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SEGUNDO TRIMESTRE\PLATAFORMA TRANSPARENCIA DEL GASTO EN SALUD 2T 2023\"/>
    </mc:Choice>
  </mc:AlternateContent>
  <xr:revisionPtr revIDLastSave="0" documentId="13_ncr:1_{F752488E-893D-46B2-80B5-503B4DC20196}" xr6:coauthVersionLast="36" xr6:coauthVersionMax="36" xr10:uidLastSave="{00000000-0000-0000-0000-000000000000}"/>
  <bookViews>
    <workbookView xWindow="0" yWindow="0" windowWidth="28800" windowHeight="10005" xr2:uid="{A1DD8A76-DA16-44FF-92B7-DB01299499EB}"/>
  </bookViews>
  <sheets>
    <sheet name="ESF" sheetId="1" r:id="rId1"/>
    <sheet name="EA" sheetId="2" r:id="rId2"/>
    <sheet name="ECSF" sheetId="4" r:id="rId3"/>
    <sheet name="EAA" sheetId="6" r:id="rId4"/>
    <sheet name="EADOP" sheetId="7" r:id="rId5"/>
    <sheet name="EVHP" sheetId="3" r:id="rId6"/>
    <sheet name="EFE" sheetId="5" r:id="rId7"/>
    <sheet name="IPC" sheetId="8" r:id="rId8"/>
    <sheet name="Notas DM" sheetId="9" r:id="rId9"/>
    <sheet name="N ESF" sheetId="10" r:id="rId10"/>
    <sheet name="N ACT" sheetId="11" r:id="rId11"/>
    <sheet name="N VHP" sheetId="12" r:id="rId12"/>
    <sheet name="N EFE siret" sheetId="14" r:id="rId13"/>
    <sheet name="N Conciliacion_Ig" sheetId="15" r:id="rId14"/>
    <sheet name="N Conciliacion_Eg" sheetId="16" r:id="rId15"/>
    <sheet name="N Memoria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4" hidden="1">#N/A</definedName>
    <definedName name="_xlnm._FilterDatabase" localSheetId="2" hidden="1">#N/A</definedName>
    <definedName name="_xlnm._FilterDatabase" localSheetId="6" hidden="1">#N/A</definedName>
    <definedName name="_xlnm._FilterDatabase" localSheetId="0" hidden="1">#N/A</definedName>
    <definedName name="_xlnm._FilterDatabase" localSheetId="5" hidden="1">#N/A</definedName>
    <definedName name="A" localSheetId="12">[1]ECABR!#REF!</definedName>
    <definedName name="A">[1]ECABR!#REF!</definedName>
    <definedName name="A_impresión_IM" localSheetId="12">[1]ECABR!#REF!</definedName>
    <definedName name="A_impresión_IM">[1]ECABR!#REF!</definedName>
    <definedName name="abc" localSheetId="12">[2]TOTAL!#REF!</definedName>
    <definedName name="abc">[2]TOTAL!#REF!</definedName>
    <definedName name="ALFONSO" localSheetId="12">[1]ECABR!#REF!</definedName>
    <definedName name="ALFONSO">[1]ECABR!#REF!</definedName>
    <definedName name="_xlnm.Extract" localSheetId="12">[3]EGRESOS!#REF!</definedName>
    <definedName name="_xlnm.Extract">[3]EGRESOS!#REF!</definedName>
    <definedName name="_xlnm.Print_Area" localSheetId="1">EA!$A$1:$C$70</definedName>
    <definedName name="_xlnm.Print_Area" localSheetId="6">EFE!$A$1:$C$69</definedName>
    <definedName name="_xlnm.Print_Area" localSheetId="10">'N ACT'!$A$1:$E$219</definedName>
    <definedName name="_xlnm.Print_Area" localSheetId="14">'N Conciliacion_Eg'!$A$1:$D$39</definedName>
    <definedName name="_xlnm.Print_Area" localSheetId="13">'N Conciliacion_Ig'!$A$1:$C$22</definedName>
    <definedName name="_xlnm.Print_Area" localSheetId="12">'N EFE siret'!$A$1:$E$124</definedName>
    <definedName name="_xlnm.Print_Area" localSheetId="9">'N ESF'!$A$1:$I$153</definedName>
    <definedName name="_xlnm.Print_Area" localSheetId="8">'Notas DM'!$A$1:$F$45</definedName>
    <definedName name="B" localSheetId="12">[3]EGRESOS!#REF!</definedName>
    <definedName name="B">[3]EGRESOS!#REF!</definedName>
    <definedName name="BASE" localSheetId="12">#REF!</definedName>
    <definedName name="BASE">#REF!</definedName>
    <definedName name="_xlnm.Database" localSheetId="12">[5]REPORTO!#REF!</definedName>
    <definedName name="_xlnm.Database">[5]REPORTO!#REF!</definedName>
    <definedName name="cba" localSheetId="12">[2]TOTAL!#REF!</definedName>
    <definedName name="cba">[2]TOTAL!#REF!</definedName>
    <definedName name="cie" localSheetId="12">[1]ECABR!#REF!</definedName>
    <definedName name="cie">[1]ECABR!#REF!</definedName>
    <definedName name="ELOY" localSheetId="12">#REF!</definedName>
    <definedName name="ELOY">#REF!</definedName>
    <definedName name="ESF" localSheetId="12">#REF!</definedName>
    <definedName name="ESF">#REF!</definedName>
    <definedName name="Fecha" localSheetId="12">#REF!</definedName>
    <definedName name="Fecha">#REF!</definedName>
    <definedName name="HF">[6]T1705HF!$B$20:$B$20</definedName>
    <definedName name="Instituto" localSheetId="12">#REF!</definedName>
    <definedName name="Instituto">#REF!</definedName>
    <definedName name="ju" localSheetId="12">[5]REPORTO!#REF!</definedName>
    <definedName name="ju">[5]REPORTO!#REF!</definedName>
    <definedName name="mao" localSheetId="12">[1]ECABR!#REF!</definedName>
    <definedName name="mao">[1]ECABR!#REF!</definedName>
    <definedName name="N" localSheetId="12">#REF!</definedName>
    <definedName name="N">#REF!</definedName>
    <definedName name="NDM" localSheetId="12">[5]REPORTO!#REF!</definedName>
    <definedName name="NDM">[5]REPORTO!#REF!</definedName>
    <definedName name="REPORTO" localSheetId="12">#REF!</definedName>
    <definedName name="REPORTO">#REF!</definedName>
    <definedName name="TCAIE">[7]CH1902!$B$20:$B$20</definedName>
    <definedName name="TCFEEIS" localSheetId="12">#REF!</definedName>
    <definedName name="TCFEEIS">#REF!</definedName>
    <definedName name="_xlnm.Print_Titles" localSheetId="1">EA!$1:$2</definedName>
    <definedName name="_xlnm.Print_Titles" localSheetId="10">'N ACT'!$1:$3</definedName>
    <definedName name="_xlnm.Print_Titles" localSheetId="12">'N EFE siret'!$1:$3</definedName>
    <definedName name="_xlnm.Print_Titles" localSheetId="9">'N ESF'!$1:$3</definedName>
    <definedName name="TRASP" localSheetId="12">#REF!</definedName>
    <definedName name="TRASP">#REF!</definedName>
    <definedName name="U" localSheetId="12">#REF!</definedName>
    <definedName name="U">#REF!</definedName>
    <definedName name="x" localSheetId="12">#REF!</definedName>
    <definedName name="x">#REF!</definedName>
    <definedName name="Z" localSheetId="1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7" l="1"/>
  <c r="F50" i="17"/>
  <c r="F49" i="17"/>
  <c r="F48" i="17"/>
  <c r="F47" i="17"/>
  <c r="F46" i="17"/>
  <c r="F45" i="17"/>
  <c r="F44" i="17"/>
  <c r="F43" i="17"/>
  <c r="F42" i="17"/>
  <c r="F41" i="17"/>
  <c r="F40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C30" i="16"/>
  <c r="C7" i="16"/>
  <c r="C15" i="15"/>
  <c r="C7" i="15"/>
  <c r="D92" i="14"/>
  <c r="C92" i="14"/>
  <c r="D90" i="14"/>
  <c r="C90" i="14"/>
  <c r="D89" i="14"/>
  <c r="C89" i="14"/>
  <c r="D80" i="14"/>
  <c r="C80" i="14"/>
  <c r="D74" i="14"/>
  <c r="C74" i="14"/>
  <c r="D71" i="14"/>
  <c r="C71" i="14"/>
  <c r="D62" i="14"/>
  <c r="D61" i="14" s="1"/>
  <c r="C62" i="14"/>
  <c r="C61" i="14"/>
  <c r="D37" i="14"/>
  <c r="C37" i="14"/>
  <c r="D28" i="14"/>
  <c r="C28" i="14"/>
  <c r="D20" i="14"/>
  <c r="D43" i="14" s="1"/>
  <c r="C20" i="14"/>
  <c r="C43" i="14" s="1"/>
  <c r="D15" i="14"/>
  <c r="C15" i="14"/>
  <c r="C25" i="12"/>
  <c r="C21" i="12"/>
  <c r="C16" i="12"/>
  <c r="C215" i="11"/>
  <c r="C214" i="11"/>
  <c r="C204" i="11"/>
  <c r="C198" i="11"/>
  <c r="C195" i="11"/>
  <c r="C186" i="11"/>
  <c r="C185" i="11" s="1"/>
  <c r="C182" i="11"/>
  <c r="C180" i="11"/>
  <c r="C177" i="11"/>
  <c r="C174" i="11"/>
  <c r="C171" i="11"/>
  <c r="C167" i="11"/>
  <c r="C164" i="11"/>
  <c r="C161" i="11"/>
  <c r="C157" i="11"/>
  <c r="C151" i="11"/>
  <c r="C149" i="11"/>
  <c r="C146" i="11"/>
  <c r="C142" i="11"/>
  <c r="C137" i="11"/>
  <c r="C134" i="11"/>
  <c r="C131" i="11"/>
  <c r="C128" i="11"/>
  <c r="C117" i="11"/>
  <c r="C107" i="11"/>
  <c r="C100" i="11"/>
  <c r="C99" i="11"/>
  <c r="C87" i="11"/>
  <c r="C85" i="11"/>
  <c r="C83" i="11"/>
  <c r="C77" i="11"/>
  <c r="C74" i="11"/>
  <c r="C73" i="11" s="1"/>
  <c r="C65" i="11"/>
  <c r="C59" i="11"/>
  <c r="C58" i="11" s="1"/>
  <c r="C46" i="11"/>
  <c r="C37" i="11"/>
  <c r="C34" i="11"/>
  <c r="C28" i="11"/>
  <c r="C25" i="11"/>
  <c r="C19" i="11"/>
  <c r="C9" i="11"/>
  <c r="C8" i="11" s="1"/>
  <c r="C148" i="10"/>
  <c r="C136" i="10"/>
  <c r="C129" i="10"/>
  <c r="D125" i="10"/>
  <c r="D124" i="10"/>
  <c r="D123" i="10"/>
  <c r="D122" i="10" s="1"/>
  <c r="G122" i="10"/>
  <c r="F122" i="10"/>
  <c r="E122" i="10"/>
  <c r="C122" i="10"/>
  <c r="D121" i="10"/>
  <c r="D120" i="10"/>
  <c r="D119" i="10"/>
  <c r="D118" i="10"/>
  <c r="D117" i="10"/>
  <c r="D116" i="10"/>
  <c r="D115" i="10"/>
  <c r="D114" i="10"/>
  <c r="D113" i="10"/>
  <c r="D112" i="10" s="1"/>
  <c r="G112" i="10"/>
  <c r="F112" i="10"/>
  <c r="E112" i="10"/>
  <c r="C112" i="10"/>
  <c r="C105" i="10"/>
  <c r="C98" i="10"/>
  <c r="C92" i="10"/>
  <c r="E82" i="10"/>
  <c r="D82" i="10"/>
  <c r="C82" i="10"/>
  <c r="E76" i="10"/>
  <c r="D76" i="10"/>
  <c r="C76" i="10"/>
  <c r="E62" i="10"/>
  <c r="D62" i="10"/>
  <c r="C62" i="10"/>
  <c r="E54" i="10"/>
  <c r="D54" i="10"/>
  <c r="C54" i="10"/>
  <c r="C41" i="10"/>
  <c r="C32" i="10"/>
  <c r="E24" i="7"/>
  <c r="D24" i="7"/>
  <c r="E19" i="7"/>
  <c r="E30" i="7" s="1"/>
  <c r="D19" i="7"/>
  <c r="D30" i="7" s="1"/>
  <c r="E10" i="7"/>
  <c r="E16" i="7" s="1"/>
  <c r="D10" i="7"/>
  <c r="D16" i="7" s="1"/>
  <c r="E5" i="7"/>
  <c r="D5" i="7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D12" i="6"/>
  <c r="C12" i="6"/>
  <c r="B12" i="6"/>
  <c r="E12" i="6" s="1"/>
  <c r="F12" i="6" s="1"/>
  <c r="E11" i="6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D4" i="6"/>
  <c r="D3" i="6" s="1"/>
  <c r="C4" i="6"/>
  <c r="C3" i="6" s="1"/>
  <c r="B4" i="6"/>
  <c r="C54" i="5"/>
  <c r="B54" i="5"/>
  <c r="B59" i="5" s="1"/>
  <c r="C48" i="5"/>
  <c r="B48" i="5"/>
  <c r="C41" i="5"/>
  <c r="B41" i="5"/>
  <c r="C36" i="5"/>
  <c r="C45" i="5" s="1"/>
  <c r="B36" i="5"/>
  <c r="B45" i="5" s="1"/>
  <c r="C16" i="5"/>
  <c r="B16" i="5"/>
  <c r="C4" i="5"/>
  <c r="B4" i="5"/>
  <c r="C57" i="4"/>
  <c r="B57" i="4"/>
  <c r="B43" i="4" s="1"/>
  <c r="C50" i="4"/>
  <c r="B50" i="4"/>
  <c r="C45" i="4"/>
  <c r="B45" i="4"/>
  <c r="C35" i="4"/>
  <c r="B35" i="4"/>
  <c r="C25" i="4"/>
  <c r="C24" i="4" s="1"/>
  <c r="B25" i="4"/>
  <c r="B24" i="4" s="1"/>
  <c r="C13" i="4"/>
  <c r="B13" i="4"/>
  <c r="C4" i="4"/>
  <c r="B4" i="4"/>
  <c r="B3" i="4" s="1"/>
  <c r="C3" i="4"/>
  <c r="F36" i="3"/>
  <c r="F35" i="3"/>
  <c r="E34" i="3"/>
  <c r="F34" i="3" s="1"/>
  <c r="F32" i="3"/>
  <c r="F31" i="3"/>
  <c r="F30" i="3"/>
  <c r="F29" i="3"/>
  <c r="F28" i="3"/>
  <c r="D27" i="3"/>
  <c r="C27" i="3"/>
  <c r="F27" i="3" s="1"/>
  <c r="F25" i="3"/>
  <c r="F24" i="3"/>
  <c r="F23" i="3"/>
  <c r="B22" i="3"/>
  <c r="F18" i="3"/>
  <c r="F17" i="3"/>
  <c r="F16" i="3"/>
  <c r="E16" i="3"/>
  <c r="E20" i="3" s="1"/>
  <c r="E38" i="3" s="1"/>
  <c r="F14" i="3"/>
  <c r="F13" i="3"/>
  <c r="F12" i="3"/>
  <c r="F11" i="3"/>
  <c r="F10" i="3"/>
  <c r="D9" i="3"/>
  <c r="D20" i="3" s="1"/>
  <c r="D38" i="3" s="1"/>
  <c r="C9" i="3"/>
  <c r="C20" i="3" s="1"/>
  <c r="C38" i="3" s="1"/>
  <c r="F7" i="3"/>
  <c r="F6" i="3"/>
  <c r="F5" i="3"/>
  <c r="B4" i="3"/>
  <c r="B20" i="3" s="1"/>
  <c r="C61" i="2"/>
  <c r="C64" i="2" s="1"/>
  <c r="B61" i="2"/>
  <c r="C55" i="2"/>
  <c r="B55" i="2"/>
  <c r="C48" i="2"/>
  <c r="B48" i="2"/>
  <c r="C43" i="2"/>
  <c r="B43" i="2"/>
  <c r="C32" i="2"/>
  <c r="B32" i="2"/>
  <c r="C27" i="2"/>
  <c r="B27" i="2"/>
  <c r="C17" i="2"/>
  <c r="B17" i="2"/>
  <c r="B24" i="2" s="1"/>
  <c r="C13" i="2"/>
  <c r="B13" i="2"/>
  <c r="C4" i="2"/>
  <c r="C24" i="2" s="1"/>
  <c r="B4" i="2"/>
  <c r="F42" i="1"/>
  <c r="E42" i="1"/>
  <c r="F35" i="1"/>
  <c r="E35" i="1"/>
  <c r="F30" i="1"/>
  <c r="F46" i="1" s="1"/>
  <c r="E30" i="1"/>
  <c r="E46" i="1" s="1"/>
  <c r="E48" i="1" s="1"/>
  <c r="E26" i="1"/>
  <c r="C26" i="1"/>
  <c r="B26" i="1"/>
  <c r="F24" i="1"/>
  <c r="E24" i="1"/>
  <c r="F14" i="1"/>
  <c r="E14" i="1"/>
  <c r="C13" i="1"/>
  <c r="B13" i="1"/>
  <c r="B28" i="1" s="1"/>
  <c r="B33" i="5" l="1"/>
  <c r="C33" i="5"/>
  <c r="C59" i="5"/>
  <c r="B38" i="3"/>
  <c r="F22" i="3"/>
  <c r="F9" i="3"/>
  <c r="D3" i="7"/>
  <c r="D34" i="7" s="1"/>
  <c r="E3" i="7"/>
  <c r="E34" i="7" s="1"/>
  <c r="E4" i="6"/>
  <c r="F4" i="6" s="1"/>
  <c r="C43" i="4"/>
  <c r="B64" i="2"/>
  <c r="B66" i="2" s="1"/>
  <c r="B61" i="5"/>
  <c r="F38" i="3"/>
  <c r="C127" i="11"/>
  <c r="C170" i="11"/>
  <c r="F4" i="3"/>
  <c r="F20" i="3" s="1"/>
  <c r="C160" i="11"/>
  <c r="B3" i="6"/>
  <c r="E3" i="6" s="1"/>
  <c r="F3" i="6" s="1"/>
  <c r="C66" i="2"/>
  <c r="F26" i="1"/>
  <c r="C28" i="1"/>
  <c r="F48" i="1"/>
  <c r="C61" i="5" l="1"/>
  <c r="D160" i="11"/>
  <c r="C98" i="11"/>
  <c r="D213" i="11" l="1"/>
  <c r="D205" i="11"/>
  <c r="D192" i="11"/>
  <c r="D168" i="11"/>
  <c r="D162" i="11"/>
  <c r="D150" i="11"/>
  <c r="D144" i="11"/>
  <c r="D126" i="11"/>
  <c r="D118" i="11"/>
  <c r="D111" i="11"/>
  <c r="D104" i="11"/>
  <c r="D208" i="11"/>
  <c r="D176" i="11"/>
  <c r="D212" i="11"/>
  <c r="D191" i="11"/>
  <c r="D179" i="11"/>
  <c r="D173" i="11"/>
  <c r="D167" i="11"/>
  <c r="D156" i="11"/>
  <c r="D149" i="11"/>
  <c r="D143" i="11"/>
  <c r="D125" i="11"/>
  <c r="D110" i="11"/>
  <c r="D103" i="11"/>
  <c r="D152" i="11"/>
  <c r="D119" i="11"/>
  <c r="D211" i="11"/>
  <c r="D197" i="11"/>
  <c r="D190" i="11"/>
  <c r="D184" i="11"/>
  <c r="D178" i="11"/>
  <c r="D172" i="11"/>
  <c r="D155" i="11"/>
  <c r="D136" i="11"/>
  <c r="D130" i="11"/>
  <c r="D124" i="11"/>
  <c r="D109" i="11"/>
  <c r="D102" i="11"/>
  <c r="D187" i="11"/>
  <c r="D164" i="11"/>
  <c r="D146" i="11"/>
  <c r="D138" i="11"/>
  <c r="D216" i="11"/>
  <c r="D210" i="11"/>
  <c r="D203" i="11"/>
  <c r="D196" i="11"/>
  <c r="D189" i="11"/>
  <c r="D183" i="11"/>
  <c r="D166" i="11"/>
  <c r="D154" i="11"/>
  <c r="D148" i="11"/>
  <c r="D135" i="11"/>
  <c r="D129" i="11"/>
  <c r="D123" i="11"/>
  <c r="D116" i="11"/>
  <c r="D108" i="11"/>
  <c r="D101" i="11"/>
  <c r="D201" i="11"/>
  <c r="D140" i="11"/>
  <c r="D114" i="11"/>
  <c r="D132" i="11"/>
  <c r="D209" i="11"/>
  <c r="D202" i="11"/>
  <c r="D188" i="11"/>
  <c r="D165" i="11"/>
  <c r="D153" i="11"/>
  <c r="D147" i="11"/>
  <c r="D141" i="11"/>
  <c r="D122" i="11"/>
  <c r="D115" i="11"/>
  <c r="D159" i="11"/>
  <c r="D121" i="11"/>
  <c r="D157" i="11"/>
  <c r="D207" i="11"/>
  <c r="D200" i="11"/>
  <c r="D194" i="11"/>
  <c r="D181" i="11"/>
  <c r="D175" i="11"/>
  <c r="D158" i="11"/>
  <c r="D139" i="11"/>
  <c r="D133" i="11"/>
  <c r="D120" i="11"/>
  <c r="D113" i="11"/>
  <c r="D106" i="11"/>
  <c r="D206" i="11"/>
  <c r="D199" i="11"/>
  <c r="D193" i="11"/>
  <c r="D180" i="11"/>
  <c r="D174" i="11"/>
  <c r="D169" i="11"/>
  <c r="D163" i="11"/>
  <c r="D145" i="11"/>
  <c r="D112" i="11"/>
  <c r="D105" i="11"/>
  <c r="D151" i="11"/>
  <c r="D128" i="11"/>
  <c r="D137" i="11"/>
  <c r="D100" i="11"/>
  <c r="D195" i="11"/>
  <c r="D185" i="11"/>
  <c r="D182" i="11"/>
  <c r="D198" i="11"/>
  <c r="D214" i="11"/>
  <c r="D99" i="11"/>
  <c r="D215" i="11"/>
  <c r="D142" i="11"/>
  <c r="D117" i="11"/>
  <c r="D186" i="11"/>
  <c r="D171" i="11"/>
  <c r="D131" i="11"/>
  <c r="D204" i="11"/>
  <c r="D107" i="11"/>
  <c r="D161" i="11"/>
  <c r="D134" i="11"/>
  <c r="D177" i="11"/>
  <c r="D127" i="11"/>
  <c r="D17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1AE4C8EB-B392-4BEB-BD01-4274A28A8AD5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<sst xmlns="http://schemas.openxmlformats.org/spreadsheetml/2006/main" count="1172" uniqueCount="696">
  <si>
    <t>INSTITUTO DE SALUD PUBLICA DEL ESTADO DE GUANAJUATO
Estado de Situación Financiera
Al 30 de Junio de 2023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</si>
  <si>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</si>
  <si>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</si>
  <si>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</si>
  <si>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</si>
  <si>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</si>
  <si>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</si>
  <si>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</si>
  <si>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</si>
  <si>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</si>
  <si>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</si>
  <si>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</si>
  <si>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</si>
  <si>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</si>
  <si>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</si>
  <si>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</si>
  <si>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</si>
  <si>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</si>
  <si>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</si>
  <si>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</si>
  <si>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</si>
  <si>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</si>
  <si>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</si>
  <si>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</si>
  <si>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</si>
  <si>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</si>
  <si>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</si>
  <si>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</si>
  <si>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</si>
  <si>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</si>
  <si>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</si>
  <si>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</si>
  <si>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</si>
  <si>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</si>
  <si>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</si>
  <si>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</si>
  <si>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</si>
  <si>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</si>
  <si>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</si>
  <si>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</si>
  <si>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</si>
  <si>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</si>
  <si>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</si>
  <si>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</si>
  <si>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</si>
  <si>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</si>
  <si>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</si>
  <si>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</si>
  <si>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</si>
  <si>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</si>
  <si>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</si>
  <si>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</si>
  <si>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</si>
  <si>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</si>
  <si>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</si>
  <si>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</si>
  <si>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</si>
  <si>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</si>
  <si>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</si>
  <si>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</si>
  <si>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</si>
  <si>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DE SALUD PUBLICA DEL ESTADO DE GUANAJUATO
Estado de Actividades
Del 1 de Enero al 30 de Junio de 2023
(Cifras en Pesos)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</si>
  <si>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</si>
  <si>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</si>
  <si>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</si>
  <si>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</si>
  <si>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</si>
  <si>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</si>
  <si>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</si>
  <si>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</si>
  <si>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</si>
  <si>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</si>
  <si>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</si>
  <si>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</si>
  <si>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</si>
  <si>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</si>
  <si>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</si>
  <si>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</si>
  <si>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</si>
  <si>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</si>
  <si>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</si>
  <si>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</si>
  <si>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</si>
  <si>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</si>
  <si>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</si>
  <si>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</si>
  <si>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</si>
  <si>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</si>
  <si>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</si>
  <si>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</si>
  <si>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</si>
  <si>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</si>
  <si>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</si>
  <si>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</si>
  <si>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</si>
  <si>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</si>
  <si>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</si>
  <si>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</si>
  <si>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</si>
  <si>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</si>
  <si>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</si>
  <si>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</si>
  <si>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</si>
  <si>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</si>
  <si>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</si>
  <si>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</si>
  <si>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</si>
  <si>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</si>
  <si>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</si>
  <si>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</si>
  <si>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</si>
  <si>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</si>
  <si>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</si>
  <si>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</si>
  <si>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INSTITUTO DE SALUD PUBLICA DEL ESTADO DE GUANAJUATO
Estado de Variación en la Hacienda Pública
Del 1 de Enero 30 de Junio de 2023
(Cifras en Pesos)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</si>
  <si>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</si>
  <si>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</si>
  <si>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</si>
  <si>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</si>
  <si>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</si>
  <si>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2022</t>
  </si>
  <si>
    <t>Hacienda Pública/Patrimonio Generado Neto de 2022</t>
  </si>
  <si>
    <t>Exceso o Insuficiencia en la Actualización de la Hacienda Pública / 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</si>
  <si>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</si>
  <si>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</si>
  <si>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</si>
  <si>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</si>
  <si>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</si>
  <si>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DE SALUD PUBLICA DEL ESTADO DE GUANAJUATO
Estado de Cambios en la Situación Financiera
Del 1 de Enero al 30 de Junio de 2023
(Cifras en Pesos)</t>
  </si>
  <si>
    <t>Origen</t>
  </si>
  <si>
    <t>Aplicación</t>
  </si>
  <si>
    <t>INSTITUTO DE SALUD PUBLICA DEL ESTADO DE GUANAJUATO
Estado de Flujos de Efectivo
Del 1 de Enero al 30 de Junio de 2023
(Cifras en Pesos)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</si>
  <si>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</si>
  <si>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</si>
  <si>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</si>
  <si>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</si>
  <si>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</si>
  <si>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</si>
  <si>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</si>
  <si>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</si>
  <si>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</si>
  <si>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</si>
  <si>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</si>
  <si>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</si>
  <si>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</si>
  <si>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</si>
  <si>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</si>
  <si>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</si>
  <si>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</si>
  <si>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</si>
  <si>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</si>
  <si>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del Activo
Del 1 de Enero al 30 de Junio de 2023
(Cifras en Pesos)</t>
  </si>
  <si>
    <t>Saldo Inicial</t>
  </si>
  <si>
    <t>Cargos del Periodo</t>
  </si>
  <si>
    <t>Abonos del Periodo</t>
  </si>
  <si>
    <t>Saldo Final</t>
  </si>
  <si>
    <t>Variación Del Periodo</t>
  </si>
  <si>
    <t>INSTITUTO DE SALUD PUBLICA DEL ESTADO DE GUANAJUATO
Estado Analítico de la Deuda y Otros Pasivos
Del 1 de Enero al 30 de Junio de 2023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</si>
  <si>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</si>
  <si>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</si>
  <si>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</si>
  <si>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</si>
  <si>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</si>
  <si>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</si>
  <si>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</si>
  <si>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</si>
  <si>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</si>
  <si>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</si>
  <si>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</si>
  <si>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</si>
  <si>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</si>
  <si>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</si>
  <si>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</si>
  <si>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</si>
  <si>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</si>
  <si>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</si>
  <si>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</si>
  <si>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30 de Junio de 2023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</si>
  <si>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</si>
  <si>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</si>
  <si>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</si>
  <si>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</si>
  <si>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</si>
  <si>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</si>
  <si>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</si>
  <si>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PUBLICA DEL ESTADO DE GUANAJUATO</t>
  </si>
  <si>
    <t>Ejercicio</t>
  </si>
  <si>
    <t>Notas de Desglose y Memoria</t>
  </si>
  <si>
    <t>Periodicidad</t>
  </si>
  <si>
    <t>Trimestral</t>
  </si>
  <si>
    <t>Correspondiente del 1 de Enero al 30 de Junio de 2023</t>
  </si>
  <si>
    <t>Corte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</si>
  <si>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</si>
  <si>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</si>
  <si>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</si>
  <si>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</si>
  <si>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</si>
  <si>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</si>
  <si>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</si>
  <si>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</si>
  <si>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</si>
  <si>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</si>
  <si>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</si>
  <si>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</si>
  <si>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</si>
  <si>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</si>
  <si>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</si>
  <si>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</si>
  <si>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</si>
  <si>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</si>
  <si>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</si>
  <si>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</si>
  <si>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</si>
  <si>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</si>
  <si>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</si>
  <si>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</si>
  <si>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</si>
  <si>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</si>
  <si>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</si>
  <si>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</si>
  <si>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</si>
  <si>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</si>
  <si>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</si>
  <si>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</si>
  <si>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</si>
  <si>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</si>
  <si>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</si>
  <si>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</si>
  <si>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</si>
  <si>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</si>
  <si>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</si>
  <si>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</si>
  <si>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</si>
  <si>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</si>
  <si>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</si>
  <si>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</si>
  <si>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</si>
  <si>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</si>
  <si>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</si>
  <si>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</si>
  <si>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</si>
  <si>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</si>
  <si>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</si>
  <si>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</si>
  <si>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</si>
  <si>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</si>
  <si>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</si>
  <si>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</si>
  <si>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</si>
  <si>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</si>
  <si>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</si>
  <si>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</si>
  <si>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</si>
  <si>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</si>
  <si>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</si>
  <si>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</si>
  <si>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</si>
  <si>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</si>
  <si>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</si>
  <si>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</si>
  <si>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</si>
  <si>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</si>
  <si>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</si>
  <si>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</si>
  <si>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</si>
  <si>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SIN INFORMACIÓN QUE REVELAR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</si>
  <si>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</si>
  <si>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</si>
  <si>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</si>
  <si>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</si>
  <si>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</si>
  <si>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</si>
  <si>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</si>
  <si>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</si>
  <si>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</si>
  <si>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</si>
  <si>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</si>
  <si>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</si>
  <si>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</si>
  <si>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</si>
  <si>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</si>
  <si>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</si>
  <si>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</si>
  <si>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</si>
  <si>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</si>
  <si>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</si>
  <si>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</si>
  <si>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</si>
  <si>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</si>
  <si>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</si>
  <si>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</si>
  <si>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</si>
  <si>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</si>
  <si>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</si>
  <si>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</si>
  <si>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</si>
  <si>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</si>
  <si>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</si>
  <si>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</si>
  <si>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</si>
  <si>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</si>
  <si>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</si>
  <si>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</si>
  <si>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</si>
  <si>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</si>
  <si>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</si>
  <si>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</si>
  <si>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</si>
  <si>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</si>
  <si>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</si>
  <si>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</si>
  <si>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</si>
  <si>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</si>
  <si>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</si>
  <si>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</si>
  <si>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</si>
  <si>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</si>
  <si>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</si>
  <si>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</si>
  <si>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</si>
  <si>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</si>
  <si>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</si>
  <si>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</si>
  <si>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</si>
  <si>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</si>
  <si>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</si>
  <si>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</si>
  <si>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</si>
  <si>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</si>
  <si>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</si>
  <si>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</si>
  <si>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</si>
  <si>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</si>
  <si>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</si>
  <si>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</si>
  <si>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</si>
  <si>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</si>
  <si>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</si>
  <si>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</si>
  <si>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</si>
  <si>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</si>
  <si>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Estimaciones para Cuentas Incobrables por Derechos a Recibir Efectivo o Equivalentes</t>
  </si>
  <si>
    <t>Estimación por Deterioro de Inventarios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</si>
  <si>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</si>
  <si>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</si>
  <si>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</si>
  <si>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</si>
  <si>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</si>
  <si>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ESF-11 OTROS ACTIVOS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</si>
  <si>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</si>
  <si>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</si>
  <si>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</si>
  <si>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</si>
  <si>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</si>
  <si>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</si>
  <si>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</si>
  <si>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</si>
  <si>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</si>
  <si>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</si>
  <si>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</si>
  <si>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</si>
  <si>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</si>
  <si>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</si>
  <si>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</si>
  <si>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</si>
  <si>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</si>
  <si>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</si>
  <si>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</si>
  <si>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</si>
  <si>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</si>
  <si>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</si>
  <si>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</si>
  <si>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</si>
  <si>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</si>
  <si>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</si>
  <si>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</si>
  <si>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</si>
  <si>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</si>
  <si>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</si>
  <si>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</si>
  <si>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</si>
  <si>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</si>
  <si>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</si>
  <si>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</si>
  <si>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</si>
  <si>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</si>
  <si>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</si>
  <si>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</si>
  <si>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</si>
  <si>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</si>
  <si>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</si>
  <si>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</si>
  <si>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</si>
  <si>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</si>
  <si>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</si>
  <si>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</si>
  <si>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</si>
  <si>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</si>
  <si>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</si>
  <si>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</si>
  <si>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</si>
  <si>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</si>
  <si>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</si>
  <si>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</si>
  <si>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</si>
  <si>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</si>
  <si>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</si>
  <si>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</si>
  <si>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</si>
  <si>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</si>
  <si>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</si>
  <si>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</si>
  <si>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</si>
  <si>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</si>
  <si>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</si>
  <si>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</si>
  <si>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</si>
  <si>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</si>
  <si>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</si>
  <si>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</si>
  <si>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</si>
  <si>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</si>
  <si>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</si>
  <si>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</si>
  <si>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</si>
  <si>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</si>
  <si>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</si>
  <si>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</si>
  <si>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</si>
  <si>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</si>
  <si>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</si>
  <si>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</si>
  <si>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</si>
  <si>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</si>
  <si>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</si>
  <si>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ACT-03 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</si>
  <si>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</si>
  <si>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</si>
  <si>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</si>
  <si>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</si>
  <si>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</si>
  <si>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</si>
  <si>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</si>
  <si>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</si>
  <si>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</si>
  <si>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</si>
  <si>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</si>
  <si>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</si>
  <si>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</si>
  <si>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</si>
  <si>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</si>
  <si>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</si>
  <si>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</si>
  <si>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</si>
  <si>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</si>
  <si>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</si>
  <si>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</si>
  <si>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</si>
  <si>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</si>
  <si>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</si>
  <si>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</si>
  <si>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</si>
  <si>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</si>
  <si>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</si>
  <si>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</si>
  <si>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</si>
  <si>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</si>
  <si>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</si>
  <si>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</si>
  <si>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</si>
  <si>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</si>
  <si>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</si>
  <si>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</si>
  <si>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</si>
  <si>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</si>
  <si>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</si>
  <si>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</si>
  <si>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</si>
  <si>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</si>
  <si>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</si>
  <si>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</si>
  <si>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</si>
  <si>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</si>
  <si>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</si>
  <si>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</si>
  <si>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</si>
  <si>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</si>
  <si>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</si>
  <si>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</si>
  <si>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</si>
  <si>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</si>
  <si>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</si>
  <si>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</si>
  <si>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</si>
  <si>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</si>
  <si>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</si>
  <si>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</si>
  <si>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</si>
  <si>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</si>
  <si>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</si>
  <si>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</si>
  <si>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</si>
  <si>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</si>
  <si>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</si>
  <si>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</si>
  <si>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</si>
  <si>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</si>
  <si>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</si>
  <si>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</si>
  <si>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</si>
  <si>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</si>
  <si>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</si>
  <si>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</si>
  <si>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</si>
  <si>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</si>
  <si>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</si>
  <si>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</si>
  <si>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</si>
  <si>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</si>
  <si>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</si>
  <si>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</si>
  <si>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</si>
  <si>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</si>
  <si>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</si>
  <si>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</si>
  <si>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</si>
  <si>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</si>
  <si>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</si>
  <si>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</si>
  <si>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</si>
  <si>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</si>
  <si>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</si>
  <si>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</si>
  <si>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</si>
  <si>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</si>
  <si>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</si>
  <si>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</si>
  <si>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</si>
  <si>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</si>
  <si>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</si>
  <si>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</si>
  <si>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</si>
  <si>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</si>
  <si>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</si>
  <si>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</si>
  <si>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</si>
  <si>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</si>
  <si>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</si>
  <si>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</si>
  <si>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</si>
  <si>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</si>
  <si>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</si>
  <si>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</si>
  <si>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</si>
  <si>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</si>
  <si>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</si>
  <si>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</si>
  <si>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</si>
  <si>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</si>
  <si>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</si>
  <si>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</si>
  <si>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</si>
  <si>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</si>
  <si>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</si>
  <si>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</si>
  <si>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</si>
  <si>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</si>
  <si>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</si>
  <si>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</si>
  <si>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</si>
  <si>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</si>
  <si>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</si>
  <si>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</si>
  <si>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</si>
  <si>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</si>
  <si>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</si>
  <si>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</si>
  <si>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</si>
  <si>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</si>
  <si>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</si>
  <si>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</si>
  <si>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</si>
  <si>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</si>
  <si>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</si>
  <si>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</si>
  <si>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</si>
  <si>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</si>
  <si>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</si>
  <si>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</si>
  <si>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</si>
  <si>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</si>
  <si>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</si>
  <si>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</si>
  <si>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</si>
  <si>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 xml:space="preserve">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</si>
  <si>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</si>
  <si>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</si>
  <si>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</si>
  <si>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</si>
  <si>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</si>
  <si>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</si>
  <si>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</si>
  <si>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</si>
  <si>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</si>
  <si>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</si>
  <si>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</si>
  <si>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</si>
  <si>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</si>
  <si>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</si>
  <si>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</si>
  <si>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</si>
  <si>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</si>
  <si>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</si>
  <si>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</si>
  <si>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</si>
  <si>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</si>
  <si>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</si>
  <si>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</si>
  <si>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</si>
  <si>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</si>
  <si>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</si>
  <si>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</si>
  <si>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</si>
  <si>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</si>
  <si>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</si>
  <si>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</si>
  <si>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</si>
  <si>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</si>
  <si>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</si>
  <si>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</si>
  <si>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</si>
  <si>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</si>
  <si>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</si>
  <si>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</si>
  <si>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</si>
  <si>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</si>
  <si>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</si>
  <si>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</si>
  <si>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</si>
  <si>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</si>
  <si>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</si>
  <si>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</si>
  <si>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</si>
  <si>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</si>
  <si>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</si>
  <si>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</si>
  <si>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</si>
  <si>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</si>
  <si>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</si>
  <si>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</si>
  <si>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</si>
  <si>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</si>
  <si>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</si>
  <si>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</si>
  <si>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</si>
  <si>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</si>
  <si>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</si>
  <si>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</si>
  <si>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</si>
  <si>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</si>
  <si>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</si>
  <si>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</si>
  <si>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</si>
  <si>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</si>
  <si>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</si>
  <si>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</si>
  <si>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</si>
  <si>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</si>
  <si>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</si>
  <si>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</si>
  <si>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</si>
  <si>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</si>
  <si>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</si>
  <si>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</si>
  <si>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</si>
  <si>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</si>
  <si>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</si>
  <si>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</si>
  <si>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</si>
  <si>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Compra de Divisas</t>
  </si>
  <si>
    <t>Divisas por Compra (Acreedora</t>
  </si>
  <si>
    <t>Crédito Simple Disponible 2020</t>
  </si>
  <si>
    <t>Disposición de Crédito Simple 2020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</si>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</sst>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/>
    <xf numFmtId="0" fontId="1" fillId="0" borderId="0"/>
    <xf numFmtId="0" fontId="1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top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left" vertical="top" wrapText="1" indent="1"/>
      <protection locked="0"/>
    </xf>
    <xf numFmtId="0" fontId="6" fillId="0" borderId="6" xfId="1" applyFont="1" applyFill="1" applyBorder="1" applyAlignment="1" applyProtection="1">
      <alignment horizontal="left" vertical="center" wrapText="1" indent="4"/>
      <protection locked="0"/>
    </xf>
    <xf numFmtId="0" fontId="4" fillId="0" borderId="6" xfId="1" applyFont="1" applyFill="1" applyBorder="1" applyAlignment="1" applyProtection="1">
      <alignment horizontal="left" vertical="top" wrapText="1" indent="1"/>
      <protection locked="0"/>
    </xf>
    <xf numFmtId="0" fontId="6" fillId="0" borderId="7" xfId="1" applyFont="1" applyFill="1" applyBorder="1" applyAlignment="1" applyProtection="1">
      <alignment horizontal="left" vertical="center" wrapText="1" indent="4"/>
      <protection locked="0"/>
    </xf>
    <xf numFmtId="0" fontId="4" fillId="0" borderId="0" xfId="1" applyFont="1" applyAlignment="1" applyProtection="1">
      <alignment vertical="top"/>
      <protection locked="0"/>
    </xf>
    <xf numFmtId="0" fontId="4" fillId="0" borderId="8" xfId="1" applyFont="1" applyFill="1" applyBorder="1" applyAlignment="1" applyProtection="1">
      <alignment horizontal="left" vertical="top" wrapText="1" indent="2"/>
      <protection locked="0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 indent="2"/>
      <protection locked="0"/>
    </xf>
    <xf numFmtId="3" fontId="5" fillId="0" borderId="10" xfId="3" applyNumberFormat="1" applyFont="1" applyFill="1" applyBorder="1" applyAlignment="1" applyProtection="1">
      <alignment vertical="top" wrapText="1"/>
      <protection locked="0"/>
    </xf>
    <xf numFmtId="0" fontId="5" fillId="0" borderId="8" xfId="1" applyFont="1" applyFill="1" applyBorder="1" applyAlignment="1" applyProtection="1">
      <alignment horizontal="left" vertical="top" wrapText="1" indent="3"/>
      <protection locked="0"/>
    </xf>
    <xf numFmtId="3" fontId="5" fillId="0" borderId="9" xfId="2" applyNumberFormat="1" applyFont="1" applyFill="1" applyBorder="1" applyAlignment="1" applyProtection="1">
      <alignment horizontal="right" vertical="top" wrapText="1"/>
      <protection locked="0"/>
    </xf>
    <xf numFmtId="0" fontId="5" fillId="0" borderId="9" xfId="1" applyFont="1" applyFill="1" applyBorder="1" applyAlignment="1" applyProtection="1">
      <alignment horizontal="left" vertical="top" wrapText="1" indent="3"/>
      <protection locked="0"/>
    </xf>
    <xf numFmtId="3" fontId="5" fillId="0" borderId="10" xfId="1" applyNumberFormat="1" applyFont="1" applyFill="1" applyBorder="1" applyAlignment="1" applyProtection="1">
      <alignment horizontal="right" vertical="top"/>
      <protection locked="0"/>
    </xf>
    <xf numFmtId="0" fontId="5" fillId="0" borderId="8" xfId="1" applyFont="1" applyFill="1" applyBorder="1" applyAlignment="1" applyProtection="1">
      <alignment horizontal="left" vertical="top" wrapText="1"/>
      <protection locked="0"/>
    </xf>
    <xf numFmtId="3" fontId="5" fillId="0" borderId="9" xfId="4" applyNumberFormat="1" applyFont="1" applyFill="1" applyBorder="1" applyAlignment="1" applyProtection="1">
      <alignment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0" fontId="5" fillId="0" borderId="9" xfId="1" applyFont="1" applyFill="1" applyBorder="1" applyAlignment="1" applyProtection="1">
      <alignment horizontal="left"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3" fontId="4" fillId="0" borderId="10" xfId="3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/>
      <protection locked="0"/>
    </xf>
    <xf numFmtId="3" fontId="5" fillId="0" borderId="9" xfId="3" applyNumberFormat="1" applyFont="1" applyFill="1" applyBorder="1" applyAlignment="1" applyProtection="1">
      <alignment vertical="top" wrapText="1"/>
      <protection locked="0"/>
    </xf>
    <xf numFmtId="3" fontId="5" fillId="0" borderId="10" xfId="1" applyNumberFormat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7" fillId="0" borderId="9" xfId="1" applyFont="1" applyFill="1" applyBorder="1" applyAlignment="1" applyProtection="1">
      <alignment horizontal="left" vertical="top" wrapText="1" indent="2"/>
      <protection locked="0"/>
    </xf>
    <xf numFmtId="3" fontId="5" fillId="0" borderId="9" xfId="0" applyNumberFormat="1" applyFont="1" applyBorder="1"/>
    <xf numFmtId="0" fontId="4" fillId="0" borderId="9" xfId="1" applyFont="1" applyFill="1" applyBorder="1" applyAlignment="1" applyProtection="1">
      <alignment horizontal="left" vertical="top" wrapText="1" inden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0" fontId="5" fillId="0" borderId="8" xfId="1" applyFont="1" applyBorder="1" applyAlignment="1" applyProtection="1">
      <alignment vertical="top" wrapText="1"/>
      <protection locked="0"/>
    </xf>
    <xf numFmtId="3" fontId="5" fillId="0" borderId="9" xfId="1" applyNumberFormat="1" applyFont="1" applyBorder="1" applyAlignment="1" applyProtection="1">
      <alignment vertical="top" wrapText="1"/>
      <protection locked="0"/>
    </xf>
    <xf numFmtId="3" fontId="5" fillId="0" borderId="9" xfId="1" applyNumberFormat="1" applyFont="1" applyBorder="1" applyAlignment="1" applyProtection="1">
      <alignment vertical="top"/>
      <protection locked="0"/>
    </xf>
    <xf numFmtId="0" fontId="5" fillId="0" borderId="8" xfId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vertical="top"/>
      <protection locked="0"/>
    </xf>
    <xf numFmtId="3" fontId="5" fillId="0" borderId="0" xfId="1" applyNumberFormat="1" applyFont="1" applyAlignment="1" applyProtection="1">
      <alignment vertical="top"/>
      <protection locked="0"/>
    </xf>
    <xf numFmtId="3" fontId="5" fillId="0" borderId="9" xfId="1" applyNumberFormat="1" applyFont="1" applyFill="1" applyBorder="1" applyAlignment="1" applyProtection="1">
      <alignment vertical="top" wrapText="1"/>
      <protection locked="0"/>
    </xf>
    <xf numFmtId="3" fontId="5" fillId="0" borderId="9" xfId="1" applyNumberFormat="1" applyFont="1" applyFill="1" applyBorder="1" applyAlignment="1" applyProtection="1">
      <alignment vertical="top"/>
      <protection locked="0"/>
    </xf>
    <xf numFmtId="0" fontId="3" fillId="0" borderId="8" xfId="1" applyFont="1" applyBorder="1" applyAlignment="1" applyProtection="1">
      <alignment vertical="top" wrapText="1"/>
      <protection locked="0"/>
    </xf>
    <xf numFmtId="0" fontId="5" fillId="0" borderId="11" xfId="1" applyFont="1" applyBorder="1" applyAlignment="1" applyProtection="1">
      <alignment vertical="top" wrapText="1"/>
      <protection locked="0"/>
    </xf>
    <xf numFmtId="3" fontId="5" fillId="0" borderId="12" xfId="1" applyNumberFormat="1" applyFont="1" applyBorder="1" applyAlignment="1" applyProtection="1">
      <alignment vertical="top" wrapText="1"/>
      <protection locked="0"/>
    </xf>
    <xf numFmtId="3" fontId="5" fillId="0" borderId="12" xfId="1" applyNumberFormat="1" applyFont="1" applyBorder="1" applyAlignment="1" applyProtection="1">
      <alignment vertical="top"/>
      <protection locked="0"/>
    </xf>
    <xf numFmtId="4" fontId="5" fillId="0" borderId="12" xfId="1" applyNumberFormat="1" applyFont="1" applyBorder="1" applyAlignment="1" applyProtection="1">
      <alignment vertical="top"/>
      <protection locked="0"/>
    </xf>
    <xf numFmtId="3" fontId="5" fillId="0" borderId="13" xfId="1" applyNumberFormat="1" applyFont="1" applyBorder="1" applyAlignment="1" applyProtection="1">
      <alignment vertical="top"/>
      <protection locked="0"/>
    </xf>
    <xf numFmtId="0" fontId="3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4" fillId="2" borderId="16" xfId="1" applyFont="1" applyFill="1" applyBorder="1" applyAlignment="1" applyProtection="1">
      <alignment horizontal="center" vertical="center" wrapText="1"/>
      <protection locked="0"/>
    </xf>
    <xf numFmtId="0" fontId="4" fillId="2" borderId="17" xfId="1" applyFont="1" applyFill="1" applyBorder="1" applyAlignment="1" applyProtection="1">
      <alignment horizontal="center" vertical="center" wrapText="1"/>
      <protection locked="0"/>
    </xf>
    <xf numFmtId="0" fontId="4" fillId="2" borderId="18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3" fontId="4" fillId="0" borderId="10" xfId="5" applyNumberFormat="1" applyFont="1" applyFill="1" applyBorder="1" applyAlignment="1" applyProtection="1">
      <alignment vertical="top" wrapText="1"/>
      <protection locked="0"/>
    </xf>
    <xf numFmtId="3" fontId="5" fillId="0" borderId="9" xfId="1" applyNumberFormat="1" applyFont="1" applyFill="1" applyBorder="1" applyProtection="1">
      <protection locked="0"/>
    </xf>
    <xf numFmtId="3" fontId="5" fillId="0" borderId="10" xfId="1" applyNumberFormat="1" applyFont="1" applyFill="1" applyBorder="1" applyProtection="1">
      <protection locked="0"/>
    </xf>
    <xf numFmtId="3" fontId="5" fillId="0" borderId="9" xfId="1" applyNumberFormat="1" applyFont="1" applyFill="1" applyBorder="1" applyAlignment="1" applyProtection="1">
      <alignment horizontal="right"/>
      <protection locked="0"/>
    </xf>
    <xf numFmtId="3" fontId="5" fillId="0" borderId="10" xfId="1" applyNumberFormat="1" applyFont="1" applyFill="1" applyBorder="1" applyAlignment="1" applyProtection="1">
      <alignment horizontal="right"/>
      <protection locked="0"/>
    </xf>
    <xf numFmtId="4" fontId="5" fillId="0" borderId="9" xfId="1" applyNumberFormat="1" applyFont="1" applyFill="1" applyBorder="1" applyAlignment="1" applyProtection="1">
      <alignment horizontal="right"/>
      <protection locked="0"/>
    </xf>
    <xf numFmtId="4" fontId="5" fillId="0" borderId="10" xfId="1" applyNumberFormat="1" applyFont="1" applyFill="1" applyBorder="1" applyAlignment="1" applyProtection="1">
      <alignment horizontal="right"/>
      <protection locked="0"/>
    </xf>
    <xf numFmtId="3" fontId="4" fillId="0" borderId="20" xfId="5" applyNumberFormat="1" applyFont="1" applyFill="1" applyBorder="1" applyAlignment="1" applyProtection="1">
      <alignment vertical="top" wrapText="1"/>
      <protection locked="0"/>
    </xf>
    <xf numFmtId="3" fontId="4" fillId="0" borderId="9" xfId="6" applyNumberFormat="1" applyFont="1" applyFill="1" applyBorder="1" applyAlignment="1" applyProtection="1">
      <alignment vertical="top" wrapText="1"/>
      <protection locked="0"/>
    </xf>
    <xf numFmtId="3" fontId="4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1" applyNumberFormat="1" applyFont="1" applyFill="1" applyBorder="1" applyAlignment="1" applyProtection="1">
      <protection locked="0"/>
    </xf>
    <xf numFmtId="3" fontId="5" fillId="0" borderId="10" xfId="1" applyNumberFormat="1" applyFont="1" applyFill="1" applyBorder="1" applyAlignment="1" applyProtection="1">
      <protection locked="0"/>
    </xf>
    <xf numFmtId="0" fontId="4" fillId="0" borderId="8" xfId="1" applyFont="1" applyFill="1" applyBorder="1" applyAlignment="1" applyProtection="1">
      <alignment horizontal="left" vertical="top" wrapText="1" indent="1"/>
      <protection locked="0"/>
    </xf>
    <xf numFmtId="3" fontId="4" fillId="0" borderId="9" xfId="5" applyNumberFormat="1" applyFont="1" applyFill="1" applyBorder="1" applyAlignment="1" applyProtection="1">
      <alignment vertical="top"/>
      <protection locked="0"/>
    </xf>
    <xf numFmtId="3" fontId="4" fillId="0" borderId="9" xfId="1" applyNumberFormat="1" applyFont="1" applyFill="1" applyBorder="1" applyAlignment="1" applyProtection="1">
      <alignment horizontal="center" vertical="center"/>
      <protection locked="0"/>
    </xf>
    <xf numFmtId="3" fontId="4" fillId="0" borderId="10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11" xfId="1" applyNumberFormat="1" applyFont="1" applyFill="1" applyBorder="1" applyAlignment="1" applyProtection="1">
      <alignment horizontal="right" vertical="top"/>
      <protection locked="0"/>
    </xf>
    <xf numFmtId="3" fontId="5" fillId="0" borderId="12" xfId="1" applyNumberFormat="1" applyFont="1" applyFill="1" applyBorder="1" applyAlignment="1" applyProtection="1">
      <alignment vertical="top"/>
      <protection locked="0"/>
    </xf>
    <xf numFmtId="3" fontId="5" fillId="0" borderId="13" xfId="1" applyNumberFormat="1" applyFont="1" applyFill="1" applyBorder="1" applyAlignment="1" applyProtection="1">
      <alignment vertical="top"/>
      <protection locked="0"/>
    </xf>
    <xf numFmtId="0" fontId="3" fillId="0" borderId="21" xfId="1" applyBorder="1" applyAlignment="1" applyProtection="1">
      <alignment horizontal="left" vertical="top" wrapText="1"/>
      <protection locked="0"/>
    </xf>
    <xf numFmtId="0" fontId="3" fillId="0" borderId="0" xfId="1" applyBorder="1" applyAlignment="1" applyProtection="1">
      <alignment horizontal="left" vertical="top" wrapText="1"/>
      <protection locked="0"/>
    </xf>
    <xf numFmtId="0" fontId="5" fillId="0" borderId="0" xfId="1" applyNumberFormat="1" applyFont="1" applyFill="1" applyBorder="1" applyAlignment="1" applyProtection="1">
      <alignment horizontal="right" vertical="top"/>
      <protection locked="0"/>
    </xf>
    <xf numFmtId="3" fontId="5" fillId="0" borderId="0" xfId="5" applyNumberFormat="1" applyFont="1" applyFill="1" applyBorder="1" applyAlignment="1" applyProtection="1">
      <alignment vertical="top" wrapText="1"/>
      <protection locked="0"/>
    </xf>
    <xf numFmtId="0" fontId="3" fillId="0" borderId="0" xfId="1" applyNumberFormat="1" applyFont="1" applyFill="1" applyBorder="1" applyAlignment="1" applyProtection="1">
      <alignment horizontal="right" vertical="top"/>
      <protection locked="0"/>
    </xf>
    <xf numFmtId="0" fontId="4" fillId="2" borderId="19" xfId="1" applyFont="1" applyFill="1" applyBorder="1" applyAlignment="1">
      <alignment horizontal="center" vertical="center" wrapText="1"/>
    </xf>
    <xf numFmtId="164" fontId="4" fillId="2" borderId="17" xfId="5" applyNumberFormat="1" applyFont="1" applyFill="1" applyBorder="1" applyAlignment="1">
      <alignment horizontal="center" vertical="center" wrapText="1"/>
    </xf>
    <xf numFmtId="164" fontId="4" fillId="2" borderId="19" xfId="5" applyNumberFormat="1" applyFont="1" applyFill="1" applyBorder="1" applyAlignment="1">
      <alignment horizontal="center" vertical="center" wrapText="1"/>
    </xf>
    <xf numFmtId="164" fontId="4" fillId="2" borderId="18" xfId="5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vertical="top" wrapText="1"/>
      <protection locked="0"/>
    </xf>
    <xf numFmtId="0" fontId="4" fillId="0" borderId="5" xfId="1" applyFont="1" applyFill="1" applyBorder="1" applyAlignment="1">
      <alignment horizontal="center" vertical="center" wrapText="1"/>
    </xf>
    <xf numFmtId="164" fontId="4" fillId="0" borderId="6" xfId="5" applyNumberFormat="1" applyFont="1" applyFill="1" applyBorder="1" applyAlignment="1">
      <alignment horizontal="center" vertical="center" wrapText="1"/>
    </xf>
    <xf numFmtId="164" fontId="4" fillId="0" borderId="7" xfId="5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top" wrapText="1" indent="1"/>
    </xf>
    <xf numFmtId="3" fontId="4" fillId="4" borderId="9" xfId="1" applyNumberFormat="1" applyFont="1" applyFill="1" applyBorder="1" applyProtection="1"/>
    <xf numFmtId="3" fontId="4" fillId="4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0" fontId="5" fillId="0" borderId="8" xfId="1" applyFont="1" applyBorder="1" applyAlignment="1">
      <alignment horizontal="left" vertical="top" wrapText="1" indent="2"/>
    </xf>
    <xf numFmtId="3" fontId="5" fillId="0" borderId="9" xfId="1" applyNumberFormat="1" applyFont="1" applyBorder="1" applyProtection="1">
      <protection locked="0"/>
    </xf>
    <xf numFmtId="3" fontId="5" fillId="4" borderId="9" xfId="1" applyNumberFormat="1" applyFont="1" applyFill="1" applyBorder="1" applyProtection="1">
      <protection locked="0"/>
    </xf>
    <xf numFmtId="3" fontId="5" fillId="0" borderId="10" xfId="1" applyNumberFormat="1" applyFont="1" applyFill="1" applyBorder="1" applyProtection="1"/>
    <xf numFmtId="3" fontId="5" fillId="0" borderId="0" xfId="1" applyNumberFormat="1" applyFont="1" applyFill="1" applyBorder="1" applyAlignment="1" applyProtection="1">
      <alignment vertical="top"/>
      <protection locked="0"/>
    </xf>
    <xf numFmtId="0" fontId="5" fillId="0" borderId="8" xfId="1" applyFont="1" applyBorder="1" applyAlignment="1">
      <alignment horizontal="left" vertical="top" wrapText="1" indent="1"/>
    </xf>
    <xf numFmtId="3" fontId="5" fillId="0" borderId="0" xfId="1" applyNumberFormat="1" applyFont="1" applyFill="1" applyBorder="1" applyProtection="1">
      <protection locked="0"/>
    </xf>
    <xf numFmtId="3" fontId="5" fillId="4" borderId="9" xfId="1" applyNumberFormat="1" applyFont="1" applyFill="1" applyBorder="1" applyAlignment="1" applyProtection="1">
      <alignment horizontal="right"/>
      <protection locked="0"/>
    </xf>
    <xf numFmtId="3" fontId="4" fillId="0" borderId="9" xfId="1" applyNumberFormat="1" applyFont="1" applyFill="1" applyBorder="1" applyProtection="1"/>
    <xf numFmtId="0" fontId="4" fillId="0" borderId="8" xfId="1" applyFont="1" applyBorder="1" applyAlignment="1">
      <alignment vertical="top" wrapText="1"/>
    </xf>
    <xf numFmtId="3" fontId="4" fillId="0" borderId="9" xfId="1" applyNumberFormat="1" applyFont="1" applyFill="1" applyBorder="1" applyProtection="1">
      <protection locked="0"/>
    </xf>
    <xf numFmtId="3" fontId="5" fillId="0" borderId="9" xfId="6" applyNumberFormat="1" applyFont="1" applyBorder="1" applyAlignment="1">
      <alignment horizontal="center" vertical="center" wrapText="1"/>
    </xf>
    <xf numFmtId="3" fontId="5" fillId="0" borderId="9" xfId="7" applyNumberFormat="1" applyFont="1" applyBorder="1" applyAlignment="1">
      <alignment horizontal="center" vertical="center" wrapText="1"/>
    </xf>
    <xf numFmtId="3" fontId="5" fillId="4" borderId="9" xfId="1" applyNumberFormat="1" applyFont="1" applyFill="1" applyBorder="1" applyAlignment="1" applyProtection="1">
      <alignment vertical="top"/>
      <protection locked="0"/>
    </xf>
    <xf numFmtId="3" fontId="5" fillId="0" borderId="9" xfId="8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top" wrapText="1" indent="1"/>
    </xf>
    <xf numFmtId="3" fontId="4" fillId="0" borderId="12" xfId="1" applyNumberFormat="1" applyFont="1" applyFill="1" applyBorder="1" applyAlignment="1" applyProtection="1">
      <alignment vertical="center"/>
    </xf>
    <xf numFmtId="3" fontId="4" fillId="0" borderId="13" xfId="1" applyNumberFormat="1" applyFont="1" applyFill="1" applyBorder="1" applyProtection="1">
      <protection locked="0"/>
    </xf>
    <xf numFmtId="0" fontId="4" fillId="0" borderId="0" xfId="1" applyFont="1" applyBorder="1" applyAlignment="1">
      <alignment horizontal="left" vertical="top" wrapText="1" indent="1"/>
    </xf>
    <xf numFmtId="3" fontId="4" fillId="0" borderId="0" xfId="1" applyNumberFormat="1" applyFont="1" applyFill="1" applyBorder="1" applyAlignment="1" applyProtection="1">
      <alignment vertical="center"/>
    </xf>
    <xf numFmtId="3" fontId="4" fillId="0" borderId="0" xfId="1" applyNumberFormat="1" applyFont="1" applyFill="1" applyBorder="1" applyProtection="1">
      <protection locked="0"/>
    </xf>
    <xf numFmtId="0" fontId="3" fillId="0" borderId="0" xfId="1" applyAlignment="1" applyProtection="1">
      <alignment horizontal="left" vertical="top" indent="1"/>
      <protection locked="0"/>
    </xf>
    <xf numFmtId="4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horizontal="right" vertical="top" wrapText="1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4" fillId="2" borderId="22" xfId="1" applyFont="1" applyFill="1" applyBorder="1" applyAlignment="1" applyProtection="1">
      <alignment horizontal="center" vertical="center" wrapText="1"/>
      <protection locked="0"/>
    </xf>
    <xf numFmtId="0" fontId="4" fillId="2" borderId="15" xfId="1" applyFont="1" applyFill="1" applyBorder="1" applyAlignment="1" applyProtection="1">
      <alignment horizontal="center" vertical="center" wrapText="1"/>
      <protection locked="0"/>
    </xf>
    <xf numFmtId="0" fontId="4" fillId="2" borderId="23" xfId="1" applyFont="1" applyFill="1" applyBorder="1" applyAlignment="1" applyProtection="1">
      <alignment horizontal="center" vertical="center" wrapText="1"/>
      <protection locked="0"/>
    </xf>
    <xf numFmtId="0" fontId="4" fillId="2" borderId="16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0" borderId="0" xfId="1" applyFont="1" applyAlignment="1" applyProtection="1">
      <alignment horizontal="center" vertical="top"/>
      <protection locked="0"/>
    </xf>
    <xf numFmtId="0" fontId="4" fillId="0" borderId="5" xfId="1" applyFont="1" applyFill="1" applyBorder="1" applyAlignment="1">
      <alignment horizontal="left" vertical="top" wrapText="1" indent="1"/>
    </xf>
    <xf numFmtId="3" fontId="4" fillId="0" borderId="6" xfId="6" applyNumberFormat="1" applyFont="1" applyFill="1" applyBorder="1" applyAlignment="1" applyProtection="1">
      <alignment vertical="top" wrapText="1"/>
    </xf>
    <xf numFmtId="3" fontId="4" fillId="0" borderId="7" xfId="6" applyNumberFormat="1" applyFont="1" applyFill="1" applyBorder="1" applyAlignment="1" applyProtection="1">
      <alignment vertical="top" wrapText="1"/>
    </xf>
    <xf numFmtId="165" fontId="4" fillId="0" borderId="0" xfId="1" applyNumberFormat="1" applyFont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0" fontId="4" fillId="0" borderId="8" xfId="1" applyFont="1" applyFill="1" applyBorder="1" applyAlignment="1">
      <alignment horizontal="left" vertical="top" wrapText="1" indent="2"/>
    </xf>
    <xf numFmtId="3" fontId="4" fillId="0" borderId="9" xfId="6" applyNumberFormat="1" applyFont="1" applyFill="1" applyBorder="1" applyAlignment="1" applyProtection="1">
      <alignment vertical="top" wrapText="1"/>
    </xf>
    <xf numFmtId="3" fontId="4" fillId="0" borderId="10" xfId="6" applyNumberFormat="1" applyFont="1" applyFill="1" applyBorder="1" applyAlignment="1" applyProtection="1">
      <alignment vertical="top" wrapText="1"/>
    </xf>
    <xf numFmtId="0" fontId="5" fillId="0" borderId="8" xfId="1" applyFont="1" applyFill="1" applyBorder="1" applyAlignment="1">
      <alignment horizontal="left" vertical="top" wrapText="1" indent="3"/>
    </xf>
    <xf numFmtId="165" fontId="5" fillId="0" borderId="9" xfId="6" applyNumberFormat="1" applyFont="1" applyFill="1" applyBorder="1" applyAlignment="1" applyProtection="1">
      <alignment vertical="top" wrapText="1"/>
      <protection locked="0"/>
    </xf>
    <xf numFmtId="165" fontId="5" fillId="0" borderId="10" xfId="6" applyNumberFormat="1" applyFont="1" applyFill="1" applyBorder="1" applyAlignment="1" applyProtection="1">
      <alignment vertical="top" wrapText="1"/>
      <protection locked="0"/>
    </xf>
    <xf numFmtId="165" fontId="5" fillId="0" borderId="0" xfId="1" applyNumberFormat="1" applyFont="1" applyAlignment="1" applyProtection="1">
      <alignment vertical="top"/>
      <protection locked="0"/>
    </xf>
    <xf numFmtId="0" fontId="5" fillId="0" borderId="8" xfId="1" applyFont="1" applyFill="1" applyBorder="1" applyAlignment="1">
      <alignment horizontal="left" vertical="top" wrapText="1"/>
    </xf>
    <xf numFmtId="3" fontId="5" fillId="0" borderId="9" xfId="6" applyNumberFormat="1" applyFont="1" applyFill="1" applyBorder="1" applyAlignment="1" applyProtection="1">
      <alignment vertical="top" wrapText="1"/>
      <protection locked="0"/>
    </xf>
    <xf numFmtId="3" fontId="5" fillId="0" borderId="10" xfId="6" applyNumberFormat="1" applyFont="1" applyFill="1" applyBorder="1" applyAlignment="1" applyProtection="1">
      <alignment vertical="top" wrapText="1"/>
      <protection locked="0"/>
    </xf>
    <xf numFmtId="0" fontId="5" fillId="0" borderId="8" xfId="1" applyFont="1" applyFill="1" applyBorder="1" applyAlignment="1">
      <alignment vertical="top" wrapText="1"/>
    </xf>
    <xf numFmtId="0" fontId="4" fillId="0" borderId="8" xfId="1" applyFont="1" applyFill="1" applyBorder="1" applyAlignment="1">
      <alignment horizontal="left" vertical="top" wrapText="1" indent="1"/>
    </xf>
    <xf numFmtId="165" fontId="5" fillId="0" borderId="10" xfId="9" applyNumberFormat="1" applyFont="1" applyFill="1" applyBorder="1" applyAlignment="1" applyProtection="1">
      <alignment vertical="top" wrapText="1"/>
      <protection locked="0"/>
    </xf>
    <xf numFmtId="3" fontId="5" fillId="0" borderId="9" xfId="6" applyNumberFormat="1" applyFont="1" applyBorder="1" applyAlignment="1" applyProtection="1">
      <alignment vertical="top" wrapText="1"/>
      <protection locked="0"/>
    </xf>
    <xf numFmtId="3" fontId="5" fillId="0" borderId="10" xfId="6" applyNumberFormat="1" applyFont="1" applyBorder="1" applyAlignment="1" applyProtection="1">
      <alignment vertical="top" wrapText="1"/>
      <protection locked="0"/>
    </xf>
    <xf numFmtId="3" fontId="5" fillId="0" borderId="9" xfId="8" applyNumberFormat="1" applyFont="1" applyFill="1" applyBorder="1" applyAlignment="1" applyProtection="1">
      <alignment vertical="top" wrapText="1"/>
      <protection locked="0"/>
    </xf>
    <xf numFmtId="3" fontId="5" fillId="0" borderId="10" xfId="8" applyNumberFormat="1" applyFont="1" applyFill="1" applyBorder="1" applyAlignment="1" applyProtection="1">
      <alignment vertical="top" wrapText="1"/>
      <protection locked="0"/>
    </xf>
    <xf numFmtId="0" fontId="5" fillId="0" borderId="11" xfId="1" applyFont="1" applyFill="1" applyBorder="1" applyAlignment="1">
      <alignment horizontal="left" vertical="center" wrapText="1"/>
    </xf>
    <xf numFmtId="3" fontId="5" fillId="0" borderId="12" xfId="8" applyNumberFormat="1" applyFont="1" applyFill="1" applyBorder="1" applyAlignment="1" applyProtection="1">
      <alignment vertical="top" wrapText="1"/>
      <protection locked="0"/>
    </xf>
    <xf numFmtId="3" fontId="5" fillId="0" borderId="13" xfId="8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Fill="1" applyBorder="1" applyAlignment="1">
      <alignment horizontal="left" vertical="center" wrapText="1"/>
    </xf>
    <xf numFmtId="3" fontId="5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horizontal="left" vertical="center" wrapText="1"/>
    </xf>
    <xf numFmtId="166" fontId="5" fillId="0" borderId="0" xfId="10" applyNumberFormat="1" applyFont="1" applyAlignment="1" applyProtection="1">
      <alignment vertical="top" wrapText="1"/>
      <protection locked="0"/>
    </xf>
    <xf numFmtId="0" fontId="5" fillId="0" borderId="0" xfId="1" applyFont="1" applyFill="1" applyBorder="1" applyProtection="1">
      <protection locked="0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center" vertical="top" wrapText="1"/>
      <protection locked="0"/>
    </xf>
    <xf numFmtId="4" fontId="4" fillId="0" borderId="7" xfId="1" applyNumberFormat="1" applyFont="1" applyFill="1" applyBorder="1" applyAlignment="1" applyProtection="1">
      <alignment horizontal="center" vertical="top" wrapText="1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5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vertical="top" wrapText="1"/>
    </xf>
    <xf numFmtId="3" fontId="5" fillId="0" borderId="9" xfId="1" applyNumberFormat="1" applyFont="1" applyFill="1" applyBorder="1" applyAlignment="1" applyProtection="1">
      <alignment horizontal="center" vertical="top" wrapText="1"/>
      <protection locked="0"/>
    </xf>
    <xf numFmtId="3" fontId="5" fillId="0" borderId="10" xfId="1" applyNumberFormat="1" applyFont="1" applyFill="1" applyBorder="1" applyAlignment="1" applyProtection="1">
      <alignment horizontal="center" vertical="top" wrapText="1"/>
      <protection locked="0"/>
    </xf>
    <xf numFmtId="0" fontId="5" fillId="0" borderId="11" xfId="1" applyFont="1" applyFill="1" applyBorder="1" applyAlignment="1">
      <alignment vertical="top" wrapText="1"/>
    </xf>
    <xf numFmtId="4" fontId="5" fillId="0" borderId="12" xfId="1" applyNumberFormat="1" applyFont="1" applyFill="1" applyBorder="1" applyAlignment="1">
      <alignment vertical="top" wrapText="1"/>
    </xf>
    <xf numFmtId="4" fontId="5" fillId="0" borderId="13" xfId="1" applyNumberFormat="1" applyFont="1" applyFill="1" applyBorder="1" applyAlignment="1">
      <alignment vertical="top"/>
    </xf>
    <xf numFmtId="0" fontId="3" fillId="0" borderId="0" xfId="1" applyFont="1" applyFill="1" applyBorder="1" applyAlignment="1" applyProtection="1">
      <alignment horizontal="left" wrapText="1"/>
      <protection locked="0"/>
    </xf>
    <xf numFmtId="4" fontId="5" fillId="0" borderId="0" xfId="1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4" fontId="4" fillId="2" borderId="17" xfId="1" applyNumberFormat="1" applyFont="1" applyFill="1" applyBorder="1" applyAlignment="1">
      <alignment horizontal="center" vertical="center" wrapText="1"/>
    </xf>
    <xf numFmtId="4" fontId="4" fillId="2" borderId="19" xfId="1" applyNumberFormat="1" applyFont="1" applyFill="1" applyBorder="1" applyAlignment="1">
      <alignment horizontal="center" vertical="center" wrapText="1"/>
    </xf>
    <xf numFmtId="4" fontId="4" fillId="2" borderId="18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top" indent="1"/>
    </xf>
    <xf numFmtId="3" fontId="4" fillId="0" borderId="6" xfId="1" applyNumberFormat="1" applyFont="1" applyFill="1" applyBorder="1" applyAlignment="1" applyProtection="1">
      <alignment vertical="top" wrapText="1"/>
      <protection locked="0"/>
    </xf>
    <xf numFmtId="3" fontId="4" fillId="0" borderId="7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left" vertical="top" indent="2"/>
    </xf>
    <xf numFmtId="0" fontId="5" fillId="0" borderId="8" xfId="1" applyFont="1" applyFill="1" applyBorder="1" applyAlignment="1">
      <alignment horizontal="left" vertical="top" indent="2"/>
    </xf>
    <xf numFmtId="3" fontId="5" fillId="0" borderId="9" xfId="1" applyNumberFormat="1" applyFont="1" applyFill="1" applyBorder="1" applyAlignment="1" applyProtection="1">
      <alignment wrapText="1"/>
      <protection locked="0"/>
    </xf>
    <xf numFmtId="3" fontId="5" fillId="0" borderId="10" xfId="1" applyNumberFormat="1" applyFont="1" applyFill="1" applyBorder="1" applyAlignment="1" applyProtection="1">
      <alignment wrapText="1"/>
      <protection locked="0"/>
    </xf>
    <xf numFmtId="0" fontId="5" fillId="0" borderId="11" xfId="1" applyFont="1" applyFill="1" applyBorder="1" applyAlignment="1">
      <alignment horizontal="left" vertical="top" indent="2"/>
    </xf>
    <xf numFmtId="3" fontId="5" fillId="0" borderId="12" xfId="1" applyNumberFormat="1" applyFont="1" applyFill="1" applyBorder="1" applyAlignment="1" applyProtection="1">
      <alignment vertical="top" wrapText="1"/>
      <protection locked="0"/>
    </xf>
    <xf numFmtId="3" fontId="5" fillId="0" borderId="13" xfId="1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Fill="1" applyBorder="1" applyAlignment="1">
      <alignment horizontal="left" vertical="top" wrapText="1"/>
    </xf>
    <xf numFmtId="3" fontId="5" fillId="0" borderId="0" xfId="1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2" borderId="2" xfId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left" vertical="top" wrapText="1" indent="1"/>
    </xf>
    <xf numFmtId="4" fontId="5" fillId="0" borderId="6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8" xfId="1" applyFont="1" applyFill="1" applyBorder="1" applyAlignment="1" applyProtection="1">
      <alignment horizontal="center" vertical="top" wrapText="1"/>
    </xf>
    <xf numFmtId="4" fontId="5" fillId="0" borderId="9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 indent="2"/>
    </xf>
    <xf numFmtId="4" fontId="4" fillId="0" borderId="9" xfId="1" applyNumberFormat="1" applyFont="1" applyFill="1" applyBorder="1" applyAlignment="1" applyProtection="1">
      <alignment vertical="top" wrapText="1"/>
      <protection locked="0"/>
    </xf>
    <xf numFmtId="4" fontId="5" fillId="0" borderId="8" xfId="1" applyNumberFormat="1" applyFont="1" applyFill="1" applyBorder="1" applyAlignment="1" applyProtection="1">
      <alignment horizontal="left" vertical="top" wrapText="1" indent="3"/>
    </xf>
    <xf numFmtId="4" fontId="5" fillId="0" borderId="9" xfId="1" applyNumberFormat="1" applyFont="1" applyFill="1" applyBorder="1" applyAlignment="1" applyProtection="1">
      <alignment horizontal="center" vertical="top" wrapText="1"/>
      <protection locked="0"/>
    </xf>
    <xf numFmtId="4" fontId="5" fillId="0" borderId="8" xfId="1" applyNumberFormat="1" applyFont="1" applyFill="1" applyBorder="1" applyAlignment="1" applyProtection="1">
      <alignment horizontal="left" vertical="top" wrapText="1"/>
    </xf>
    <xf numFmtId="4" fontId="4" fillId="0" borderId="9" xfId="1" applyNumberFormat="1" applyFont="1" applyFill="1" applyBorder="1" applyAlignment="1" applyProtection="1">
      <alignment horizontal="center" vertical="top" wrapText="1"/>
      <protection locked="0"/>
    </xf>
    <xf numFmtId="0" fontId="4" fillId="0" borderId="8" xfId="1" applyFont="1" applyFill="1" applyBorder="1" applyAlignment="1" applyProtection="1">
      <alignment vertical="top" wrapText="1"/>
    </xf>
    <xf numFmtId="0" fontId="5" fillId="0" borderId="8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horizontal="left" vertical="top" wrapText="1"/>
    </xf>
    <xf numFmtId="4" fontId="5" fillId="0" borderId="13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4" fontId="5" fillId="0" borderId="0" xfId="1" applyNumberFormat="1" applyFont="1" applyFill="1" applyBorder="1" applyAlignment="1" applyProtection="1">
      <alignment vertical="top" wrapText="1"/>
      <protection locked="0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0" borderId="7" xfId="1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vertical="center"/>
    </xf>
    <xf numFmtId="0" fontId="4" fillId="0" borderId="10" xfId="1" applyFont="1" applyFill="1" applyBorder="1" applyAlignment="1" applyProtection="1">
      <alignment horizontal="center"/>
      <protection locked="0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8" xfId="1" applyFont="1" applyFill="1" applyBorder="1"/>
    <xf numFmtId="0" fontId="5" fillId="0" borderId="10" xfId="1" applyFont="1" applyFill="1" applyBorder="1" applyAlignment="1" applyProtection="1">
      <alignment wrapText="1"/>
      <protection locked="0"/>
    </xf>
    <xf numFmtId="0" fontId="5" fillId="0" borderId="10" xfId="1" applyFont="1" applyFill="1" applyBorder="1" applyProtection="1">
      <protection locked="0"/>
    </xf>
    <xf numFmtId="0" fontId="5" fillId="0" borderId="11" xfId="1" applyFont="1" applyFill="1" applyBorder="1" applyProtection="1">
      <protection locked="0"/>
    </xf>
    <xf numFmtId="0" fontId="5" fillId="0" borderId="13" xfId="1" applyFont="1" applyFill="1" applyBorder="1" applyProtection="1">
      <protection locked="0"/>
    </xf>
    <xf numFmtId="0" fontId="16" fillId="5" borderId="24" xfId="11" applyFont="1" applyFill="1" applyBorder="1" applyAlignment="1">
      <alignment horizontal="center" vertical="center"/>
    </xf>
    <xf numFmtId="0" fontId="16" fillId="5" borderId="21" xfId="11" applyFont="1" applyFill="1" applyBorder="1" applyAlignment="1">
      <alignment horizontal="center" vertical="center"/>
    </xf>
    <xf numFmtId="0" fontId="16" fillId="5" borderId="21" xfId="11" applyFont="1" applyFill="1" applyBorder="1" applyAlignment="1">
      <alignment vertical="center"/>
    </xf>
    <xf numFmtId="0" fontId="11" fillId="5" borderId="21" xfId="11" applyFont="1" applyFill="1" applyBorder="1" applyAlignment="1">
      <alignment horizontal="right" vertical="center"/>
    </xf>
    <xf numFmtId="0" fontId="16" fillId="5" borderId="27" xfId="11" applyFont="1" applyFill="1" applyBorder="1" applyAlignment="1">
      <alignment horizontal="left" vertical="center"/>
    </xf>
    <xf numFmtId="0" fontId="5" fillId="3" borderId="0" xfId="12" applyFont="1" applyFill="1" applyProtection="1">
      <protection locked="0"/>
    </xf>
    <xf numFmtId="0" fontId="11" fillId="5" borderId="28" xfId="11" applyFont="1" applyFill="1" applyBorder="1" applyAlignment="1">
      <alignment horizontal="center" vertical="center"/>
    </xf>
    <xf numFmtId="0" fontId="11" fillId="5" borderId="0" xfId="11" applyFont="1" applyFill="1" applyBorder="1" applyAlignment="1">
      <alignment horizontal="center" vertical="center"/>
    </xf>
    <xf numFmtId="0" fontId="11" fillId="5" borderId="0" xfId="11" applyFont="1" applyFill="1" applyBorder="1" applyAlignment="1">
      <alignment vertical="center"/>
    </xf>
    <xf numFmtId="0" fontId="11" fillId="5" borderId="0" xfId="11" applyFont="1" applyFill="1" applyBorder="1" applyAlignment="1">
      <alignment horizontal="right" vertical="center"/>
    </xf>
    <xf numFmtId="0" fontId="16" fillId="5" borderId="29" xfId="11" applyFont="1" applyFill="1" applyBorder="1" applyAlignment="1">
      <alignment vertical="center"/>
    </xf>
    <xf numFmtId="0" fontId="16" fillId="5" borderId="28" xfId="11" applyFont="1" applyFill="1" applyBorder="1" applyAlignment="1">
      <alignment horizontal="center" vertical="center"/>
    </xf>
    <xf numFmtId="0" fontId="16" fillId="5" borderId="0" xfId="11" applyFont="1" applyFill="1" applyBorder="1" applyAlignment="1">
      <alignment horizontal="center" vertical="center"/>
    </xf>
    <xf numFmtId="0" fontId="16" fillId="5" borderId="0" xfId="11" applyFont="1" applyFill="1" applyBorder="1" applyAlignment="1">
      <alignment vertical="center"/>
    </xf>
    <xf numFmtId="0" fontId="16" fillId="5" borderId="29" xfId="11" applyFont="1" applyFill="1" applyBorder="1" applyAlignment="1">
      <alignment horizontal="left" vertical="center"/>
    </xf>
    <xf numFmtId="0" fontId="16" fillId="5" borderId="30" xfId="11" applyFont="1" applyFill="1" applyBorder="1" applyAlignment="1">
      <alignment horizontal="center" vertical="center"/>
    </xf>
    <xf numFmtId="0" fontId="16" fillId="5" borderId="31" xfId="11" applyFont="1" applyFill="1" applyBorder="1" applyAlignment="1">
      <alignment horizontal="center" vertical="center"/>
    </xf>
    <xf numFmtId="0" fontId="16" fillId="5" borderId="32" xfId="11" applyFont="1" applyFill="1" applyBorder="1" applyAlignment="1">
      <alignment horizontal="center" vertical="center"/>
    </xf>
    <xf numFmtId="0" fontId="4" fillId="2" borderId="28" xfId="12" applyFont="1" applyFill="1" applyBorder="1" applyAlignment="1" applyProtection="1">
      <alignment horizontal="center" vertical="center" wrapText="1"/>
      <protection locked="0"/>
    </xf>
    <xf numFmtId="0" fontId="4" fillId="2" borderId="19" xfId="12" applyFont="1" applyFill="1" applyBorder="1" applyAlignment="1" applyProtection="1">
      <alignment horizontal="center" vertical="center"/>
      <protection locked="0"/>
    </xf>
    <xf numFmtId="0" fontId="5" fillId="3" borderId="0" xfId="12" applyFont="1" applyFill="1" applyBorder="1" applyProtection="1">
      <protection locked="0"/>
    </xf>
    <xf numFmtId="0" fontId="4" fillId="3" borderId="28" xfId="12" applyFont="1" applyFill="1" applyBorder="1" applyAlignment="1" applyProtection="1">
      <alignment horizontal="center"/>
      <protection locked="0"/>
    </xf>
    <xf numFmtId="0" fontId="5" fillId="3" borderId="29" xfId="12" applyFont="1" applyFill="1" applyBorder="1" applyProtection="1">
      <protection locked="0"/>
    </xf>
    <xf numFmtId="0" fontId="4" fillId="3" borderId="29" xfId="12" applyFont="1" applyFill="1" applyBorder="1" applyAlignment="1" applyProtection="1">
      <alignment horizontal="center"/>
      <protection locked="0"/>
    </xf>
    <xf numFmtId="0" fontId="4" fillId="3" borderId="29" xfId="12" applyFont="1" applyFill="1" applyBorder="1" applyAlignment="1" applyProtection="1">
      <alignment horizontal="left" indent="1"/>
      <protection locked="0"/>
    </xf>
    <xf numFmtId="0" fontId="14" fillId="3" borderId="28" xfId="13" applyFont="1" applyFill="1" applyBorder="1" applyAlignment="1" applyProtection="1">
      <alignment horizontal="center"/>
      <protection locked="0"/>
    </xf>
    <xf numFmtId="0" fontId="14" fillId="3" borderId="29" xfId="13" applyFont="1" applyFill="1" applyBorder="1" applyProtection="1">
      <protection locked="0"/>
    </xf>
    <xf numFmtId="0" fontId="4" fillId="3" borderId="30" xfId="12" applyFont="1" applyFill="1" applyBorder="1" applyAlignment="1" applyProtection="1">
      <alignment horizontal="center"/>
      <protection locked="0"/>
    </xf>
    <xf numFmtId="0" fontId="5" fillId="3" borderId="32" xfId="12" applyFont="1" applyFill="1" applyBorder="1" applyProtection="1">
      <protection locked="0"/>
    </xf>
    <xf numFmtId="0" fontId="5" fillId="0" borderId="0" xfId="12" applyFont="1" applyProtection="1">
      <protection locked="0"/>
    </xf>
    <xf numFmtId="0" fontId="4" fillId="5" borderId="0" xfId="11" applyFont="1" applyFill="1" applyAlignment="1">
      <alignment horizontal="center" vertical="center"/>
    </xf>
    <xf numFmtId="0" fontId="4" fillId="5" borderId="0" xfId="11" applyFont="1" applyFill="1" applyAlignment="1">
      <alignment vertical="center"/>
    </xf>
    <xf numFmtId="0" fontId="11" fillId="5" borderId="0" xfId="11" applyFont="1" applyFill="1" applyAlignment="1">
      <alignment horizontal="right" vertical="center"/>
    </xf>
    <xf numFmtId="0" fontId="4" fillId="5" borderId="0" xfId="11" applyFont="1" applyFill="1" applyAlignment="1">
      <alignment horizontal="left" vertical="center"/>
    </xf>
    <xf numFmtId="0" fontId="18" fillId="0" borderId="0" xfId="11" applyFont="1" applyAlignment="1">
      <alignment vertical="center"/>
    </xf>
    <xf numFmtId="0" fontId="16" fillId="6" borderId="0" xfId="11" applyFont="1" applyFill="1" applyAlignment="1">
      <alignment horizontal="center" vertical="center"/>
    </xf>
    <xf numFmtId="0" fontId="16" fillId="6" borderId="0" xfId="11" applyFont="1" applyFill="1"/>
    <xf numFmtId="0" fontId="18" fillId="0" borderId="0" xfId="11" applyFont="1"/>
    <xf numFmtId="0" fontId="19" fillId="7" borderId="0" xfId="11" applyFont="1" applyFill="1"/>
    <xf numFmtId="0" fontId="18" fillId="0" borderId="0" xfId="11" applyFont="1" applyAlignment="1">
      <alignment horizontal="center"/>
    </xf>
    <xf numFmtId="3" fontId="18" fillId="0" borderId="0" xfId="11" applyNumberFormat="1" applyFont="1"/>
    <xf numFmtId="0" fontId="11" fillId="0" borderId="0" xfId="11" applyFont="1" applyFill="1" applyAlignment="1">
      <alignment horizontal="right"/>
    </xf>
    <xf numFmtId="4" fontId="18" fillId="0" borderId="0" xfId="11" applyNumberFormat="1" applyFont="1"/>
    <xf numFmtId="0" fontId="19" fillId="8" borderId="0" xfId="11" applyFont="1" applyFill="1"/>
    <xf numFmtId="0" fontId="18" fillId="0" borderId="0" xfId="11" applyFont="1" applyFill="1" applyAlignment="1">
      <alignment horizontal="right"/>
    </xf>
    <xf numFmtId="0" fontId="18" fillId="0" borderId="0" xfId="11" applyFont="1" applyFill="1"/>
    <xf numFmtId="0" fontId="11" fillId="5" borderId="0" xfId="11" applyFont="1" applyFill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16" fillId="6" borderId="0" xfId="15" applyFont="1" applyFill="1"/>
    <xf numFmtId="0" fontId="19" fillId="7" borderId="0" xfId="15" applyFont="1" applyFill="1"/>
    <xf numFmtId="0" fontId="5" fillId="0" borderId="0" xfId="15" applyFont="1" applyFill="1" applyAlignment="1">
      <alignment horizontal="center" vertical="center"/>
    </xf>
    <xf numFmtId="0" fontId="5" fillId="0" borderId="0" xfId="15" applyFont="1" applyFill="1"/>
    <xf numFmtId="3" fontId="5" fillId="0" borderId="0" xfId="15" applyNumberFormat="1" applyFont="1"/>
    <xf numFmtId="9" fontId="5" fillId="0" borderId="0" xfId="16" applyFont="1"/>
    <xf numFmtId="0" fontId="18" fillId="0" borderId="0" xfId="15" applyFont="1"/>
    <xf numFmtId="0" fontId="5" fillId="0" borderId="0" xfId="15" applyFont="1" applyFill="1" applyAlignment="1">
      <alignment wrapText="1"/>
    </xf>
    <xf numFmtId="0" fontId="5" fillId="0" borderId="0" xfId="15" applyFont="1" applyFill="1" applyAlignment="1"/>
    <xf numFmtId="4" fontId="5" fillId="0" borderId="0" xfId="15" applyNumberFormat="1" applyFont="1"/>
    <xf numFmtId="0" fontId="5" fillId="0" borderId="0" xfId="15" applyFont="1" applyFill="1" applyAlignment="1">
      <alignment horizontal="center"/>
    </xf>
    <xf numFmtId="0" fontId="5" fillId="0" borderId="0" xfId="15" applyFont="1"/>
    <xf numFmtId="9" fontId="5" fillId="0" borderId="0" xfId="15" applyNumberFormat="1" applyFont="1"/>
    <xf numFmtId="0" fontId="11" fillId="5" borderId="0" xfId="17" applyFont="1" applyFill="1" applyAlignment="1">
      <alignment horizontal="center" vertical="center"/>
    </xf>
    <xf numFmtId="0" fontId="11" fillId="5" borderId="0" xfId="17" applyFont="1" applyFill="1" applyAlignment="1">
      <alignment horizontal="right" vertical="center"/>
    </xf>
    <xf numFmtId="0" fontId="4" fillId="5" borderId="0" xfId="17" applyFont="1" applyFill="1" applyAlignment="1">
      <alignment horizontal="left" vertical="center"/>
    </xf>
    <xf numFmtId="0" fontId="18" fillId="0" borderId="0" xfId="17" applyFont="1"/>
    <xf numFmtId="0" fontId="16" fillId="6" borderId="0" xfId="17" applyFont="1" applyFill="1" applyAlignment="1">
      <alignment horizontal="center" vertical="center"/>
    </xf>
    <xf numFmtId="0" fontId="16" fillId="6" borderId="0" xfId="17" applyFont="1" applyFill="1"/>
    <xf numFmtId="0" fontId="19" fillId="7" borderId="0" xfId="17" applyFont="1" applyFill="1"/>
    <xf numFmtId="0" fontId="18" fillId="0" borderId="0" xfId="17" applyFont="1" applyAlignment="1">
      <alignment horizontal="center"/>
    </xf>
    <xf numFmtId="3" fontId="18" fillId="0" borderId="0" xfId="17" applyNumberFormat="1" applyFont="1"/>
    <xf numFmtId="0" fontId="18" fillId="0" borderId="0" xfId="17" applyFont="1" applyAlignment="1">
      <alignment vertical="center"/>
    </xf>
    <xf numFmtId="0" fontId="19" fillId="7" borderId="0" xfId="17" applyFont="1" applyFill="1" applyAlignment="1">
      <alignment horizontal="center"/>
    </xf>
    <xf numFmtId="0" fontId="11" fillId="0" borderId="0" xfId="17" applyFont="1" applyAlignment="1">
      <alignment horizontal="center"/>
    </xf>
    <xf numFmtId="0" fontId="11" fillId="0" borderId="0" xfId="17" applyFont="1"/>
    <xf numFmtId="0" fontId="19" fillId="7" borderId="0" xfId="17" applyFont="1" applyFill="1" applyAlignment="1">
      <alignment horizontal="center" vertical="center"/>
    </xf>
    <xf numFmtId="3" fontId="11" fillId="0" borderId="0" xfId="17" applyNumberFormat="1" applyFont="1"/>
    <xf numFmtId="4" fontId="18" fillId="0" borderId="0" xfId="17" applyNumberFormat="1" applyFont="1"/>
    <xf numFmtId="0" fontId="11" fillId="0" borderId="0" xfId="17" applyFont="1" applyAlignment="1">
      <alignment horizontal="left" indent="1"/>
    </xf>
    <xf numFmtId="0" fontId="18" fillId="0" borderId="0" xfId="17" applyFont="1" applyFill="1"/>
    <xf numFmtId="0" fontId="11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/>
    <xf numFmtId="0" fontId="22" fillId="0" borderId="0" xfId="0" applyFont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left" indent="1"/>
    </xf>
    <xf numFmtId="0" fontId="18" fillId="0" borderId="0" xfId="0" applyFont="1"/>
    <xf numFmtId="3" fontId="18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5" fillId="0" borderId="0" xfId="0" applyFont="1"/>
    <xf numFmtId="0" fontId="15" fillId="0" borderId="0" xfId="0" applyFont="1"/>
    <xf numFmtId="4" fontId="11" fillId="0" borderId="0" xfId="17" applyNumberFormat="1" applyFont="1"/>
    <xf numFmtId="0" fontId="12" fillId="9" borderId="22" xfId="19" applyFont="1" applyFill="1" applyBorder="1" applyAlignment="1">
      <alignment horizontal="center" vertical="center"/>
    </xf>
    <xf numFmtId="0" fontId="12" fillId="9" borderId="15" xfId="19" applyFont="1" applyFill="1" applyBorder="1" applyAlignment="1">
      <alignment horizontal="center" vertical="center"/>
    </xf>
    <xf numFmtId="0" fontId="12" fillId="9" borderId="23" xfId="19" applyFont="1" applyFill="1" applyBorder="1" applyAlignment="1">
      <alignment horizontal="center" vertical="center"/>
    </xf>
    <xf numFmtId="0" fontId="8" fillId="0" borderId="0" xfId="19" applyFont="1" applyBorder="1" applyAlignment="1">
      <alignment vertical="center"/>
    </xf>
    <xf numFmtId="0" fontId="12" fillId="9" borderId="1" xfId="19" applyFont="1" applyFill="1" applyBorder="1" applyAlignment="1">
      <alignment horizontal="center" vertical="center"/>
    </xf>
    <xf numFmtId="0" fontId="12" fillId="9" borderId="0" xfId="19" applyFont="1" applyFill="1" applyAlignment="1">
      <alignment horizontal="center" vertical="center"/>
    </xf>
    <xf numFmtId="0" fontId="12" fillId="9" borderId="33" xfId="19" applyFont="1" applyFill="1" applyBorder="1" applyAlignment="1">
      <alignment horizontal="center" vertical="center"/>
    </xf>
    <xf numFmtId="0" fontId="12" fillId="9" borderId="0" xfId="19" applyFont="1" applyFill="1" applyBorder="1" applyAlignment="1">
      <alignment horizontal="center" vertical="center"/>
    </xf>
    <xf numFmtId="0" fontId="12" fillId="9" borderId="34" xfId="19" applyFont="1" applyFill="1" applyBorder="1" applyAlignment="1">
      <alignment horizontal="center" vertical="center"/>
    </xf>
    <xf numFmtId="0" fontId="12" fillId="9" borderId="14" xfId="19" applyFont="1" applyFill="1" applyBorder="1" applyAlignment="1">
      <alignment horizontal="center" vertical="center"/>
    </xf>
    <xf numFmtId="0" fontId="12" fillId="9" borderId="35" xfId="19" applyFont="1" applyFill="1" applyBorder="1" applyAlignment="1">
      <alignment horizontal="center" vertical="center"/>
    </xf>
    <xf numFmtId="0" fontId="12" fillId="0" borderId="0" xfId="19" applyFont="1" applyBorder="1"/>
    <xf numFmtId="0" fontId="11" fillId="9" borderId="36" xfId="19" applyFont="1" applyFill="1" applyBorder="1" applyAlignment="1">
      <alignment vertical="center"/>
    </xf>
    <xf numFmtId="3" fontId="11" fillId="9" borderId="9" xfId="19" applyNumberFormat="1" applyFont="1" applyFill="1" applyBorder="1" applyAlignment="1">
      <alignment horizontal="right" vertical="center" wrapText="1" indent="1"/>
    </xf>
    <xf numFmtId="0" fontId="8" fillId="0" borderId="0" xfId="19" applyFont="1" applyFill="1"/>
    <xf numFmtId="0" fontId="8" fillId="0" borderId="0" xfId="19" applyFont="1"/>
    <xf numFmtId="0" fontId="11" fillId="0" borderId="37" xfId="19" applyFont="1" applyFill="1" applyBorder="1" applyAlignment="1">
      <alignment vertical="center"/>
    </xf>
    <xf numFmtId="0" fontId="11" fillId="0" borderId="37" xfId="19" applyFont="1" applyFill="1" applyBorder="1" applyAlignment="1">
      <alignment horizontal="right" vertical="center"/>
    </xf>
    <xf numFmtId="0" fontId="11" fillId="0" borderId="36" xfId="19" applyFont="1" applyFill="1" applyBorder="1" applyAlignment="1">
      <alignment vertical="center"/>
    </xf>
    <xf numFmtId="3" fontId="11" fillId="0" borderId="9" xfId="19" applyNumberFormat="1" applyFont="1" applyFill="1" applyBorder="1" applyAlignment="1">
      <alignment horizontal="right" vertical="center" wrapText="1" indent="1"/>
    </xf>
    <xf numFmtId="0" fontId="5" fillId="0" borderId="36" xfId="19" applyFont="1" applyFill="1" applyBorder="1" applyAlignment="1">
      <alignment vertical="center"/>
    </xf>
    <xf numFmtId="0" fontId="5" fillId="0" borderId="37" xfId="19" applyFont="1" applyFill="1" applyBorder="1" applyAlignment="1">
      <alignment horizontal="left" vertical="center" indent="1"/>
    </xf>
    <xf numFmtId="3" fontId="18" fillId="0" borderId="9" xfId="19" applyNumberFormat="1" applyFont="1" applyFill="1" applyBorder="1" applyAlignment="1">
      <alignment horizontal="right" vertical="center" wrapText="1" indent="1"/>
    </xf>
    <xf numFmtId="0" fontId="8" fillId="0" borderId="36" xfId="19" applyFont="1" applyBorder="1"/>
    <xf numFmtId="0" fontId="18" fillId="0" borderId="38" xfId="19" applyFont="1" applyFill="1" applyBorder="1" applyAlignment="1">
      <alignment horizontal="left" vertical="center" wrapText="1" indent="1"/>
    </xf>
    <xf numFmtId="0" fontId="18" fillId="0" borderId="36" xfId="19" applyFont="1" applyFill="1" applyBorder="1" applyAlignment="1">
      <alignment horizontal="left" vertical="center"/>
    </xf>
    <xf numFmtId="0" fontId="18" fillId="0" borderId="37" xfId="19" applyFont="1" applyFill="1" applyBorder="1" applyAlignment="1">
      <alignment horizontal="left" vertical="center" indent="1"/>
    </xf>
    <xf numFmtId="0" fontId="8" fillId="0" borderId="0" xfId="19" applyFont="1" applyFill="1" applyBorder="1"/>
    <xf numFmtId="0" fontId="18" fillId="0" borderId="37" xfId="19" applyFont="1" applyFill="1" applyBorder="1" applyAlignment="1">
      <alignment horizontal="left" vertical="center" wrapText="1"/>
    </xf>
    <xf numFmtId="4" fontId="18" fillId="0" borderId="37" xfId="19" applyNumberFormat="1" applyFont="1" applyFill="1" applyBorder="1" applyAlignment="1">
      <alignment horizontal="right" vertical="center" wrapText="1" indent="1"/>
    </xf>
    <xf numFmtId="0" fontId="5" fillId="0" borderId="36" xfId="19" applyFont="1" applyFill="1" applyBorder="1" applyAlignment="1">
      <alignment horizontal="left" vertical="center"/>
    </xf>
    <xf numFmtId="0" fontId="5" fillId="0" borderId="36" xfId="19" applyFont="1" applyBorder="1" applyAlignment="1">
      <alignment horizontal="left"/>
    </xf>
    <xf numFmtId="3" fontId="18" fillId="0" borderId="9" xfId="19" applyNumberFormat="1" applyFont="1" applyFill="1" applyBorder="1" applyAlignment="1">
      <alignment horizontal="right" vertical="center" indent="1"/>
    </xf>
    <xf numFmtId="0" fontId="18" fillId="0" borderId="37" xfId="19" applyFont="1" applyFill="1" applyBorder="1" applyAlignment="1">
      <alignment horizontal="left" vertical="center"/>
    </xf>
    <xf numFmtId="4" fontId="18" fillId="0" borderId="15" xfId="19" applyNumberFormat="1" applyFont="1" applyFill="1" applyBorder="1" applyAlignment="1">
      <alignment horizontal="right" vertical="center" indent="1"/>
    </xf>
    <xf numFmtId="0" fontId="11" fillId="9" borderId="9" xfId="19" applyFont="1" applyFill="1" applyBorder="1" applyAlignment="1">
      <alignment vertical="center"/>
    </xf>
    <xf numFmtId="0" fontId="8" fillId="0" borderId="0" xfId="19" applyFont="1" applyAlignment="1">
      <alignment horizontal="left" vertical="center" wrapText="1"/>
    </xf>
    <xf numFmtId="3" fontId="8" fillId="0" borderId="0" xfId="19" applyNumberFormat="1" applyFont="1"/>
    <xf numFmtId="0" fontId="4" fillId="9" borderId="22" xfId="19" applyFont="1" applyFill="1" applyBorder="1" applyAlignment="1" applyProtection="1">
      <alignment horizontal="center" vertical="center" wrapText="1"/>
      <protection locked="0"/>
    </xf>
    <xf numFmtId="0" fontId="4" fillId="9" borderId="15" xfId="19" applyFont="1" applyFill="1" applyBorder="1" applyAlignment="1" applyProtection="1">
      <alignment horizontal="center" vertical="center" wrapText="1"/>
      <protection locked="0"/>
    </xf>
    <xf numFmtId="0" fontId="4" fillId="9" borderId="23" xfId="19" applyFont="1" applyFill="1" applyBorder="1" applyAlignment="1" applyProtection="1">
      <alignment horizontal="center" vertical="center" wrapText="1"/>
      <protection locked="0"/>
    </xf>
    <xf numFmtId="0" fontId="8" fillId="0" borderId="0" xfId="19" applyFont="1" applyBorder="1" applyAlignment="1">
      <alignment horizontal="center" vertical="center"/>
    </xf>
    <xf numFmtId="0" fontId="4" fillId="9" borderId="1" xfId="19" applyFont="1" applyFill="1" applyBorder="1" applyAlignment="1" applyProtection="1">
      <alignment horizontal="center" vertical="center" wrapText="1"/>
      <protection locked="0"/>
    </xf>
    <xf numFmtId="0" fontId="4" fillId="9" borderId="0" xfId="19" applyFont="1" applyFill="1" applyAlignment="1" applyProtection="1">
      <alignment horizontal="center" vertical="center" wrapText="1"/>
      <protection locked="0"/>
    </xf>
    <xf numFmtId="0" fontId="4" fillId="9" borderId="33" xfId="19" applyFont="1" applyFill="1" applyBorder="1" applyAlignment="1" applyProtection="1">
      <alignment horizontal="center" vertical="center" wrapText="1"/>
      <protection locked="0"/>
    </xf>
    <xf numFmtId="0" fontId="4" fillId="9" borderId="0" xfId="19" applyFont="1" applyFill="1" applyBorder="1" applyAlignment="1" applyProtection="1">
      <alignment horizontal="center" vertical="center" wrapText="1"/>
      <protection locked="0"/>
    </xf>
    <xf numFmtId="0" fontId="11" fillId="9" borderId="34" xfId="19" applyFont="1" applyFill="1" applyBorder="1" applyAlignment="1">
      <alignment vertical="center"/>
    </xf>
    <xf numFmtId="3" fontId="11" fillId="9" borderId="9" xfId="19" applyNumberFormat="1" applyFont="1" applyFill="1" applyBorder="1" applyAlignment="1">
      <alignment horizontal="right" vertical="center"/>
    </xf>
    <xf numFmtId="0" fontId="8" fillId="0" borderId="37" xfId="19" applyFont="1" applyBorder="1"/>
    <xf numFmtId="4" fontId="11" fillId="0" borderId="37" xfId="19" applyNumberFormat="1" applyFont="1" applyFill="1" applyBorder="1" applyAlignment="1">
      <alignment horizontal="right" vertical="center"/>
    </xf>
    <xf numFmtId="0" fontId="11" fillId="0" borderId="38" xfId="19" applyFont="1" applyFill="1" applyBorder="1" applyAlignment="1">
      <alignment vertical="center"/>
    </xf>
    <xf numFmtId="49" fontId="5" fillId="0" borderId="36" xfId="19" applyNumberFormat="1" applyFont="1" applyFill="1" applyBorder="1" applyAlignment="1">
      <alignment vertical="center"/>
    </xf>
    <xf numFmtId="0" fontId="5" fillId="0" borderId="38" xfId="19" applyFont="1" applyFill="1" applyBorder="1" applyAlignment="1">
      <alignment horizontal="left" vertical="center" indent="1"/>
    </xf>
    <xf numFmtId="3" fontId="5" fillId="0" borderId="9" xfId="19" applyNumberFormat="1" applyFont="1" applyFill="1" applyBorder="1" applyAlignment="1">
      <alignment horizontal="right" vertical="center" wrapText="1" indent="1"/>
    </xf>
    <xf numFmtId="49" fontId="5" fillId="0" borderId="36" xfId="19" applyNumberFormat="1" applyFont="1" applyFill="1" applyBorder="1"/>
    <xf numFmtId="0" fontId="5" fillId="0" borderId="38" xfId="19" applyFont="1" applyFill="1" applyBorder="1" applyAlignment="1">
      <alignment horizontal="left" vertical="center" wrapText="1" indent="1"/>
    </xf>
    <xf numFmtId="0" fontId="0" fillId="0" borderId="0" xfId="19" applyFont="1"/>
    <xf numFmtId="0" fontId="5" fillId="0" borderId="37" xfId="19" applyFont="1" applyFill="1" applyBorder="1"/>
    <xf numFmtId="0" fontId="5" fillId="0" borderId="37" xfId="19" applyFont="1" applyFill="1" applyBorder="1" applyAlignment="1">
      <alignment vertical="center"/>
    </xf>
    <xf numFmtId="4" fontId="5" fillId="0" borderId="37" xfId="19" applyNumberFormat="1" applyFont="1" applyFill="1" applyBorder="1" applyAlignment="1">
      <alignment horizontal="right" vertical="center"/>
    </xf>
    <xf numFmtId="0" fontId="4" fillId="0" borderId="36" xfId="19" applyFont="1" applyFill="1" applyBorder="1" applyAlignment="1">
      <alignment vertical="center"/>
    </xf>
    <xf numFmtId="0" fontId="4" fillId="0" borderId="38" xfId="19" applyFont="1" applyFill="1" applyBorder="1" applyAlignment="1">
      <alignment vertical="center"/>
    </xf>
    <xf numFmtId="3" fontId="4" fillId="0" borderId="9" xfId="19" applyNumberFormat="1" applyFont="1" applyFill="1" applyBorder="1" applyAlignment="1">
      <alignment horizontal="right" vertical="center" wrapText="1" indent="1"/>
    </xf>
    <xf numFmtId="3" fontId="5" fillId="0" borderId="9" xfId="19" applyNumberFormat="1" applyFont="1" applyFill="1" applyBorder="1" applyAlignment="1">
      <alignment horizontal="right" vertical="center" indent="1"/>
    </xf>
    <xf numFmtId="0" fontId="18" fillId="0" borderId="37" xfId="19" applyFont="1" applyFill="1" applyBorder="1" applyAlignment="1">
      <alignment vertical="center"/>
    </xf>
    <xf numFmtId="4" fontId="18" fillId="0" borderId="37" xfId="19" applyNumberFormat="1" applyFont="1" applyFill="1" applyBorder="1" applyAlignment="1">
      <alignment horizontal="right" vertical="center"/>
    </xf>
    <xf numFmtId="0" fontId="11" fillId="2" borderId="36" xfId="19" applyFont="1" applyFill="1" applyBorder="1" applyAlignment="1">
      <alignment vertical="center"/>
    </xf>
    <xf numFmtId="0" fontId="8" fillId="0" borderId="0" xfId="19" applyFont="1" applyAlignment="1">
      <alignment horizontal="center"/>
    </xf>
    <xf numFmtId="0" fontId="11" fillId="5" borderId="0" xfId="17" applyFont="1" applyFill="1" applyAlignment="1">
      <alignment vertical="center"/>
    </xf>
    <xf numFmtId="0" fontId="11" fillId="5" borderId="0" xfId="17" applyFont="1" applyFill="1" applyAlignment="1">
      <alignment horizontal="center"/>
    </xf>
    <xf numFmtId="0" fontId="11" fillId="5" borderId="0" xfId="17" applyFont="1" applyFill="1"/>
    <xf numFmtId="0" fontId="11" fillId="0" borderId="0" xfId="17" applyFont="1" applyFill="1"/>
    <xf numFmtId="3" fontId="11" fillId="0" borderId="0" xfId="17" applyNumberFormat="1" applyFont="1" applyFill="1"/>
  </cellXfs>
  <cellStyles count="20">
    <cellStyle name="Hipervínculo 2" xfId="13" xr:uid="{881AEA04-5D8B-4217-BE66-E4045368DA84}"/>
    <cellStyle name="Millares 2 22 6" xfId="3" xr:uid="{01DBBF5D-2C17-4323-BB99-1CE9BF5083FB}"/>
    <cellStyle name="Millares 2 22 6 2" xfId="8" xr:uid="{6F451B84-8FA3-428A-BA3A-722FACC57DF4}"/>
    <cellStyle name="Millares 2 23 4" xfId="4" xr:uid="{2B7C6357-6BE8-4375-AA46-31F5CB69FB20}"/>
    <cellStyle name="Millares 2 32" xfId="7" xr:uid="{D11A3238-F54D-4FF8-BBB9-F9913DA3933F}"/>
    <cellStyle name="Millares 2 4 10" xfId="9" xr:uid="{813B4E9B-C864-4045-B365-EAA569BC3F4D}"/>
    <cellStyle name="Millares 2 4 2 5" xfId="2" xr:uid="{7380E15C-AA6E-4C83-A68A-3C259C7D6D88}"/>
    <cellStyle name="Millares 2 4 2 5 2" xfId="6" xr:uid="{0B9CBA09-EB48-4096-B205-A3B9BB14A303}"/>
    <cellStyle name="Millares 2 5 5" xfId="5" xr:uid="{D2A17E66-B087-4A10-8B5B-47298C9E11F7}"/>
    <cellStyle name="Millares 3 17 2" xfId="14" xr:uid="{CA497375-93A1-477A-8F8D-11DB7F2C5EA1}"/>
    <cellStyle name="Millares 4" xfId="10" xr:uid="{D189C817-20A9-4E15-8574-624D14A3014F}"/>
    <cellStyle name="Normal" xfId="0" builtinId="0"/>
    <cellStyle name="Normal 2 2" xfId="1" xr:uid="{5CD54720-4459-4EC0-9150-2E5124C6A87D}"/>
    <cellStyle name="Normal 2 3 13" xfId="17" xr:uid="{4C6F7CB8-0516-4BAD-A3A0-B25B588593FC}"/>
    <cellStyle name="Normal 2 47" xfId="18" xr:uid="{349ABF5D-7899-4617-AF29-0076D18F4393}"/>
    <cellStyle name="Normal 3 2 2 11" xfId="19" xr:uid="{79F7872B-6908-45FA-A36B-0EC7A5DA7DB7}"/>
    <cellStyle name="Normal 3 23" xfId="11" xr:uid="{0DF4DCEB-C448-4759-A828-EB616ABE42B4}"/>
    <cellStyle name="Normal 3 3 3" xfId="15" xr:uid="{2E8C2648-FDA2-4FA3-AF39-0500D60B198C}"/>
    <cellStyle name="Normal 74" xfId="12" xr:uid="{865D23F4-3402-4371-9604-52BA4E581E52}"/>
    <cellStyle name="Porcentaje 3" xfId="16" xr:uid="{1A430B55-017F-425F-9B27-B4DE96E8B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SEGUNDO%20TRIMESTRE/ESTADOS%20PARA%20EDICI&#211;N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F6D9-ACFF-40A0-BBE5-DDF594024A22}">
  <sheetPr>
    <tabColor theme="6" tint="-0.499984740745262"/>
  </sheetPr>
  <dimension ref="A1:G91"/>
  <sheetViews>
    <sheetView showGridLines="0" tabSelected="1" zoomScaleSheetLayoutView="100" workbookViewId="0">
      <selection activeCell="C52" sqref="C52"/>
    </sheetView>
  </sheetViews>
  <sheetFormatPr baseColWidth="10" defaultColWidth="12" defaultRowHeight="11.25" x14ac:dyDescent="0.2"/>
  <cols>
    <col min="1" max="1" width="61.83203125" style="50" customWidth="1"/>
    <col min="2" max="2" width="18.33203125" style="50" bestFit="1" customWidth="1"/>
    <col min="3" max="3" width="18.33203125" style="51" bestFit="1" customWidth="1"/>
    <col min="4" max="4" width="69" style="51" customWidth="1"/>
    <col min="5" max="5" width="16.33203125" style="51" customWidth="1"/>
    <col min="6" max="6" width="16.33203125" style="51" bestFit="1" customWidth="1"/>
    <col min="7" max="7" width="3.1640625" style="3" customWidth="1"/>
    <col min="8" max="16384" width="12" style="3"/>
  </cols>
  <sheetData>
    <row r="1" spans="1:6" ht="46.5" customHeight="1" thickBot="1" x14ac:dyDescent="0.25">
      <c r="A1" s="1" t="s">
        <v>0</v>
      </c>
      <c r="B1" s="2"/>
      <c r="C1" s="2"/>
      <c r="D1" s="2"/>
      <c r="E1" s="2"/>
      <c r="F1" s="2"/>
    </row>
    <row r="2" spans="1:6" ht="15.75" customHeight="1" thickBot="1" x14ac:dyDescent="0.25">
      <c r="A2" s="4" t="s">
        <v>1</v>
      </c>
      <c r="B2" s="5">
        <v>2023</v>
      </c>
      <c r="C2" s="5">
        <v>2022</v>
      </c>
      <c r="D2" s="5" t="s">
        <v>1</v>
      </c>
      <c r="E2" s="5">
        <v>2023</v>
      </c>
      <c r="F2" s="6">
        <v>2022</v>
      </c>
    </row>
    <row r="3" spans="1:6" s="11" customFormat="1" ht="15" x14ac:dyDescent="0.2">
      <c r="A3" s="7" t="s">
        <v>2</v>
      </c>
      <c r="B3" s="8"/>
      <c r="C3" s="8"/>
      <c r="D3" s="9" t="s">
        <v>3</v>
      </c>
      <c r="E3" s="8"/>
      <c r="F3" s="10"/>
    </row>
    <row r="4" spans="1:6" x14ac:dyDescent="0.2">
      <c r="A4" s="12" t="s">
        <v>4</v>
      </c>
      <c r="B4" s="13"/>
      <c r="C4" s="13"/>
      <c r="D4" s="14" t="s">
        <v>5</v>
      </c>
      <c r="E4" s="13"/>
      <c r="F4" s="15"/>
    </row>
    <row r="5" spans="1:6" x14ac:dyDescent="0.2">
      <c r="A5" s="16" t="s">
        <v>6</v>
      </c>
      <c r="B5" s="17">
        <v>2268165584.0100002</v>
      </c>
      <c r="C5" s="17">
        <v>834569417.61000001</v>
      </c>
      <c r="D5" s="18" t="s">
        <v>7</v>
      </c>
      <c r="E5" s="17">
        <v>551932073.96000004</v>
      </c>
      <c r="F5" s="19">
        <v>500476532.82999998</v>
      </c>
    </row>
    <row r="6" spans="1:6" x14ac:dyDescent="0.2">
      <c r="A6" s="16" t="s">
        <v>8</v>
      </c>
      <c r="B6" s="17">
        <v>153199341.05000001</v>
      </c>
      <c r="C6" s="17">
        <v>119407492.13</v>
      </c>
      <c r="D6" s="18" t="s">
        <v>9</v>
      </c>
      <c r="E6" s="17">
        <v>0</v>
      </c>
      <c r="F6" s="19">
        <v>0</v>
      </c>
    </row>
    <row r="7" spans="1:6" x14ac:dyDescent="0.2">
      <c r="A7" s="16" t="s">
        <v>10</v>
      </c>
      <c r="B7" s="17">
        <v>114230933.45999999</v>
      </c>
      <c r="C7" s="17">
        <v>87817900.930000007</v>
      </c>
      <c r="D7" s="18" t="s">
        <v>11</v>
      </c>
      <c r="E7" s="17">
        <v>0</v>
      </c>
      <c r="F7" s="19">
        <v>0</v>
      </c>
    </row>
    <row r="8" spans="1:6" x14ac:dyDescent="0.2">
      <c r="A8" s="16" t="s">
        <v>12</v>
      </c>
      <c r="B8" s="17">
        <v>204089225.59</v>
      </c>
      <c r="C8" s="17">
        <v>336683466.19999999</v>
      </c>
      <c r="D8" s="18" t="s">
        <v>13</v>
      </c>
      <c r="E8" s="17">
        <v>0</v>
      </c>
      <c r="F8" s="19">
        <v>0</v>
      </c>
    </row>
    <row r="9" spans="1:6" x14ac:dyDescent="0.2">
      <c r="A9" s="16" t="s">
        <v>14</v>
      </c>
      <c r="B9" s="17">
        <v>0</v>
      </c>
      <c r="C9" s="17">
        <v>0</v>
      </c>
      <c r="D9" s="18" t="s">
        <v>15</v>
      </c>
      <c r="E9" s="17">
        <v>0</v>
      </c>
      <c r="F9" s="19">
        <v>0</v>
      </c>
    </row>
    <row r="10" spans="1:6" x14ac:dyDescent="0.2">
      <c r="A10" s="16" t="s">
        <v>16</v>
      </c>
      <c r="B10" s="17">
        <v>0</v>
      </c>
      <c r="C10" s="17">
        <v>0</v>
      </c>
      <c r="D10" s="18" t="s">
        <v>17</v>
      </c>
      <c r="E10" s="17">
        <v>0</v>
      </c>
      <c r="F10" s="19">
        <v>0</v>
      </c>
    </row>
    <row r="11" spans="1:6" x14ac:dyDescent="0.2">
      <c r="A11" s="16" t="s">
        <v>18</v>
      </c>
      <c r="B11" s="17">
        <v>9634000</v>
      </c>
      <c r="C11" s="17">
        <v>9634000</v>
      </c>
      <c r="D11" s="18" t="s">
        <v>19</v>
      </c>
      <c r="E11" s="17">
        <v>0</v>
      </c>
      <c r="F11" s="19">
        <v>0</v>
      </c>
    </row>
    <row r="12" spans="1:6" x14ac:dyDescent="0.2">
      <c r="A12" s="20"/>
      <c r="B12" s="21"/>
      <c r="C12" s="21"/>
      <c r="D12" s="18" t="s">
        <v>20</v>
      </c>
      <c r="E12" s="17">
        <v>59481948.079999998</v>
      </c>
      <c r="F12" s="19">
        <v>37019081.109999999</v>
      </c>
    </row>
    <row r="13" spans="1:6" x14ac:dyDescent="0.2">
      <c r="A13" s="12" t="s">
        <v>21</v>
      </c>
      <c r="B13" s="22">
        <f>SUM(B5:B12)</f>
        <v>2749319084.1100006</v>
      </c>
      <c r="C13" s="22">
        <f>SUM(C5:C12)</f>
        <v>1388112276.8700001</v>
      </c>
      <c r="D13" s="23"/>
      <c r="E13" s="22"/>
      <c r="F13" s="15"/>
    </row>
    <row r="14" spans="1:6" x14ac:dyDescent="0.2">
      <c r="A14" s="24"/>
      <c r="B14" s="22"/>
      <c r="C14" s="22"/>
      <c r="D14" s="14" t="s">
        <v>22</v>
      </c>
      <c r="E14" s="22">
        <f>SUM(E5:E13)</f>
        <v>611414022.04000008</v>
      </c>
      <c r="F14" s="25">
        <f>SUM(F5:F13)</f>
        <v>537495613.93999994</v>
      </c>
    </row>
    <row r="15" spans="1:6" x14ac:dyDescent="0.2">
      <c r="A15" s="12" t="s">
        <v>23</v>
      </c>
      <c r="B15" s="26"/>
      <c r="C15" s="26"/>
      <c r="D15" s="27"/>
      <c r="E15" s="22"/>
      <c r="F15" s="15"/>
    </row>
    <row r="16" spans="1:6" x14ac:dyDescent="0.2">
      <c r="A16" s="16" t="s">
        <v>24</v>
      </c>
      <c r="B16" s="17">
        <v>0</v>
      </c>
      <c r="C16" s="17">
        <v>0</v>
      </c>
      <c r="D16" s="14" t="s">
        <v>25</v>
      </c>
      <c r="E16" s="28"/>
      <c r="F16" s="15"/>
    </row>
    <row r="17" spans="1:6" x14ac:dyDescent="0.2">
      <c r="A17" s="16" t="s">
        <v>26</v>
      </c>
      <c r="B17" s="17">
        <v>0</v>
      </c>
      <c r="C17" s="17">
        <v>0</v>
      </c>
      <c r="D17" s="18" t="s">
        <v>27</v>
      </c>
      <c r="E17" s="28">
        <v>0</v>
      </c>
      <c r="F17" s="15">
        <v>0</v>
      </c>
    </row>
    <row r="18" spans="1:6" x14ac:dyDescent="0.2">
      <c r="A18" s="16" t="s">
        <v>28</v>
      </c>
      <c r="B18" s="17">
        <v>5812134873.1700001</v>
      </c>
      <c r="C18" s="17">
        <v>5849176430.1499996</v>
      </c>
      <c r="D18" s="18" t="s">
        <v>29</v>
      </c>
      <c r="E18" s="28">
        <v>0</v>
      </c>
      <c r="F18" s="15">
        <v>0</v>
      </c>
    </row>
    <row r="19" spans="1:6" x14ac:dyDescent="0.2">
      <c r="A19" s="16" t="s">
        <v>30</v>
      </c>
      <c r="B19" s="17">
        <v>4514071212.5100002</v>
      </c>
      <c r="C19" s="17">
        <v>4413189110.1999998</v>
      </c>
      <c r="D19" s="18" t="s">
        <v>31</v>
      </c>
      <c r="E19" s="28">
        <v>0</v>
      </c>
      <c r="F19" s="15">
        <v>0</v>
      </c>
    </row>
    <row r="20" spans="1:6" x14ac:dyDescent="0.2">
      <c r="A20" s="16" t="s">
        <v>32</v>
      </c>
      <c r="B20" s="17">
        <v>0</v>
      </c>
      <c r="C20" s="17">
        <v>0</v>
      </c>
      <c r="D20" s="18" t="s">
        <v>33</v>
      </c>
      <c r="E20" s="28">
        <v>0</v>
      </c>
      <c r="F20" s="15">
        <v>0</v>
      </c>
    </row>
    <row r="21" spans="1:6" x14ac:dyDescent="0.2">
      <c r="A21" s="16" t="s">
        <v>34</v>
      </c>
      <c r="B21" s="17">
        <v>-3003885761.3499999</v>
      </c>
      <c r="C21" s="17">
        <v>-3053023822.8000002</v>
      </c>
      <c r="D21" s="18" t="s">
        <v>35</v>
      </c>
      <c r="E21" s="28">
        <v>0</v>
      </c>
      <c r="F21" s="15">
        <v>0</v>
      </c>
    </row>
    <row r="22" spans="1:6" x14ac:dyDescent="0.2">
      <c r="A22" s="16" t="s">
        <v>36</v>
      </c>
      <c r="B22" s="17">
        <v>0</v>
      </c>
      <c r="C22" s="17">
        <v>0</v>
      </c>
      <c r="D22" s="18" t="s">
        <v>37</v>
      </c>
      <c r="E22" s="28">
        <v>0</v>
      </c>
      <c r="F22" s="15">
        <v>0</v>
      </c>
    </row>
    <row r="23" spans="1:6" x14ac:dyDescent="0.2">
      <c r="A23" s="16" t="s">
        <v>38</v>
      </c>
      <c r="B23" s="17">
        <v>0</v>
      </c>
      <c r="C23" s="17">
        <v>0</v>
      </c>
      <c r="D23" s="23"/>
      <c r="E23" s="26"/>
      <c r="F23" s="29"/>
    </row>
    <row r="24" spans="1:6" x14ac:dyDescent="0.2">
      <c r="A24" s="16" t="s">
        <v>39</v>
      </c>
      <c r="B24" s="17">
        <v>0</v>
      </c>
      <c r="C24" s="17">
        <v>0</v>
      </c>
      <c r="D24" s="14" t="s">
        <v>40</v>
      </c>
      <c r="E24" s="22">
        <f>SUM(E17:E23)</f>
        <v>0</v>
      </c>
      <c r="F24" s="30">
        <f>SUM(F17:F23)</f>
        <v>0</v>
      </c>
    </row>
    <row r="25" spans="1:6" s="11" customFormat="1" x14ac:dyDescent="0.2">
      <c r="A25" s="20"/>
      <c r="B25" s="26"/>
      <c r="C25" s="26"/>
      <c r="D25" s="23"/>
      <c r="E25" s="22"/>
      <c r="F25" s="30"/>
    </row>
    <row r="26" spans="1:6" x14ac:dyDescent="0.2">
      <c r="A26" s="12" t="s">
        <v>41</v>
      </c>
      <c r="B26" s="22">
        <f>SUM(B16:B25)</f>
        <v>7322320324.3299999</v>
      </c>
      <c r="C26" s="22">
        <f>SUM(C16:C25)</f>
        <v>7209341717.5499983</v>
      </c>
      <c r="D26" s="31" t="s">
        <v>42</v>
      </c>
      <c r="E26" s="22">
        <f>+E14+E24</f>
        <v>611414022.04000008</v>
      </c>
      <c r="F26" s="30">
        <f>+F14+F24</f>
        <v>537495613.93999994</v>
      </c>
    </row>
    <row r="27" spans="1:6" x14ac:dyDescent="0.2">
      <c r="A27" s="24"/>
      <c r="B27" s="32"/>
      <c r="C27" s="32"/>
      <c r="D27" s="27"/>
      <c r="E27" s="22"/>
      <c r="F27" s="30"/>
    </row>
    <row r="28" spans="1:6" x14ac:dyDescent="0.2">
      <c r="A28" s="12" t="s">
        <v>43</v>
      </c>
      <c r="B28" s="22">
        <f>+B13+B26</f>
        <v>10071639408.440001</v>
      </c>
      <c r="C28" s="22">
        <f>+C13+C26</f>
        <v>8597453994.4199982</v>
      </c>
      <c r="D28" s="33" t="s">
        <v>44</v>
      </c>
      <c r="E28" s="22"/>
      <c r="F28" s="34"/>
    </row>
    <row r="29" spans="1:6" x14ac:dyDescent="0.2">
      <c r="A29" s="35"/>
      <c r="B29" s="36"/>
      <c r="C29" s="37"/>
      <c r="D29" s="27"/>
      <c r="E29" s="22"/>
      <c r="F29" s="34"/>
    </row>
    <row r="30" spans="1:6" x14ac:dyDescent="0.2">
      <c r="A30" s="38"/>
      <c r="B30" s="26"/>
      <c r="C30" s="26"/>
      <c r="D30" s="14" t="s">
        <v>45</v>
      </c>
      <c r="E30" s="22">
        <f>SUM(E31:E33)</f>
        <v>8067803743.8200006</v>
      </c>
      <c r="F30" s="30">
        <f>SUM(F31:F33)</f>
        <v>7971740136.1900005</v>
      </c>
    </row>
    <row r="31" spans="1:6" x14ac:dyDescent="0.2">
      <c r="A31" s="38"/>
      <c r="B31" s="26"/>
      <c r="C31" s="26"/>
      <c r="D31" s="18" t="s">
        <v>46</v>
      </c>
      <c r="E31" s="17">
        <v>8023225436.5100002</v>
      </c>
      <c r="F31" s="19">
        <v>7927409200.3000002</v>
      </c>
    </row>
    <row r="32" spans="1:6" x14ac:dyDescent="0.2">
      <c r="A32" s="38"/>
      <c r="B32" s="26"/>
      <c r="C32" s="26"/>
      <c r="D32" s="18" t="s">
        <v>47</v>
      </c>
      <c r="E32" s="17">
        <v>35468707.210000001</v>
      </c>
      <c r="F32" s="19">
        <v>35221335.789999999</v>
      </c>
    </row>
    <row r="33" spans="1:7" x14ac:dyDescent="0.2">
      <c r="A33" s="38"/>
      <c r="B33" s="26"/>
      <c r="C33" s="26"/>
      <c r="D33" s="18" t="s">
        <v>48</v>
      </c>
      <c r="E33" s="17">
        <v>9109600.0999999996</v>
      </c>
      <c r="F33" s="19">
        <v>9109600.0999999996</v>
      </c>
    </row>
    <row r="34" spans="1:7" x14ac:dyDescent="0.2">
      <c r="A34" s="38"/>
      <c r="B34" s="26"/>
      <c r="C34" s="26"/>
      <c r="D34" s="23"/>
      <c r="E34" s="28"/>
      <c r="F34" s="15"/>
    </row>
    <row r="35" spans="1:7" x14ac:dyDescent="0.2">
      <c r="A35" s="38"/>
      <c r="B35" s="26"/>
      <c r="C35" s="26"/>
      <c r="D35" s="14" t="s">
        <v>49</v>
      </c>
      <c r="E35" s="22">
        <f>SUM(E36:E40)</f>
        <v>1392421642.5799999</v>
      </c>
      <c r="F35" s="30">
        <f>SUM(F36:F40)</f>
        <v>88218244.290000021</v>
      </c>
    </row>
    <row r="36" spans="1:7" ht="12.75" x14ac:dyDescent="0.2">
      <c r="A36" s="39"/>
      <c r="B36" s="26"/>
      <c r="C36" s="26"/>
      <c r="D36" s="18" t="s">
        <v>50</v>
      </c>
      <c r="E36" s="17">
        <v>1356832500.01</v>
      </c>
      <c r="F36" s="19">
        <v>-214401708.75</v>
      </c>
    </row>
    <row r="37" spans="1:7" x14ac:dyDescent="0.2">
      <c r="A37" s="38"/>
      <c r="B37" s="26"/>
      <c r="C37" s="26"/>
      <c r="D37" s="18" t="s">
        <v>51</v>
      </c>
      <c r="E37" s="17">
        <v>35589142.57</v>
      </c>
      <c r="F37" s="19">
        <v>302619953.04000002</v>
      </c>
    </row>
    <row r="38" spans="1:7" x14ac:dyDescent="0.2">
      <c r="A38" s="38"/>
      <c r="B38" s="22"/>
      <c r="C38" s="22"/>
      <c r="D38" s="18" t="s">
        <v>52</v>
      </c>
      <c r="E38" s="17">
        <v>0</v>
      </c>
      <c r="F38" s="19">
        <v>0</v>
      </c>
      <c r="G38" s="40"/>
    </row>
    <row r="39" spans="1:7" x14ac:dyDescent="0.2">
      <c r="A39" s="38"/>
      <c r="B39" s="26"/>
      <c r="C39" s="26"/>
      <c r="D39" s="18" t="s">
        <v>53</v>
      </c>
      <c r="E39" s="17">
        <v>0</v>
      </c>
      <c r="F39" s="19">
        <v>0</v>
      </c>
    </row>
    <row r="40" spans="1:7" x14ac:dyDescent="0.2">
      <c r="A40" s="38"/>
      <c r="B40" s="26"/>
      <c r="C40" s="26"/>
      <c r="D40" s="18" t="s">
        <v>54</v>
      </c>
      <c r="E40" s="17">
        <v>0</v>
      </c>
      <c r="F40" s="19">
        <v>0</v>
      </c>
    </row>
    <row r="41" spans="1:7" x14ac:dyDescent="0.2">
      <c r="A41" s="38"/>
      <c r="B41" s="26"/>
      <c r="C41" s="26"/>
      <c r="D41" s="23"/>
      <c r="E41" s="26"/>
      <c r="F41" s="29"/>
    </row>
    <row r="42" spans="1:7" ht="22.5" x14ac:dyDescent="0.2">
      <c r="A42" s="38"/>
      <c r="B42" s="41"/>
      <c r="C42" s="42"/>
      <c r="D42" s="14" t="s">
        <v>55</v>
      </c>
      <c r="E42" s="22">
        <f>SUM(E43:E44)</f>
        <v>0</v>
      </c>
      <c r="F42" s="30">
        <f>SUM(F43:F44)</f>
        <v>0</v>
      </c>
    </row>
    <row r="43" spans="1:7" x14ac:dyDescent="0.2">
      <c r="A43" s="35"/>
      <c r="B43" s="36"/>
      <c r="C43" s="37"/>
      <c r="D43" s="18" t="s">
        <v>56</v>
      </c>
      <c r="E43" s="28">
        <v>0</v>
      </c>
      <c r="F43" s="15">
        <v>0</v>
      </c>
    </row>
    <row r="44" spans="1:7" ht="12.75" x14ac:dyDescent="0.2">
      <c r="A44" s="43"/>
      <c r="B44" s="36"/>
      <c r="C44" s="37"/>
      <c r="D44" s="18" t="s">
        <v>57</v>
      </c>
      <c r="E44" s="28">
        <v>0</v>
      </c>
      <c r="F44" s="15">
        <v>0</v>
      </c>
    </row>
    <row r="45" spans="1:7" x14ac:dyDescent="0.2">
      <c r="A45" s="35"/>
      <c r="B45" s="36"/>
      <c r="C45" s="37"/>
      <c r="D45" s="23"/>
      <c r="E45" s="26"/>
      <c r="F45" s="29"/>
    </row>
    <row r="46" spans="1:7" x14ac:dyDescent="0.2">
      <c r="A46" s="35"/>
      <c r="B46" s="36"/>
      <c r="C46" s="37"/>
      <c r="D46" s="14" t="s">
        <v>58</v>
      </c>
      <c r="E46" s="22">
        <f>+E30+E35+E42</f>
        <v>9460225386.4000015</v>
      </c>
      <c r="F46" s="30">
        <f>+F30+F35+F42</f>
        <v>8059958380.4800005</v>
      </c>
    </row>
    <row r="47" spans="1:7" x14ac:dyDescent="0.2">
      <c r="A47" s="35"/>
      <c r="B47" s="36"/>
      <c r="C47" s="37"/>
      <c r="D47" s="27"/>
      <c r="E47" s="22"/>
      <c r="F47" s="30"/>
    </row>
    <row r="48" spans="1:7" x14ac:dyDescent="0.2">
      <c r="A48" s="35"/>
      <c r="B48" s="36"/>
      <c r="C48" s="37"/>
      <c r="D48" s="14" t="s">
        <v>59</v>
      </c>
      <c r="E48" s="22">
        <f>+E46+E26</f>
        <v>10071639408.440002</v>
      </c>
      <c r="F48" s="34">
        <f>+F46+F26</f>
        <v>8597453994.4200001</v>
      </c>
    </row>
    <row r="49" spans="1:7" ht="12" thickBot="1" x14ac:dyDescent="0.25">
      <c r="A49" s="44"/>
      <c r="B49" s="45"/>
      <c r="C49" s="46"/>
      <c r="D49" s="47"/>
      <c r="E49" s="46"/>
      <c r="F49" s="48"/>
    </row>
    <row r="50" spans="1:7" ht="12.75" x14ac:dyDescent="0.2">
      <c r="A50" s="49" t="s">
        <v>60</v>
      </c>
    </row>
    <row r="51" spans="1:7" x14ac:dyDescent="0.2">
      <c r="G51" s="51"/>
    </row>
    <row r="52" spans="1:7" x14ac:dyDescent="0.2">
      <c r="G52" s="51"/>
    </row>
    <row r="57" spans="1:7" s="50" customFormat="1" ht="12.75" x14ac:dyDescent="0.2">
      <c r="A57" s="52"/>
      <c r="C57" s="51"/>
      <c r="D57" s="51"/>
      <c r="E57" s="51"/>
      <c r="F57" s="51"/>
      <c r="G57" s="3"/>
    </row>
    <row r="65" spans="1:7" s="50" customFormat="1" ht="12.75" x14ac:dyDescent="0.2">
      <c r="A65" s="52"/>
      <c r="C65" s="51"/>
      <c r="D65" s="51"/>
      <c r="E65" s="51"/>
      <c r="F65" s="51"/>
      <c r="G65" s="3"/>
    </row>
    <row r="73" spans="1:7" s="50" customFormat="1" ht="12.75" x14ac:dyDescent="0.2">
      <c r="A73" s="52"/>
      <c r="C73" s="51"/>
      <c r="D73" s="51"/>
      <c r="E73" s="51"/>
      <c r="F73" s="51"/>
      <c r="G73" s="3"/>
    </row>
    <row r="82" spans="1:7" s="50" customFormat="1" ht="12.75" x14ac:dyDescent="0.2">
      <c r="A82" s="52"/>
      <c r="C82" s="51"/>
      <c r="D82" s="51"/>
      <c r="E82" s="51"/>
      <c r="F82" s="51"/>
      <c r="G82" s="3"/>
    </row>
    <row r="91" spans="1:7" s="50" customFormat="1" ht="12.75" x14ac:dyDescent="0.2">
      <c r="A91" s="52"/>
      <c r="C91" s="51"/>
      <c r="D91" s="51"/>
      <c r="E91" s="51"/>
      <c r="F91" s="51"/>
      <c r="G91" s="3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7FFC-3379-4563-A845-C2AEB1680153}">
  <sheetPr>
    <tabColor rgb="FFFFC000"/>
    <pageSetUpPr fitToPage="1"/>
  </sheetPr>
  <dimension ref="A1:I153"/>
  <sheetViews>
    <sheetView showGridLines="0" topLeftCell="A130" zoomScale="106" zoomScaleNormal="106" workbookViewId="0">
      <selection activeCell="A66" sqref="A66"/>
    </sheetView>
  </sheetViews>
  <sheetFormatPr baseColWidth="10" defaultColWidth="10.6640625" defaultRowHeight="11.25" x14ac:dyDescent="0.2"/>
  <cols>
    <col min="1" max="1" width="11.6640625" style="272" customWidth="1"/>
    <col min="2" max="2" width="75.33203125" style="272" bestFit="1" customWidth="1"/>
    <col min="3" max="3" width="19.1640625" style="272" bestFit="1" customWidth="1"/>
    <col min="4" max="4" width="22.33203125" style="272" customWidth="1"/>
    <col min="5" max="5" width="23.6640625" style="272" customWidth="1"/>
    <col min="6" max="6" width="26.5" style="272" customWidth="1"/>
    <col min="7" max="8" width="19.5" style="272" customWidth="1"/>
    <col min="9" max="9" width="13.83203125" style="272" bestFit="1" customWidth="1"/>
    <col min="10" max="16384" width="10.6640625" style="272"/>
  </cols>
  <sheetData>
    <row r="1" spans="1:8" s="269" customFormat="1" ht="18.95" customHeight="1" x14ac:dyDescent="0.2">
      <c r="A1" s="265" t="s">
        <v>185</v>
      </c>
      <c r="B1" s="266"/>
      <c r="C1" s="266"/>
      <c r="D1" s="266"/>
      <c r="E1" s="266"/>
      <c r="F1" s="266"/>
      <c r="G1" s="267" t="s">
        <v>251</v>
      </c>
      <c r="H1" s="268">
        <v>2023</v>
      </c>
    </row>
    <row r="2" spans="1:8" s="269" customFormat="1" ht="18.95" customHeight="1" x14ac:dyDescent="0.2">
      <c r="A2" s="265" t="s">
        <v>252</v>
      </c>
      <c r="B2" s="266"/>
      <c r="C2" s="266"/>
      <c r="D2" s="266"/>
      <c r="E2" s="266"/>
      <c r="F2" s="266"/>
      <c r="G2" s="267" t="s">
        <v>253</v>
      </c>
      <c r="H2" s="268" t="s">
        <v>189</v>
      </c>
    </row>
    <row r="3" spans="1:8" s="269" customFormat="1" ht="18.95" customHeight="1" x14ac:dyDescent="0.2">
      <c r="A3" s="265" t="s">
        <v>190</v>
      </c>
      <c r="B3" s="266"/>
      <c r="C3" s="266"/>
      <c r="D3" s="266"/>
      <c r="E3" s="266"/>
      <c r="F3" s="266"/>
      <c r="G3" s="267" t="s">
        <v>254</v>
      </c>
      <c r="H3" s="268">
        <v>2</v>
      </c>
    </row>
    <row r="4" spans="1:8" x14ac:dyDescent="0.2">
      <c r="A4" s="270" t="s">
        <v>255</v>
      </c>
      <c r="B4" s="271"/>
      <c r="C4" s="271"/>
      <c r="D4" s="271"/>
      <c r="E4" s="271"/>
      <c r="F4" s="271"/>
      <c r="G4" s="271"/>
      <c r="H4" s="271"/>
    </row>
    <row r="6" spans="1:8" x14ac:dyDescent="0.2">
      <c r="A6" s="271" t="s">
        <v>256</v>
      </c>
      <c r="B6" s="271"/>
      <c r="C6" s="271"/>
      <c r="D6" s="271"/>
      <c r="E6" s="271"/>
      <c r="F6" s="271"/>
      <c r="G6" s="271"/>
      <c r="H6" s="271"/>
    </row>
    <row r="7" spans="1:8" x14ac:dyDescent="0.2">
      <c r="A7" s="273" t="s">
        <v>257</v>
      </c>
      <c r="B7" s="273" t="s">
        <v>258</v>
      </c>
      <c r="C7" s="273" t="s">
        <v>259</v>
      </c>
      <c r="D7" s="273" t="s">
        <v>260</v>
      </c>
      <c r="E7" s="273"/>
      <c r="F7" s="273"/>
      <c r="G7" s="273"/>
      <c r="H7" s="273"/>
    </row>
    <row r="8" spans="1:8" x14ac:dyDescent="0.2">
      <c r="A8" s="274">
        <v>1114</v>
      </c>
      <c r="B8" s="272" t="s">
        <v>261</v>
      </c>
      <c r="C8" s="275">
        <v>0</v>
      </c>
    </row>
    <row r="9" spans="1:8" x14ac:dyDescent="0.2">
      <c r="A9" s="274">
        <v>1115</v>
      </c>
      <c r="B9" s="272" t="s">
        <v>262</v>
      </c>
      <c r="C9" s="275">
        <v>0</v>
      </c>
    </row>
    <row r="10" spans="1:8" x14ac:dyDescent="0.2">
      <c r="A10" s="274">
        <v>1121</v>
      </c>
      <c r="B10" s="272" t="s">
        <v>263</v>
      </c>
      <c r="C10" s="275">
        <v>0</v>
      </c>
    </row>
    <row r="11" spans="1:8" x14ac:dyDescent="0.2">
      <c r="A11" s="274">
        <v>1211</v>
      </c>
      <c r="B11" s="272" t="s">
        <v>264</v>
      </c>
      <c r="C11" s="275">
        <v>0</v>
      </c>
    </row>
    <row r="12" spans="1:8" x14ac:dyDescent="0.2">
      <c r="B12" s="276" t="s">
        <v>265</v>
      </c>
    </row>
    <row r="13" spans="1:8" x14ac:dyDescent="0.2">
      <c r="A13" s="271" t="s">
        <v>266</v>
      </c>
      <c r="B13" s="271"/>
      <c r="C13" s="271"/>
      <c r="D13" s="271"/>
      <c r="E13" s="271"/>
      <c r="F13" s="271"/>
      <c r="G13" s="271"/>
      <c r="H13" s="271"/>
    </row>
    <row r="14" spans="1:8" x14ac:dyDescent="0.2">
      <c r="A14" s="273" t="s">
        <v>257</v>
      </c>
      <c r="B14" s="273" t="s">
        <v>258</v>
      </c>
      <c r="C14" s="273" t="s">
        <v>259</v>
      </c>
      <c r="D14" s="273">
        <v>2022</v>
      </c>
      <c r="E14" s="273">
        <v>2021</v>
      </c>
      <c r="F14" s="273">
        <v>2020</v>
      </c>
      <c r="G14" s="273">
        <v>2019</v>
      </c>
      <c r="H14" s="273" t="s">
        <v>267</v>
      </c>
    </row>
    <row r="15" spans="1:8" x14ac:dyDescent="0.2">
      <c r="A15" s="274">
        <v>1122</v>
      </c>
      <c r="B15" s="272" t="s">
        <v>268</v>
      </c>
      <c r="C15" s="275">
        <v>91349190.189999998</v>
      </c>
      <c r="D15" s="275">
        <v>91815559.159999996</v>
      </c>
      <c r="E15" s="275">
        <v>107241281.23</v>
      </c>
      <c r="F15" s="275">
        <v>189434890.75</v>
      </c>
      <c r="G15" s="275">
        <v>176216289.94</v>
      </c>
    </row>
    <row r="16" spans="1:8" x14ac:dyDescent="0.2">
      <c r="A16" s="274">
        <v>1124</v>
      </c>
      <c r="B16" s="272" t="s">
        <v>269</v>
      </c>
      <c r="C16" s="275">
        <v>0</v>
      </c>
      <c r="D16" s="275">
        <v>0</v>
      </c>
      <c r="E16" s="275">
        <v>0</v>
      </c>
      <c r="F16" s="275">
        <v>0</v>
      </c>
      <c r="G16" s="275">
        <v>0</v>
      </c>
    </row>
    <row r="18" spans="1:8" x14ac:dyDescent="0.2">
      <c r="A18" s="271" t="s">
        <v>270</v>
      </c>
      <c r="B18" s="271"/>
      <c r="C18" s="271"/>
      <c r="D18" s="271"/>
      <c r="E18" s="271"/>
      <c r="F18" s="271"/>
      <c r="G18" s="271"/>
      <c r="H18" s="271"/>
    </row>
    <row r="19" spans="1:8" x14ac:dyDescent="0.2">
      <c r="A19" s="273" t="s">
        <v>257</v>
      </c>
      <c r="B19" s="273" t="s">
        <v>258</v>
      </c>
      <c r="C19" s="273" t="s">
        <v>259</v>
      </c>
      <c r="D19" s="273" t="s">
        <v>271</v>
      </c>
      <c r="E19" s="273" t="s">
        <v>272</v>
      </c>
      <c r="F19" s="273" t="s">
        <v>273</v>
      </c>
      <c r="G19" s="273" t="s">
        <v>274</v>
      </c>
      <c r="H19" s="273" t="s">
        <v>275</v>
      </c>
    </row>
    <row r="20" spans="1:8" x14ac:dyDescent="0.2">
      <c r="A20" s="274">
        <v>1123</v>
      </c>
      <c r="B20" s="272" t="s">
        <v>276</v>
      </c>
      <c r="C20" s="275">
        <v>4642373.1399999997</v>
      </c>
      <c r="D20" s="275">
        <v>4642373.1399999997</v>
      </c>
      <c r="E20" s="275">
        <v>0</v>
      </c>
      <c r="F20" s="275">
        <v>0</v>
      </c>
      <c r="G20" s="275">
        <v>0</v>
      </c>
    </row>
    <row r="21" spans="1:8" x14ac:dyDescent="0.2">
      <c r="A21" s="274">
        <v>1125</v>
      </c>
      <c r="B21" s="272" t="s">
        <v>277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</row>
    <row r="22" spans="1:8" x14ac:dyDescent="0.2">
      <c r="A22" s="274">
        <v>1126</v>
      </c>
      <c r="B22" s="272" t="s">
        <v>278</v>
      </c>
      <c r="C22" s="275">
        <v>0</v>
      </c>
      <c r="D22" s="275">
        <v>0</v>
      </c>
      <c r="E22" s="275">
        <v>0</v>
      </c>
      <c r="F22" s="275">
        <v>0</v>
      </c>
      <c r="G22" s="275">
        <v>0</v>
      </c>
    </row>
    <row r="23" spans="1:8" x14ac:dyDescent="0.2">
      <c r="A23" s="274">
        <v>1129</v>
      </c>
      <c r="B23" s="272" t="s">
        <v>279</v>
      </c>
      <c r="C23" s="275">
        <v>57207777.719999999</v>
      </c>
      <c r="D23" s="275">
        <v>57207777.719999999</v>
      </c>
      <c r="E23" s="275">
        <v>0</v>
      </c>
      <c r="F23" s="275">
        <v>0</v>
      </c>
      <c r="G23" s="275">
        <v>0</v>
      </c>
    </row>
    <row r="24" spans="1:8" x14ac:dyDescent="0.2">
      <c r="A24" s="274">
        <v>1131</v>
      </c>
      <c r="B24" s="272" t="s">
        <v>280</v>
      </c>
      <c r="C24" s="275">
        <v>819150.81</v>
      </c>
      <c r="D24" s="275">
        <v>819150.81</v>
      </c>
      <c r="E24" s="275">
        <v>0</v>
      </c>
      <c r="F24" s="275">
        <v>0</v>
      </c>
      <c r="G24" s="275">
        <v>0</v>
      </c>
    </row>
    <row r="25" spans="1:8" x14ac:dyDescent="0.2">
      <c r="A25" s="274">
        <v>1132</v>
      </c>
      <c r="B25" s="272" t="s">
        <v>281</v>
      </c>
      <c r="C25" s="275">
        <v>0</v>
      </c>
      <c r="D25" s="275">
        <v>0</v>
      </c>
      <c r="E25" s="275">
        <v>0</v>
      </c>
      <c r="F25" s="275">
        <v>0</v>
      </c>
      <c r="G25" s="275">
        <v>0</v>
      </c>
    </row>
    <row r="26" spans="1:8" x14ac:dyDescent="0.2">
      <c r="A26" s="274">
        <v>1133</v>
      </c>
      <c r="B26" s="27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</row>
    <row r="27" spans="1:8" x14ac:dyDescent="0.2">
      <c r="A27" s="274">
        <v>1134</v>
      </c>
      <c r="B27" s="272" t="s">
        <v>283</v>
      </c>
      <c r="C27" s="275">
        <v>113411782.65000001</v>
      </c>
      <c r="D27" s="275">
        <v>113411782.65000001</v>
      </c>
      <c r="E27" s="275">
        <v>0</v>
      </c>
      <c r="F27" s="275">
        <v>0</v>
      </c>
      <c r="G27" s="275">
        <v>0</v>
      </c>
    </row>
    <row r="28" spans="1:8" x14ac:dyDescent="0.2">
      <c r="A28" s="274">
        <v>1139</v>
      </c>
      <c r="B28" s="27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</row>
    <row r="30" spans="1:8" x14ac:dyDescent="0.2">
      <c r="A30" s="271" t="s">
        <v>285</v>
      </c>
      <c r="B30" s="271"/>
      <c r="C30" s="271"/>
      <c r="D30" s="271"/>
      <c r="E30" s="271"/>
      <c r="F30" s="271"/>
      <c r="G30" s="271"/>
      <c r="H30" s="271"/>
    </row>
    <row r="31" spans="1:8" x14ac:dyDescent="0.2">
      <c r="A31" s="273" t="s">
        <v>257</v>
      </c>
      <c r="B31" s="273" t="s">
        <v>258</v>
      </c>
      <c r="C31" s="273" t="s">
        <v>259</v>
      </c>
      <c r="D31" s="273" t="s">
        <v>286</v>
      </c>
      <c r="E31" s="273" t="s">
        <v>287</v>
      </c>
      <c r="F31" s="273" t="s">
        <v>288</v>
      </c>
      <c r="G31" s="273" t="s">
        <v>289</v>
      </c>
      <c r="H31" s="273"/>
    </row>
    <row r="32" spans="1:8" x14ac:dyDescent="0.2">
      <c r="A32" s="274">
        <v>1140</v>
      </c>
      <c r="B32" s="272" t="s">
        <v>12</v>
      </c>
      <c r="C32" s="275">
        <f>SUM(C33:C37)</f>
        <v>204089225.59</v>
      </c>
    </row>
    <row r="33" spans="1:8" x14ac:dyDescent="0.2">
      <c r="A33" s="274">
        <v>1141</v>
      </c>
      <c r="B33" s="272" t="s">
        <v>290</v>
      </c>
      <c r="C33" s="275">
        <v>204089225.59</v>
      </c>
    </row>
    <row r="34" spans="1:8" x14ac:dyDescent="0.2">
      <c r="A34" s="274">
        <v>1142</v>
      </c>
      <c r="B34" s="272" t="s">
        <v>291</v>
      </c>
      <c r="C34" s="275">
        <v>0</v>
      </c>
    </row>
    <row r="35" spans="1:8" x14ac:dyDescent="0.2">
      <c r="A35" s="274">
        <v>1143</v>
      </c>
      <c r="B35" s="272" t="s">
        <v>292</v>
      </c>
      <c r="C35" s="275">
        <v>0</v>
      </c>
    </row>
    <row r="36" spans="1:8" x14ac:dyDescent="0.2">
      <c r="A36" s="274">
        <v>1144</v>
      </c>
      <c r="B36" s="272" t="s">
        <v>293</v>
      </c>
      <c r="C36" s="275">
        <v>0</v>
      </c>
    </row>
    <row r="37" spans="1:8" x14ac:dyDescent="0.2">
      <c r="A37" s="274">
        <v>1145</v>
      </c>
      <c r="B37" s="272" t="s">
        <v>294</v>
      </c>
      <c r="C37" s="275">
        <v>0</v>
      </c>
    </row>
    <row r="39" spans="1:8" x14ac:dyDescent="0.2">
      <c r="A39" s="271" t="s">
        <v>295</v>
      </c>
      <c r="B39" s="271"/>
      <c r="C39" s="271"/>
      <c r="D39" s="271"/>
      <c r="E39" s="271"/>
      <c r="F39" s="271"/>
      <c r="G39" s="271"/>
      <c r="H39" s="271"/>
    </row>
    <row r="40" spans="1:8" x14ac:dyDescent="0.2">
      <c r="A40" s="273" t="s">
        <v>257</v>
      </c>
      <c r="B40" s="273" t="s">
        <v>258</v>
      </c>
      <c r="C40" s="273" t="s">
        <v>259</v>
      </c>
      <c r="D40" s="273" t="s">
        <v>296</v>
      </c>
      <c r="E40" s="273" t="s">
        <v>297</v>
      </c>
      <c r="F40" s="273" t="s">
        <v>298</v>
      </c>
      <c r="G40" s="273"/>
      <c r="H40" s="273"/>
    </row>
    <row r="41" spans="1:8" x14ac:dyDescent="0.2">
      <c r="A41" s="274">
        <v>1150</v>
      </c>
      <c r="B41" s="272" t="s">
        <v>14</v>
      </c>
      <c r="C41" s="275">
        <f>C42</f>
        <v>0</v>
      </c>
    </row>
    <row r="42" spans="1:8" x14ac:dyDescent="0.2">
      <c r="A42" s="274">
        <v>1151</v>
      </c>
      <c r="B42" s="272" t="s">
        <v>299</v>
      </c>
      <c r="C42" s="275">
        <v>0</v>
      </c>
    </row>
    <row r="43" spans="1:8" x14ac:dyDescent="0.2">
      <c r="B43" s="276" t="s">
        <v>265</v>
      </c>
    </row>
    <row r="44" spans="1:8" x14ac:dyDescent="0.2">
      <c r="A44" s="271" t="s">
        <v>300</v>
      </c>
      <c r="B44" s="271"/>
      <c r="C44" s="271"/>
      <c r="D44" s="271"/>
      <c r="E44" s="271"/>
      <c r="F44" s="271"/>
      <c r="G44" s="271"/>
      <c r="H44" s="271"/>
    </row>
    <row r="45" spans="1:8" x14ac:dyDescent="0.2">
      <c r="A45" s="273" t="s">
        <v>257</v>
      </c>
      <c r="B45" s="273" t="s">
        <v>258</v>
      </c>
      <c r="C45" s="273" t="s">
        <v>259</v>
      </c>
      <c r="D45" s="273" t="s">
        <v>260</v>
      </c>
      <c r="E45" s="273" t="s">
        <v>275</v>
      </c>
      <c r="F45" s="273"/>
      <c r="G45" s="273"/>
      <c r="H45" s="273"/>
    </row>
    <row r="46" spans="1:8" x14ac:dyDescent="0.2">
      <c r="A46" s="274">
        <v>1213</v>
      </c>
      <c r="B46" s="272" t="s">
        <v>301</v>
      </c>
      <c r="C46" s="275">
        <v>0</v>
      </c>
    </row>
    <row r="47" spans="1:8" x14ac:dyDescent="0.2">
      <c r="B47" s="276" t="s">
        <v>265</v>
      </c>
    </row>
    <row r="48" spans="1:8" x14ac:dyDescent="0.2">
      <c r="A48" s="271" t="s">
        <v>302</v>
      </c>
      <c r="B48" s="271"/>
      <c r="C48" s="271"/>
      <c r="D48" s="271"/>
      <c r="E48" s="271"/>
      <c r="F48" s="271"/>
      <c r="G48" s="271"/>
      <c r="H48" s="271"/>
    </row>
    <row r="49" spans="1:9" x14ac:dyDescent="0.2">
      <c r="A49" s="273" t="s">
        <v>257</v>
      </c>
      <c r="B49" s="273" t="s">
        <v>258</v>
      </c>
      <c r="C49" s="273" t="s">
        <v>259</v>
      </c>
      <c r="D49" s="273"/>
      <c r="E49" s="273"/>
      <c r="F49" s="273"/>
      <c r="G49" s="273"/>
      <c r="H49" s="273"/>
    </row>
    <row r="50" spans="1:9" x14ac:dyDescent="0.2">
      <c r="A50" s="274">
        <v>1214</v>
      </c>
      <c r="B50" s="272" t="s">
        <v>303</v>
      </c>
      <c r="C50" s="275">
        <v>0</v>
      </c>
    </row>
    <row r="51" spans="1:9" x14ac:dyDescent="0.2">
      <c r="B51" s="276" t="s">
        <v>265</v>
      </c>
    </row>
    <row r="52" spans="1:9" x14ac:dyDescent="0.2">
      <c r="A52" s="271" t="s">
        <v>304</v>
      </c>
      <c r="B52" s="271"/>
      <c r="C52" s="271"/>
      <c r="D52" s="271"/>
      <c r="E52" s="271"/>
      <c r="F52" s="271"/>
      <c r="G52" s="271"/>
      <c r="H52" s="271"/>
      <c r="I52" s="271"/>
    </row>
    <row r="53" spans="1:9" x14ac:dyDescent="0.2">
      <c r="A53" s="273" t="s">
        <v>257</v>
      </c>
      <c r="B53" s="273" t="s">
        <v>258</v>
      </c>
      <c r="C53" s="273" t="s">
        <v>259</v>
      </c>
      <c r="D53" s="273" t="s">
        <v>305</v>
      </c>
      <c r="E53" s="273" t="s">
        <v>306</v>
      </c>
      <c r="F53" s="273" t="s">
        <v>296</v>
      </c>
      <c r="G53" s="273" t="s">
        <v>307</v>
      </c>
      <c r="H53" s="273" t="s">
        <v>308</v>
      </c>
      <c r="I53" s="273" t="s">
        <v>309</v>
      </c>
    </row>
    <row r="54" spans="1:9" x14ac:dyDescent="0.2">
      <c r="A54" s="274">
        <v>1230</v>
      </c>
      <c r="B54" s="272" t="s">
        <v>28</v>
      </c>
      <c r="C54" s="275">
        <f>SUM(C55:C61)</f>
        <v>5812134873.1699991</v>
      </c>
      <c r="D54" s="275">
        <f>SUM(D55:D61)</f>
        <v>0</v>
      </c>
      <c r="E54" s="275">
        <f>SUM(E55:E61)</f>
        <v>0</v>
      </c>
    </row>
    <row r="55" spans="1:9" x14ac:dyDescent="0.2">
      <c r="A55" s="274">
        <v>1231</v>
      </c>
      <c r="B55" s="272" t="s">
        <v>310</v>
      </c>
      <c r="C55" s="275">
        <v>1062000</v>
      </c>
      <c r="D55" s="275">
        <v>0</v>
      </c>
      <c r="E55" s="275">
        <v>0</v>
      </c>
    </row>
    <row r="56" spans="1:9" x14ac:dyDescent="0.2">
      <c r="A56" s="274">
        <v>1232</v>
      </c>
      <c r="B56" s="272" t="s">
        <v>311</v>
      </c>
      <c r="C56" s="275">
        <v>0</v>
      </c>
      <c r="D56" s="275">
        <v>0</v>
      </c>
      <c r="E56" s="275">
        <v>0</v>
      </c>
    </row>
    <row r="57" spans="1:9" x14ac:dyDescent="0.2">
      <c r="A57" s="274">
        <v>1233</v>
      </c>
      <c r="B57" s="272" t="s">
        <v>312</v>
      </c>
      <c r="C57" s="275">
        <v>517082568.24000001</v>
      </c>
      <c r="D57" s="275">
        <v>0</v>
      </c>
      <c r="E57" s="275">
        <v>0</v>
      </c>
    </row>
    <row r="58" spans="1:9" x14ac:dyDescent="0.2">
      <c r="A58" s="274">
        <v>1234</v>
      </c>
      <c r="B58" s="272" t="s">
        <v>313</v>
      </c>
      <c r="C58" s="275">
        <v>0</v>
      </c>
      <c r="D58" s="275">
        <v>0</v>
      </c>
      <c r="E58" s="275">
        <v>0</v>
      </c>
    </row>
    <row r="59" spans="1:9" x14ac:dyDescent="0.2">
      <c r="A59" s="274">
        <v>1235</v>
      </c>
      <c r="B59" s="272" t="s">
        <v>314</v>
      </c>
      <c r="C59" s="275">
        <v>16578046.949999999</v>
      </c>
      <c r="D59" s="275">
        <v>0</v>
      </c>
      <c r="E59" s="275">
        <v>0</v>
      </c>
    </row>
    <row r="60" spans="1:9" x14ac:dyDescent="0.2">
      <c r="A60" s="274">
        <v>1236</v>
      </c>
      <c r="B60" s="272" t="s">
        <v>315</v>
      </c>
      <c r="C60" s="275">
        <v>5277412257.9799995</v>
      </c>
      <c r="D60" s="275">
        <v>0</v>
      </c>
      <c r="E60" s="275">
        <v>0</v>
      </c>
    </row>
    <row r="61" spans="1:9" x14ac:dyDescent="0.2">
      <c r="A61" s="274">
        <v>1239</v>
      </c>
      <c r="B61" s="272" t="s">
        <v>316</v>
      </c>
      <c r="C61" s="275">
        <v>0</v>
      </c>
      <c r="D61" s="275">
        <v>0</v>
      </c>
      <c r="E61" s="275">
        <v>0</v>
      </c>
    </row>
    <row r="62" spans="1:9" x14ac:dyDescent="0.2">
      <c r="A62" s="274">
        <v>1240</v>
      </c>
      <c r="B62" s="272" t="s">
        <v>30</v>
      </c>
      <c r="C62" s="275">
        <f>SUM(C63:C70)</f>
        <v>4514071212.5100012</v>
      </c>
      <c r="D62" s="275">
        <f t="shared" ref="D62:E62" si="0">SUM(D63:D70)</f>
        <v>0</v>
      </c>
      <c r="E62" s="275">
        <f t="shared" si="0"/>
        <v>2838956568.8399997</v>
      </c>
    </row>
    <row r="63" spans="1:9" x14ac:dyDescent="0.2">
      <c r="A63" s="274">
        <v>1241</v>
      </c>
      <c r="B63" s="272" t="s">
        <v>317</v>
      </c>
      <c r="C63" s="275">
        <v>553530718.00999999</v>
      </c>
      <c r="D63" s="275">
        <v>0</v>
      </c>
      <c r="E63" s="275">
        <v>374630828.18000001</v>
      </c>
    </row>
    <row r="64" spans="1:9" x14ac:dyDescent="0.2">
      <c r="A64" s="274">
        <v>1242</v>
      </c>
      <c r="B64" s="272" t="s">
        <v>318</v>
      </c>
      <c r="C64" s="275">
        <v>19932945.52</v>
      </c>
      <c r="D64" s="275">
        <v>0</v>
      </c>
      <c r="E64" s="275">
        <v>12390522.789999999</v>
      </c>
    </row>
    <row r="65" spans="1:9" x14ac:dyDescent="0.2">
      <c r="A65" s="274">
        <v>1243</v>
      </c>
      <c r="B65" s="272" t="s">
        <v>319</v>
      </c>
      <c r="C65" s="275">
        <v>3218937882.8200002</v>
      </c>
      <c r="D65" s="275">
        <v>0</v>
      </c>
      <c r="E65" s="275">
        <v>2101623225.3499999</v>
      </c>
    </row>
    <row r="66" spans="1:9" x14ac:dyDescent="0.2">
      <c r="A66" s="274">
        <v>1244</v>
      </c>
      <c r="B66" s="272" t="s">
        <v>320</v>
      </c>
      <c r="C66" s="275">
        <v>337062064.58999997</v>
      </c>
      <c r="D66" s="275">
        <v>0</v>
      </c>
      <c r="E66" s="275">
        <v>260889206.63999999</v>
      </c>
    </row>
    <row r="67" spans="1:9" x14ac:dyDescent="0.2">
      <c r="A67" s="274">
        <v>1245</v>
      </c>
      <c r="B67" s="272" t="s">
        <v>321</v>
      </c>
      <c r="C67" s="275">
        <v>721878.3</v>
      </c>
      <c r="D67" s="275">
        <v>0</v>
      </c>
      <c r="E67" s="275">
        <v>460937.96</v>
      </c>
    </row>
    <row r="68" spans="1:9" x14ac:dyDescent="0.2">
      <c r="A68" s="274">
        <v>1246</v>
      </c>
      <c r="B68" s="272" t="s">
        <v>322</v>
      </c>
      <c r="C68" s="275">
        <v>383805359.70999998</v>
      </c>
      <c r="D68" s="275">
        <v>0</v>
      </c>
      <c r="E68" s="275">
        <v>88961847.920000002</v>
      </c>
    </row>
    <row r="69" spans="1:9" x14ac:dyDescent="0.2">
      <c r="A69" s="274">
        <v>1247</v>
      </c>
      <c r="B69" s="272" t="s">
        <v>323</v>
      </c>
      <c r="C69" s="275">
        <v>80363.56</v>
      </c>
      <c r="D69" s="275">
        <v>0</v>
      </c>
      <c r="E69" s="275">
        <v>0</v>
      </c>
    </row>
    <row r="70" spans="1:9" x14ac:dyDescent="0.2">
      <c r="A70" s="274">
        <v>1248</v>
      </c>
      <c r="B70" s="272" t="s">
        <v>324</v>
      </c>
      <c r="C70" s="275">
        <v>0</v>
      </c>
      <c r="D70" s="275">
        <v>0</v>
      </c>
      <c r="E70" s="275">
        <v>0</v>
      </c>
    </row>
    <row r="71" spans="1:9" x14ac:dyDescent="0.2">
      <c r="A71" s="274"/>
      <c r="C71" s="277"/>
      <c r="D71" s="277"/>
      <c r="E71" s="277"/>
    </row>
    <row r="72" spans="1:9" x14ac:dyDescent="0.2">
      <c r="A72" s="274"/>
      <c r="C72" s="277"/>
      <c r="D72" s="277"/>
      <c r="E72" s="277"/>
    </row>
    <row r="74" spans="1:9" x14ac:dyDescent="0.2">
      <c r="A74" s="271" t="s">
        <v>325</v>
      </c>
      <c r="B74" s="271"/>
      <c r="C74" s="271"/>
      <c r="D74" s="271"/>
      <c r="E74" s="271"/>
      <c r="F74" s="271"/>
      <c r="G74" s="271"/>
      <c r="H74" s="271"/>
      <c r="I74" s="271"/>
    </row>
    <row r="75" spans="1:9" x14ac:dyDescent="0.2">
      <c r="A75" s="273" t="s">
        <v>257</v>
      </c>
      <c r="B75" s="273" t="s">
        <v>258</v>
      </c>
      <c r="C75" s="273" t="s">
        <v>259</v>
      </c>
      <c r="D75" s="273" t="s">
        <v>326</v>
      </c>
      <c r="E75" s="273" t="s">
        <v>327</v>
      </c>
      <c r="F75" s="273" t="s">
        <v>296</v>
      </c>
      <c r="G75" s="273" t="s">
        <v>307</v>
      </c>
      <c r="H75" s="273" t="s">
        <v>308</v>
      </c>
      <c r="I75" s="273" t="s">
        <v>309</v>
      </c>
    </row>
    <row r="76" spans="1:9" x14ac:dyDescent="0.2">
      <c r="A76" s="274">
        <v>1250</v>
      </c>
      <c r="B76" s="272" t="s">
        <v>32</v>
      </c>
      <c r="C76" s="275">
        <f>SUM(C77:C81)</f>
        <v>0</v>
      </c>
      <c r="D76" s="275">
        <f>SUM(D77:D81)</f>
        <v>0</v>
      </c>
      <c r="E76" s="275">
        <f>SUM(E77:E81)</f>
        <v>0</v>
      </c>
    </row>
    <row r="77" spans="1:9" x14ac:dyDescent="0.2">
      <c r="A77" s="274">
        <v>1251</v>
      </c>
      <c r="B77" s="272" t="s">
        <v>328</v>
      </c>
      <c r="C77" s="275">
        <v>0</v>
      </c>
      <c r="D77" s="275">
        <v>0</v>
      </c>
      <c r="E77" s="275">
        <v>0</v>
      </c>
    </row>
    <row r="78" spans="1:9" x14ac:dyDescent="0.2">
      <c r="A78" s="274">
        <v>1252</v>
      </c>
      <c r="B78" s="272" t="s">
        <v>329</v>
      </c>
      <c r="C78" s="275">
        <v>0</v>
      </c>
      <c r="D78" s="275">
        <v>0</v>
      </c>
      <c r="E78" s="275">
        <v>0</v>
      </c>
    </row>
    <row r="79" spans="1:9" x14ac:dyDescent="0.2">
      <c r="A79" s="274">
        <v>1253</v>
      </c>
      <c r="B79" s="272" t="s">
        <v>330</v>
      </c>
      <c r="C79" s="275">
        <v>0</v>
      </c>
      <c r="D79" s="275">
        <v>0</v>
      </c>
      <c r="E79" s="275">
        <v>0</v>
      </c>
    </row>
    <row r="80" spans="1:9" x14ac:dyDescent="0.2">
      <c r="A80" s="274">
        <v>1254</v>
      </c>
      <c r="B80" s="272" t="s">
        <v>331</v>
      </c>
      <c r="C80" s="275">
        <v>0</v>
      </c>
      <c r="D80" s="275">
        <v>0</v>
      </c>
      <c r="E80" s="275">
        <v>0</v>
      </c>
    </row>
    <row r="81" spans="1:8" x14ac:dyDescent="0.2">
      <c r="A81" s="274">
        <v>1259</v>
      </c>
      <c r="B81" s="272" t="s">
        <v>332</v>
      </c>
      <c r="C81" s="275">
        <v>0</v>
      </c>
      <c r="D81" s="275">
        <v>0</v>
      </c>
      <c r="E81" s="275">
        <v>0</v>
      </c>
    </row>
    <row r="82" spans="1:8" x14ac:dyDescent="0.2">
      <c r="A82" s="274">
        <v>1270</v>
      </c>
      <c r="B82" s="272" t="s">
        <v>36</v>
      </c>
      <c r="C82" s="275">
        <f>SUM(C83:C88)</f>
        <v>0</v>
      </c>
      <c r="D82" s="275">
        <f>SUM(D83:D88)</f>
        <v>0</v>
      </c>
      <c r="E82" s="275">
        <f>SUM(E83:E88)</f>
        <v>0</v>
      </c>
    </row>
    <row r="83" spans="1:8" x14ac:dyDescent="0.2">
      <c r="A83" s="274">
        <v>1271</v>
      </c>
      <c r="B83" s="272" t="s">
        <v>333</v>
      </c>
      <c r="C83" s="275">
        <v>0</v>
      </c>
      <c r="D83" s="275">
        <v>0</v>
      </c>
      <c r="E83" s="275">
        <v>0</v>
      </c>
    </row>
    <row r="84" spans="1:8" x14ac:dyDescent="0.2">
      <c r="A84" s="274">
        <v>1272</v>
      </c>
      <c r="B84" s="272" t="s">
        <v>334</v>
      </c>
      <c r="C84" s="275">
        <v>0</v>
      </c>
      <c r="D84" s="275">
        <v>0</v>
      </c>
      <c r="E84" s="275">
        <v>0</v>
      </c>
    </row>
    <row r="85" spans="1:8" x14ac:dyDescent="0.2">
      <c r="A85" s="274">
        <v>1273</v>
      </c>
      <c r="B85" s="272" t="s">
        <v>335</v>
      </c>
      <c r="C85" s="275">
        <v>0</v>
      </c>
      <c r="D85" s="275">
        <v>0</v>
      </c>
      <c r="E85" s="275">
        <v>0</v>
      </c>
    </row>
    <row r="86" spans="1:8" x14ac:dyDescent="0.2">
      <c r="A86" s="274">
        <v>1274</v>
      </c>
      <c r="B86" s="272" t="s">
        <v>336</v>
      </c>
      <c r="C86" s="275">
        <v>0</v>
      </c>
      <c r="D86" s="275">
        <v>0</v>
      </c>
      <c r="E86" s="275">
        <v>0</v>
      </c>
    </row>
    <row r="87" spans="1:8" x14ac:dyDescent="0.2">
      <c r="A87" s="274">
        <v>1275</v>
      </c>
      <c r="B87" s="272" t="s">
        <v>337</v>
      </c>
      <c r="C87" s="275">
        <v>0</v>
      </c>
      <c r="D87" s="275">
        <v>0</v>
      </c>
      <c r="E87" s="275">
        <v>0</v>
      </c>
    </row>
    <row r="88" spans="1:8" x14ac:dyDescent="0.2">
      <c r="A88" s="274">
        <v>1279</v>
      </c>
      <c r="B88" s="272" t="s">
        <v>338</v>
      </c>
      <c r="C88" s="275">
        <v>0</v>
      </c>
      <c r="D88" s="275">
        <v>0</v>
      </c>
      <c r="E88" s="275">
        <v>0</v>
      </c>
    </row>
    <row r="89" spans="1:8" x14ac:dyDescent="0.2">
      <c r="B89" s="276" t="s">
        <v>265</v>
      </c>
    </row>
    <row r="90" spans="1:8" x14ac:dyDescent="0.2">
      <c r="A90" s="271" t="s">
        <v>339</v>
      </c>
      <c r="B90" s="271"/>
      <c r="C90" s="271"/>
      <c r="D90" s="271"/>
      <c r="E90" s="271"/>
      <c r="F90" s="271"/>
      <c r="G90" s="271"/>
      <c r="H90" s="271"/>
    </row>
    <row r="91" spans="1:8" x14ac:dyDescent="0.2">
      <c r="A91" s="273" t="s">
        <v>257</v>
      </c>
      <c r="B91" s="273" t="s">
        <v>258</v>
      </c>
      <c r="C91" s="273" t="s">
        <v>259</v>
      </c>
      <c r="D91" s="273" t="s">
        <v>340</v>
      </c>
      <c r="E91" s="273"/>
      <c r="F91" s="273"/>
      <c r="G91" s="273"/>
      <c r="H91" s="273"/>
    </row>
    <row r="92" spans="1:8" x14ac:dyDescent="0.2">
      <c r="A92" s="274">
        <v>1160</v>
      </c>
      <c r="B92" s="272" t="s">
        <v>16</v>
      </c>
      <c r="C92" s="275">
        <f>SUM(C93:C94)</f>
        <v>0</v>
      </c>
    </row>
    <row r="93" spans="1:8" x14ac:dyDescent="0.2">
      <c r="A93" s="274">
        <v>1161</v>
      </c>
      <c r="B93" s="272" t="s">
        <v>341</v>
      </c>
      <c r="C93" s="275">
        <v>0</v>
      </c>
    </row>
    <row r="94" spans="1:8" x14ac:dyDescent="0.2">
      <c r="A94" s="274">
        <v>1162</v>
      </c>
      <c r="B94" s="272" t="s">
        <v>342</v>
      </c>
      <c r="C94" s="275">
        <v>0</v>
      </c>
    </row>
    <row r="95" spans="1:8" x14ac:dyDescent="0.2">
      <c r="B95" s="276" t="s">
        <v>265</v>
      </c>
    </row>
    <row r="96" spans="1:8" x14ac:dyDescent="0.2">
      <c r="A96" s="271" t="s">
        <v>343</v>
      </c>
      <c r="B96" s="271"/>
      <c r="C96" s="271"/>
      <c r="D96" s="271"/>
      <c r="E96" s="271"/>
      <c r="F96" s="271"/>
      <c r="G96" s="271"/>
      <c r="H96" s="271"/>
    </row>
    <row r="97" spans="1:8" x14ac:dyDescent="0.2">
      <c r="A97" s="273" t="s">
        <v>257</v>
      </c>
      <c r="B97" s="273" t="s">
        <v>258</v>
      </c>
      <c r="C97" s="273" t="s">
        <v>259</v>
      </c>
      <c r="D97" s="273" t="s">
        <v>275</v>
      </c>
      <c r="E97" s="273"/>
      <c r="F97" s="273"/>
      <c r="G97" s="273"/>
      <c r="H97" s="273"/>
    </row>
    <row r="98" spans="1:8" x14ac:dyDescent="0.2">
      <c r="A98" s="274">
        <v>1190</v>
      </c>
      <c r="B98" s="272" t="s">
        <v>18</v>
      </c>
      <c r="C98" s="275">
        <f>SUM(C99:C102)</f>
        <v>9634000</v>
      </c>
    </row>
    <row r="99" spans="1:8" x14ac:dyDescent="0.2">
      <c r="A99" s="274">
        <v>1191</v>
      </c>
      <c r="B99" s="272" t="s">
        <v>344</v>
      </c>
      <c r="C99" s="275">
        <v>9634000</v>
      </c>
    </row>
    <row r="100" spans="1:8" x14ac:dyDescent="0.2">
      <c r="A100" s="274">
        <v>1192</v>
      </c>
      <c r="B100" s="272" t="s">
        <v>345</v>
      </c>
      <c r="C100" s="275">
        <v>0</v>
      </c>
    </row>
    <row r="101" spans="1:8" x14ac:dyDescent="0.2">
      <c r="A101" s="274">
        <v>1193</v>
      </c>
      <c r="B101" s="272" t="s">
        <v>346</v>
      </c>
      <c r="C101" s="275">
        <v>0</v>
      </c>
    </row>
    <row r="102" spans="1:8" x14ac:dyDescent="0.2">
      <c r="A102" s="274">
        <v>1194</v>
      </c>
      <c r="B102" s="272" t="s">
        <v>347</v>
      </c>
      <c r="C102" s="275">
        <v>0</v>
      </c>
    </row>
    <row r="103" spans="1:8" x14ac:dyDescent="0.2">
      <c r="A103" s="271" t="s">
        <v>348</v>
      </c>
      <c r="C103" s="277"/>
    </row>
    <row r="104" spans="1:8" x14ac:dyDescent="0.2">
      <c r="A104" s="273" t="s">
        <v>257</v>
      </c>
      <c r="B104" s="273" t="s">
        <v>258</v>
      </c>
      <c r="C104" s="273" t="s">
        <v>259</v>
      </c>
      <c r="D104" s="273" t="s">
        <v>275</v>
      </c>
      <c r="E104" s="273"/>
      <c r="F104" s="273"/>
      <c r="G104" s="273"/>
      <c r="H104" s="273"/>
    </row>
    <row r="105" spans="1:8" x14ac:dyDescent="0.2">
      <c r="A105" s="274">
        <v>1290</v>
      </c>
      <c r="B105" s="272" t="s">
        <v>39</v>
      </c>
      <c r="C105" s="275">
        <f>SUM(C106:C108)</f>
        <v>0</v>
      </c>
    </row>
    <row r="106" spans="1:8" x14ac:dyDescent="0.2">
      <c r="A106" s="274">
        <v>1291</v>
      </c>
      <c r="B106" s="272" t="s">
        <v>349</v>
      </c>
      <c r="C106" s="275">
        <v>0</v>
      </c>
    </row>
    <row r="107" spans="1:8" x14ac:dyDescent="0.2">
      <c r="A107" s="274">
        <v>1292</v>
      </c>
      <c r="B107" s="272" t="s">
        <v>350</v>
      </c>
      <c r="C107" s="275">
        <v>0</v>
      </c>
    </row>
    <row r="108" spans="1:8" x14ac:dyDescent="0.2">
      <c r="A108" s="274">
        <v>1293</v>
      </c>
      <c r="B108" s="272" t="s">
        <v>351</v>
      </c>
      <c r="C108" s="275">
        <v>0</v>
      </c>
    </row>
    <row r="109" spans="1:8" x14ac:dyDescent="0.2">
      <c r="B109" s="276" t="s">
        <v>265</v>
      </c>
    </row>
    <row r="110" spans="1:8" x14ac:dyDescent="0.2">
      <c r="A110" s="271" t="s">
        <v>352</v>
      </c>
      <c r="B110" s="271"/>
      <c r="C110" s="271"/>
      <c r="D110" s="271"/>
      <c r="E110" s="271"/>
      <c r="F110" s="271"/>
      <c r="G110" s="271"/>
      <c r="H110" s="271"/>
    </row>
    <row r="111" spans="1:8" x14ac:dyDescent="0.2">
      <c r="A111" s="273" t="s">
        <v>257</v>
      </c>
      <c r="B111" s="273" t="s">
        <v>258</v>
      </c>
      <c r="C111" s="273" t="s">
        <v>259</v>
      </c>
      <c r="D111" s="273" t="s">
        <v>271</v>
      </c>
      <c r="E111" s="273" t="s">
        <v>272</v>
      </c>
      <c r="F111" s="273" t="s">
        <v>273</v>
      </c>
      <c r="G111" s="273" t="s">
        <v>353</v>
      </c>
      <c r="H111" s="273" t="s">
        <v>354</v>
      </c>
    </row>
    <row r="112" spans="1:8" x14ac:dyDescent="0.2">
      <c r="A112" s="274">
        <v>2110</v>
      </c>
      <c r="B112" s="272" t="s">
        <v>7</v>
      </c>
      <c r="C112" s="275">
        <f>SUM(C113:C121)</f>
        <v>551932073.96000004</v>
      </c>
      <c r="D112" s="275">
        <f>SUM(D113:D121)</f>
        <v>551932073.96000004</v>
      </c>
      <c r="E112" s="275">
        <f>SUM(E113:E121)</f>
        <v>0</v>
      </c>
      <c r="F112" s="275">
        <f>SUM(F113:F121)</f>
        <v>0</v>
      </c>
      <c r="G112" s="275">
        <f>SUM(G113:G121)</f>
        <v>0</v>
      </c>
    </row>
    <row r="113" spans="1:8" x14ac:dyDescent="0.2">
      <c r="A113" s="274">
        <v>2111</v>
      </c>
      <c r="B113" s="272" t="s">
        <v>355</v>
      </c>
      <c r="C113" s="275">
        <v>10534102.310000001</v>
      </c>
      <c r="D113" s="275">
        <f>C113</f>
        <v>10534102.310000001</v>
      </c>
      <c r="E113" s="275">
        <v>0</v>
      </c>
      <c r="F113" s="275">
        <v>0</v>
      </c>
      <c r="G113" s="275">
        <v>0</v>
      </c>
    </row>
    <row r="114" spans="1:8" x14ac:dyDescent="0.2">
      <c r="A114" s="274">
        <v>2112</v>
      </c>
      <c r="B114" s="272" t="s">
        <v>356</v>
      </c>
      <c r="C114" s="275">
        <v>54496.76</v>
      </c>
      <c r="D114" s="275">
        <f t="shared" ref="D114:D121" si="1">C114</f>
        <v>54496.76</v>
      </c>
      <c r="E114" s="275">
        <v>0</v>
      </c>
      <c r="F114" s="275">
        <v>0</v>
      </c>
      <c r="G114" s="275">
        <v>0</v>
      </c>
    </row>
    <row r="115" spans="1:8" x14ac:dyDescent="0.2">
      <c r="A115" s="274">
        <v>2113</v>
      </c>
      <c r="B115" s="272" t="s">
        <v>357</v>
      </c>
      <c r="C115" s="275">
        <v>635625.43000000005</v>
      </c>
      <c r="D115" s="275">
        <f t="shared" si="1"/>
        <v>635625.43000000005</v>
      </c>
      <c r="E115" s="275">
        <v>0</v>
      </c>
      <c r="F115" s="275">
        <v>0</v>
      </c>
      <c r="G115" s="275">
        <v>0</v>
      </c>
    </row>
    <row r="116" spans="1:8" x14ac:dyDescent="0.2">
      <c r="A116" s="274">
        <v>2114</v>
      </c>
      <c r="B116" s="272" t="s">
        <v>358</v>
      </c>
      <c r="C116" s="275">
        <v>7255735.1299999999</v>
      </c>
      <c r="D116" s="275">
        <f t="shared" si="1"/>
        <v>7255735.1299999999</v>
      </c>
      <c r="E116" s="275">
        <v>0</v>
      </c>
      <c r="F116" s="275">
        <v>0</v>
      </c>
      <c r="G116" s="275">
        <v>0</v>
      </c>
    </row>
    <row r="117" spans="1:8" x14ac:dyDescent="0.2">
      <c r="A117" s="274">
        <v>2115</v>
      </c>
      <c r="B117" s="272" t="s">
        <v>359</v>
      </c>
      <c r="C117" s="275">
        <v>0</v>
      </c>
      <c r="D117" s="275">
        <f t="shared" si="1"/>
        <v>0</v>
      </c>
      <c r="E117" s="275">
        <v>0</v>
      </c>
      <c r="F117" s="275">
        <v>0</v>
      </c>
      <c r="G117" s="275">
        <v>0</v>
      </c>
    </row>
    <row r="118" spans="1:8" x14ac:dyDescent="0.2">
      <c r="A118" s="274">
        <v>2116</v>
      </c>
      <c r="B118" s="272" t="s">
        <v>360</v>
      </c>
      <c r="C118" s="275">
        <v>0</v>
      </c>
      <c r="D118" s="275">
        <f t="shared" si="1"/>
        <v>0</v>
      </c>
      <c r="E118" s="275">
        <v>0</v>
      </c>
      <c r="F118" s="275">
        <v>0</v>
      </c>
      <c r="G118" s="275">
        <v>0</v>
      </c>
    </row>
    <row r="119" spans="1:8" x14ac:dyDescent="0.2">
      <c r="A119" s="274">
        <v>2117</v>
      </c>
      <c r="B119" s="272" t="s">
        <v>361</v>
      </c>
      <c r="C119" s="275">
        <v>200528246.22</v>
      </c>
      <c r="D119" s="275">
        <f t="shared" si="1"/>
        <v>200528246.22</v>
      </c>
      <c r="E119" s="275">
        <v>0</v>
      </c>
      <c r="F119" s="275">
        <v>0</v>
      </c>
      <c r="G119" s="275">
        <v>0</v>
      </c>
    </row>
    <row r="120" spans="1:8" x14ac:dyDescent="0.2">
      <c r="A120" s="274">
        <v>2118</v>
      </c>
      <c r="B120" s="272" t="s">
        <v>362</v>
      </c>
      <c r="C120" s="275">
        <v>0</v>
      </c>
      <c r="D120" s="275">
        <f t="shared" si="1"/>
        <v>0</v>
      </c>
      <c r="E120" s="275">
        <v>0</v>
      </c>
      <c r="F120" s="275">
        <v>0</v>
      </c>
      <c r="G120" s="275">
        <v>0</v>
      </c>
    </row>
    <row r="121" spans="1:8" x14ac:dyDescent="0.2">
      <c r="A121" s="274">
        <v>2119</v>
      </c>
      <c r="B121" s="272" t="s">
        <v>363</v>
      </c>
      <c r="C121" s="275">
        <v>332923868.11000001</v>
      </c>
      <c r="D121" s="275">
        <f t="shared" si="1"/>
        <v>332923868.11000001</v>
      </c>
      <c r="E121" s="275">
        <v>0</v>
      </c>
      <c r="F121" s="275">
        <v>0</v>
      </c>
      <c r="G121" s="275">
        <v>0</v>
      </c>
    </row>
    <row r="122" spans="1:8" x14ac:dyDescent="0.2">
      <c r="A122" s="274">
        <v>2120</v>
      </c>
      <c r="B122" s="272" t="s">
        <v>9</v>
      </c>
      <c r="C122" s="275">
        <f>SUM(C123:C125)</f>
        <v>0</v>
      </c>
      <c r="D122" s="275">
        <f t="shared" ref="D122" si="2">SUM(D123:D125)</f>
        <v>0</v>
      </c>
      <c r="E122" s="275">
        <f>SUM(E123:E125)</f>
        <v>0</v>
      </c>
      <c r="F122" s="275">
        <f>SUM(F123:F125)</f>
        <v>0</v>
      </c>
      <c r="G122" s="275">
        <f>SUM(G123:G125)</f>
        <v>0</v>
      </c>
    </row>
    <row r="123" spans="1:8" x14ac:dyDescent="0.2">
      <c r="A123" s="274">
        <v>2121</v>
      </c>
      <c r="B123" s="272" t="s">
        <v>364</v>
      </c>
      <c r="C123" s="275">
        <v>0</v>
      </c>
      <c r="D123" s="275">
        <f>C123</f>
        <v>0</v>
      </c>
      <c r="E123" s="275">
        <v>0</v>
      </c>
      <c r="F123" s="275">
        <v>0</v>
      </c>
      <c r="G123" s="275">
        <v>0</v>
      </c>
    </row>
    <row r="124" spans="1:8" x14ac:dyDescent="0.2">
      <c r="A124" s="274">
        <v>2122</v>
      </c>
      <c r="B124" s="272" t="s">
        <v>365</v>
      </c>
      <c r="C124" s="275">
        <v>0</v>
      </c>
      <c r="D124" s="275">
        <f t="shared" ref="D124:D125" si="3">C124</f>
        <v>0</v>
      </c>
      <c r="E124" s="275">
        <v>0</v>
      </c>
      <c r="F124" s="275">
        <v>0</v>
      </c>
      <c r="G124" s="275">
        <v>0</v>
      </c>
    </row>
    <row r="125" spans="1:8" x14ac:dyDescent="0.2">
      <c r="A125" s="274">
        <v>2129</v>
      </c>
      <c r="B125" s="272" t="s">
        <v>366</v>
      </c>
      <c r="C125" s="275">
        <v>0</v>
      </c>
      <c r="D125" s="275">
        <f t="shared" si="3"/>
        <v>0</v>
      </c>
      <c r="E125" s="275">
        <v>0</v>
      </c>
      <c r="F125" s="275">
        <v>0</v>
      </c>
      <c r="G125" s="275">
        <v>0</v>
      </c>
    </row>
    <row r="127" spans="1:8" x14ac:dyDescent="0.2">
      <c r="A127" s="271" t="s">
        <v>367</v>
      </c>
      <c r="B127" s="271"/>
      <c r="C127" s="271"/>
      <c r="D127" s="271"/>
      <c r="E127" s="271"/>
      <c r="F127" s="271"/>
      <c r="G127" s="271"/>
      <c r="H127" s="271"/>
    </row>
    <row r="128" spans="1:8" x14ac:dyDescent="0.2">
      <c r="A128" s="273" t="s">
        <v>257</v>
      </c>
      <c r="B128" s="273" t="s">
        <v>258</v>
      </c>
      <c r="C128" s="273" t="s">
        <v>259</v>
      </c>
      <c r="D128" s="273" t="s">
        <v>368</v>
      </c>
      <c r="E128" s="273" t="s">
        <v>275</v>
      </c>
      <c r="F128" s="273"/>
      <c r="G128" s="273"/>
      <c r="H128" s="273"/>
    </row>
    <row r="129" spans="1:8" x14ac:dyDescent="0.2">
      <c r="A129" s="274">
        <v>2160</v>
      </c>
      <c r="B129" s="272" t="s">
        <v>17</v>
      </c>
      <c r="C129" s="275">
        <f>SUM(C130:C135)</f>
        <v>0</v>
      </c>
    </row>
    <row r="130" spans="1:8" x14ac:dyDescent="0.2">
      <c r="A130" s="274">
        <v>2161</v>
      </c>
      <c r="B130" s="272" t="s">
        <v>369</v>
      </c>
      <c r="C130" s="275">
        <v>0</v>
      </c>
    </row>
    <row r="131" spans="1:8" x14ac:dyDescent="0.2">
      <c r="A131" s="274">
        <v>2162</v>
      </c>
      <c r="B131" s="272" t="s">
        <v>370</v>
      </c>
      <c r="C131" s="275">
        <v>0</v>
      </c>
    </row>
    <row r="132" spans="1:8" x14ac:dyDescent="0.2">
      <c r="A132" s="274">
        <v>2163</v>
      </c>
      <c r="B132" s="272" t="s">
        <v>371</v>
      </c>
      <c r="C132" s="275">
        <v>0</v>
      </c>
    </row>
    <row r="133" spans="1:8" x14ac:dyDescent="0.2">
      <c r="A133" s="274">
        <v>2164</v>
      </c>
      <c r="B133" s="272" t="s">
        <v>372</v>
      </c>
      <c r="C133" s="275">
        <v>0</v>
      </c>
    </row>
    <row r="134" spans="1:8" x14ac:dyDescent="0.2">
      <c r="A134" s="274">
        <v>2165</v>
      </c>
      <c r="B134" s="272" t="s">
        <v>373</v>
      </c>
      <c r="C134" s="275">
        <v>0</v>
      </c>
    </row>
    <row r="135" spans="1:8" x14ac:dyDescent="0.2">
      <c r="A135" s="274">
        <v>2166</v>
      </c>
      <c r="B135" s="272" t="s">
        <v>374</v>
      </c>
      <c r="C135" s="275">
        <v>0</v>
      </c>
    </row>
    <row r="136" spans="1:8" x14ac:dyDescent="0.2">
      <c r="A136" s="274">
        <v>2250</v>
      </c>
      <c r="B136" s="272" t="s">
        <v>35</v>
      </c>
      <c r="C136" s="275">
        <f>SUM(C137:C142)</f>
        <v>0</v>
      </c>
    </row>
    <row r="137" spans="1:8" x14ac:dyDescent="0.2">
      <c r="A137" s="274">
        <v>2251</v>
      </c>
      <c r="B137" s="272" t="s">
        <v>375</v>
      </c>
      <c r="C137" s="275">
        <v>0</v>
      </c>
    </row>
    <row r="138" spans="1:8" x14ac:dyDescent="0.2">
      <c r="A138" s="274">
        <v>2252</v>
      </c>
      <c r="B138" s="272" t="s">
        <v>376</v>
      </c>
      <c r="C138" s="275">
        <v>0</v>
      </c>
    </row>
    <row r="139" spans="1:8" x14ac:dyDescent="0.2">
      <c r="A139" s="274">
        <v>2253</v>
      </c>
      <c r="B139" s="272" t="s">
        <v>377</v>
      </c>
      <c r="C139" s="275">
        <v>0</v>
      </c>
    </row>
    <row r="140" spans="1:8" x14ac:dyDescent="0.2">
      <c r="A140" s="274">
        <v>2254</v>
      </c>
      <c r="B140" s="272" t="s">
        <v>378</v>
      </c>
      <c r="C140" s="275">
        <v>0</v>
      </c>
    </row>
    <row r="141" spans="1:8" x14ac:dyDescent="0.2">
      <c r="A141" s="274">
        <v>2255</v>
      </c>
      <c r="B141" s="272" t="s">
        <v>379</v>
      </c>
      <c r="C141" s="275">
        <v>0</v>
      </c>
    </row>
    <row r="142" spans="1:8" x14ac:dyDescent="0.2">
      <c r="A142" s="274">
        <v>2256</v>
      </c>
      <c r="B142" s="272" t="s">
        <v>380</v>
      </c>
      <c r="C142" s="275">
        <v>0</v>
      </c>
    </row>
    <row r="143" spans="1:8" x14ac:dyDescent="0.2">
      <c r="B143" s="276" t="s">
        <v>265</v>
      </c>
    </row>
    <row r="144" spans="1:8" x14ac:dyDescent="0.2">
      <c r="A144" s="271" t="s">
        <v>381</v>
      </c>
      <c r="B144" s="271"/>
      <c r="C144" s="271"/>
      <c r="D144" s="271"/>
      <c r="E144" s="271"/>
      <c r="F144" s="271"/>
      <c r="G144" s="271"/>
      <c r="H144" s="271"/>
    </row>
    <row r="145" spans="1:8" x14ac:dyDescent="0.2">
      <c r="A145" s="278" t="s">
        <v>257</v>
      </c>
      <c r="B145" s="278" t="s">
        <v>258</v>
      </c>
      <c r="C145" s="278" t="s">
        <v>259</v>
      </c>
      <c r="D145" s="278" t="s">
        <v>368</v>
      </c>
      <c r="E145" s="278" t="s">
        <v>275</v>
      </c>
      <c r="F145" s="278"/>
      <c r="G145" s="278"/>
      <c r="H145" s="278"/>
    </row>
    <row r="146" spans="1:8" x14ac:dyDescent="0.2">
      <c r="A146" s="274">
        <v>2159</v>
      </c>
      <c r="B146" s="272" t="s">
        <v>382</v>
      </c>
      <c r="C146" s="275">
        <v>0</v>
      </c>
    </row>
    <row r="147" spans="1:8" x14ac:dyDescent="0.2">
      <c r="A147" s="274">
        <v>2199</v>
      </c>
      <c r="B147" s="272" t="s">
        <v>383</v>
      </c>
      <c r="C147" s="275">
        <v>297.61</v>
      </c>
      <c r="D147" s="275"/>
      <c r="E147" s="275"/>
      <c r="F147" s="275"/>
      <c r="G147" s="275"/>
    </row>
    <row r="148" spans="1:8" x14ac:dyDescent="0.2">
      <c r="A148" s="274">
        <v>2240</v>
      </c>
      <c r="B148" s="272" t="s">
        <v>33</v>
      </c>
      <c r="C148" s="275">
        <f>SUM(C149:C151)</f>
        <v>0</v>
      </c>
    </row>
    <row r="149" spans="1:8" x14ac:dyDescent="0.2">
      <c r="A149" s="274">
        <v>2241</v>
      </c>
      <c r="B149" s="272" t="s">
        <v>384</v>
      </c>
      <c r="C149" s="275">
        <v>0</v>
      </c>
    </row>
    <row r="150" spans="1:8" x14ac:dyDescent="0.2">
      <c r="A150" s="274">
        <v>2242</v>
      </c>
      <c r="B150" s="272" t="s">
        <v>385</v>
      </c>
      <c r="C150" s="275">
        <v>0</v>
      </c>
    </row>
    <row r="151" spans="1:8" x14ac:dyDescent="0.2">
      <c r="A151" s="274">
        <v>2249</v>
      </c>
      <c r="B151" s="272" t="s">
        <v>386</v>
      </c>
      <c r="C151" s="275">
        <v>0</v>
      </c>
    </row>
    <row r="152" spans="1:8" x14ac:dyDescent="0.2">
      <c r="B152" s="279"/>
      <c r="C152" s="280"/>
    </row>
    <row r="153" spans="1:8" x14ac:dyDescent="0.2">
      <c r="B153" s="272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9055118110236221" right="0.70866141732283472" top="0.74803149606299213" bottom="0.74803149606299213" header="0.31496062992125984" footer="0.31496062992125984"/>
  <pageSetup scale="65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593F-B646-4F4F-83EF-06AACB999AB8}">
  <sheetPr>
    <tabColor rgb="FFFFC000"/>
    <pageSetUpPr fitToPage="1"/>
  </sheetPr>
  <dimension ref="A1:E218"/>
  <sheetViews>
    <sheetView showGridLines="0" topLeftCell="A64" zoomScaleNormal="100" workbookViewId="0">
      <selection activeCell="A66" sqref="A66"/>
    </sheetView>
  </sheetViews>
  <sheetFormatPr baseColWidth="10" defaultColWidth="10.6640625" defaultRowHeight="11.25" x14ac:dyDescent="0.2"/>
  <cols>
    <col min="1" max="1" width="11.6640625" style="272" customWidth="1"/>
    <col min="2" max="2" width="96.83203125" style="272" customWidth="1"/>
    <col min="3" max="4" width="18.33203125" style="272" customWidth="1"/>
    <col min="5" max="5" width="13.83203125" style="272" bestFit="1" customWidth="1"/>
    <col min="6" max="16384" width="10.6640625" style="272"/>
  </cols>
  <sheetData>
    <row r="1" spans="1:5" s="282" customFormat="1" ht="18.95" customHeight="1" x14ac:dyDescent="0.2">
      <c r="A1" s="281" t="s">
        <v>185</v>
      </c>
      <c r="B1" s="281"/>
      <c r="C1" s="281"/>
      <c r="D1" s="267" t="s">
        <v>251</v>
      </c>
      <c r="E1" s="268">
        <v>2023</v>
      </c>
    </row>
    <row r="2" spans="1:5" s="269" customFormat="1" ht="18.95" customHeight="1" x14ac:dyDescent="0.2">
      <c r="A2" s="281" t="s">
        <v>387</v>
      </c>
      <c r="B2" s="281"/>
      <c r="C2" s="281"/>
      <c r="D2" s="267" t="s">
        <v>253</v>
      </c>
      <c r="E2" s="268" t="s">
        <v>189</v>
      </c>
    </row>
    <row r="3" spans="1:5" s="269" customFormat="1" ht="18.95" customHeight="1" x14ac:dyDescent="0.2">
      <c r="A3" s="281" t="s">
        <v>190</v>
      </c>
      <c r="B3" s="281"/>
      <c r="C3" s="281"/>
      <c r="D3" s="267" t="s">
        <v>254</v>
      </c>
      <c r="E3" s="268">
        <v>2</v>
      </c>
    </row>
    <row r="4" spans="1:5" x14ac:dyDescent="0.2">
      <c r="A4" s="270" t="s">
        <v>255</v>
      </c>
      <c r="B4" s="271"/>
      <c r="C4" s="271"/>
      <c r="D4" s="271"/>
      <c r="E4" s="271"/>
    </row>
    <row r="6" spans="1:5" x14ac:dyDescent="0.2">
      <c r="A6" s="283" t="s">
        <v>388</v>
      </c>
      <c r="B6" s="283"/>
      <c r="C6" s="283"/>
      <c r="D6" s="283"/>
      <c r="E6" s="283"/>
    </row>
    <row r="7" spans="1:5" x14ac:dyDescent="0.2">
      <c r="A7" s="284" t="s">
        <v>257</v>
      </c>
      <c r="B7" s="284" t="s">
        <v>258</v>
      </c>
      <c r="C7" s="284" t="s">
        <v>259</v>
      </c>
      <c r="D7" s="284" t="s">
        <v>389</v>
      </c>
      <c r="E7" s="284"/>
    </row>
    <row r="8" spans="1:5" x14ac:dyDescent="0.2">
      <c r="A8" s="285">
        <v>4100</v>
      </c>
      <c r="B8" s="286" t="s">
        <v>226</v>
      </c>
      <c r="C8" s="287">
        <f>SUM(C9+C19+C25+C28+C34+C37+C46)</f>
        <v>24472903.469999999</v>
      </c>
      <c r="D8" s="288"/>
      <c r="E8" s="289"/>
    </row>
    <row r="9" spans="1:5" x14ac:dyDescent="0.2">
      <c r="A9" s="285">
        <v>4110</v>
      </c>
      <c r="B9" s="286" t="s">
        <v>64</v>
      </c>
      <c r="C9" s="275">
        <f>SUM(C10:C18)</f>
        <v>0</v>
      </c>
      <c r="D9" s="288"/>
      <c r="E9" s="289"/>
    </row>
    <row r="10" spans="1:5" x14ac:dyDescent="0.2">
      <c r="A10" s="285">
        <v>4111</v>
      </c>
      <c r="B10" s="286" t="s">
        <v>390</v>
      </c>
      <c r="C10" s="275">
        <v>0</v>
      </c>
      <c r="D10" s="288"/>
      <c r="E10" s="289"/>
    </row>
    <row r="11" spans="1:5" x14ac:dyDescent="0.2">
      <c r="A11" s="285">
        <v>4112</v>
      </c>
      <c r="B11" s="286" t="s">
        <v>391</v>
      </c>
      <c r="C11" s="275">
        <v>0</v>
      </c>
      <c r="D11" s="288"/>
      <c r="E11" s="289"/>
    </row>
    <row r="12" spans="1:5" x14ac:dyDescent="0.2">
      <c r="A12" s="285">
        <v>4113</v>
      </c>
      <c r="B12" s="286" t="s">
        <v>392</v>
      </c>
      <c r="C12" s="275">
        <v>0</v>
      </c>
      <c r="D12" s="288"/>
      <c r="E12" s="289"/>
    </row>
    <row r="13" spans="1:5" x14ac:dyDescent="0.2">
      <c r="A13" s="285">
        <v>4114</v>
      </c>
      <c r="B13" s="286" t="s">
        <v>393</v>
      </c>
      <c r="C13" s="275">
        <v>0</v>
      </c>
      <c r="D13" s="288"/>
      <c r="E13" s="289"/>
    </row>
    <row r="14" spans="1:5" x14ac:dyDescent="0.2">
      <c r="A14" s="285">
        <v>4115</v>
      </c>
      <c r="B14" s="286" t="s">
        <v>394</v>
      </c>
      <c r="C14" s="275">
        <v>0</v>
      </c>
      <c r="D14" s="288"/>
      <c r="E14" s="289"/>
    </row>
    <row r="15" spans="1:5" x14ac:dyDescent="0.2">
      <c r="A15" s="285">
        <v>4116</v>
      </c>
      <c r="B15" s="286" t="s">
        <v>395</v>
      </c>
      <c r="C15" s="275">
        <v>0</v>
      </c>
      <c r="D15" s="288"/>
      <c r="E15" s="289"/>
    </row>
    <row r="16" spans="1:5" x14ac:dyDescent="0.2">
      <c r="A16" s="285">
        <v>4117</v>
      </c>
      <c r="B16" s="286" t="s">
        <v>396</v>
      </c>
      <c r="C16" s="275">
        <v>0</v>
      </c>
      <c r="D16" s="288"/>
      <c r="E16" s="289"/>
    </row>
    <row r="17" spans="1:5" ht="22.5" x14ac:dyDescent="0.2">
      <c r="A17" s="285">
        <v>4118</v>
      </c>
      <c r="B17" s="290" t="s">
        <v>397</v>
      </c>
      <c r="C17" s="275">
        <v>0</v>
      </c>
      <c r="D17" s="288"/>
      <c r="E17" s="289"/>
    </row>
    <row r="18" spans="1:5" x14ac:dyDescent="0.2">
      <c r="A18" s="285">
        <v>4119</v>
      </c>
      <c r="B18" s="286" t="s">
        <v>398</v>
      </c>
      <c r="C18" s="275">
        <v>0</v>
      </c>
      <c r="D18" s="288"/>
      <c r="E18" s="289"/>
    </row>
    <row r="19" spans="1:5" x14ac:dyDescent="0.2">
      <c r="A19" s="285">
        <v>4120</v>
      </c>
      <c r="B19" s="286" t="s">
        <v>65</v>
      </c>
      <c r="C19" s="275">
        <f>SUM(C20:C24)</f>
        <v>0</v>
      </c>
      <c r="D19" s="288"/>
      <c r="E19" s="289"/>
    </row>
    <row r="20" spans="1:5" x14ac:dyDescent="0.2">
      <c r="A20" s="285">
        <v>4121</v>
      </c>
      <c r="B20" s="286" t="s">
        <v>399</v>
      </c>
      <c r="C20" s="275">
        <v>0</v>
      </c>
      <c r="D20" s="288"/>
      <c r="E20" s="289"/>
    </row>
    <row r="21" spans="1:5" x14ac:dyDescent="0.2">
      <c r="A21" s="285">
        <v>4122</v>
      </c>
      <c r="B21" s="286" t="s">
        <v>400</v>
      </c>
      <c r="C21" s="275">
        <v>0</v>
      </c>
      <c r="D21" s="288"/>
      <c r="E21" s="289"/>
    </row>
    <row r="22" spans="1:5" x14ac:dyDescent="0.2">
      <c r="A22" s="285">
        <v>4123</v>
      </c>
      <c r="B22" s="286" t="s">
        <v>401</v>
      </c>
      <c r="C22" s="275">
        <v>0</v>
      </c>
      <c r="D22" s="288"/>
      <c r="E22" s="289"/>
    </row>
    <row r="23" spans="1:5" x14ac:dyDescent="0.2">
      <c r="A23" s="285">
        <v>4124</v>
      </c>
      <c r="B23" s="286" t="s">
        <v>402</v>
      </c>
      <c r="C23" s="275">
        <v>0</v>
      </c>
      <c r="D23" s="288"/>
      <c r="E23" s="289"/>
    </row>
    <row r="24" spans="1:5" x14ac:dyDescent="0.2">
      <c r="A24" s="285">
        <v>4129</v>
      </c>
      <c r="B24" s="286" t="s">
        <v>403</v>
      </c>
      <c r="C24" s="275">
        <v>0</v>
      </c>
      <c r="D24" s="288"/>
      <c r="E24" s="289"/>
    </row>
    <row r="25" spans="1:5" x14ac:dyDescent="0.2">
      <c r="A25" s="285">
        <v>4130</v>
      </c>
      <c r="B25" s="286" t="s">
        <v>66</v>
      </c>
      <c r="C25" s="275">
        <f>SUM(C26:C27)</f>
        <v>0</v>
      </c>
      <c r="D25" s="288"/>
      <c r="E25" s="289"/>
    </row>
    <row r="26" spans="1:5" x14ac:dyDescent="0.2">
      <c r="A26" s="285">
        <v>4131</v>
      </c>
      <c r="B26" s="286" t="s">
        <v>404</v>
      </c>
      <c r="C26" s="275">
        <v>0</v>
      </c>
      <c r="D26" s="288"/>
      <c r="E26" s="289"/>
    </row>
    <row r="27" spans="1:5" ht="22.5" x14ac:dyDescent="0.2">
      <c r="A27" s="285">
        <v>4132</v>
      </c>
      <c r="B27" s="290" t="s">
        <v>405</v>
      </c>
      <c r="C27" s="275">
        <v>0</v>
      </c>
      <c r="D27" s="288"/>
      <c r="E27" s="289"/>
    </row>
    <row r="28" spans="1:5" x14ac:dyDescent="0.2">
      <c r="A28" s="285">
        <v>4140</v>
      </c>
      <c r="B28" s="286" t="s">
        <v>67</v>
      </c>
      <c r="C28" s="275">
        <f>SUM(C29:C33)</f>
        <v>0</v>
      </c>
      <c r="D28" s="288"/>
      <c r="E28" s="289"/>
    </row>
    <row r="29" spans="1:5" x14ac:dyDescent="0.2">
      <c r="A29" s="285">
        <v>4141</v>
      </c>
      <c r="B29" s="286" t="s">
        <v>406</v>
      </c>
      <c r="C29" s="275">
        <v>0</v>
      </c>
      <c r="D29" s="288"/>
      <c r="E29" s="289"/>
    </row>
    <row r="30" spans="1:5" x14ac:dyDescent="0.2">
      <c r="A30" s="285">
        <v>4143</v>
      </c>
      <c r="B30" s="286" t="s">
        <v>407</v>
      </c>
      <c r="C30" s="275">
        <v>0</v>
      </c>
      <c r="D30" s="288"/>
      <c r="E30" s="289"/>
    </row>
    <row r="31" spans="1:5" x14ac:dyDescent="0.2">
      <c r="A31" s="285">
        <v>4144</v>
      </c>
      <c r="B31" s="286" t="s">
        <v>408</v>
      </c>
      <c r="C31" s="275">
        <v>0</v>
      </c>
      <c r="D31" s="288"/>
      <c r="E31" s="289"/>
    </row>
    <row r="32" spans="1:5" ht="22.5" x14ac:dyDescent="0.2">
      <c r="A32" s="285">
        <v>4145</v>
      </c>
      <c r="B32" s="290" t="s">
        <v>409</v>
      </c>
      <c r="C32" s="275">
        <v>0</v>
      </c>
      <c r="D32" s="288"/>
      <c r="E32" s="289"/>
    </row>
    <row r="33" spans="1:5" x14ac:dyDescent="0.2">
      <c r="A33" s="285">
        <v>4149</v>
      </c>
      <c r="B33" s="286" t="s">
        <v>410</v>
      </c>
      <c r="C33" s="275">
        <v>0</v>
      </c>
      <c r="D33" s="288"/>
      <c r="E33" s="289"/>
    </row>
    <row r="34" spans="1:5" x14ac:dyDescent="0.2">
      <c r="A34" s="285">
        <v>4150</v>
      </c>
      <c r="B34" s="286" t="s">
        <v>68</v>
      </c>
      <c r="C34" s="275">
        <f>SUM(C35:C36)</f>
        <v>0</v>
      </c>
      <c r="D34" s="288"/>
      <c r="E34" s="289"/>
    </row>
    <row r="35" spans="1:5" x14ac:dyDescent="0.2">
      <c r="A35" s="285">
        <v>4151</v>
      </c>
      <c r="B35" s="286" t="s">
        <v>68</v>
      </c>
      <c r="C35" s="275">
        <v>0</v>
      </c>
      <c r="D35" s="288"/>
      <c r="E35" s="289"/>
    </row>
    <row r="36" spans="1:5" ht="22.5" x14ac:dyDescent="0.2">
      <c r="A36" s="285">
        <v>4154</v>
      </c>
      <c r="B36" s="290" t="s">
        <v>411</v>
      </c>
      <c r="C36" s="275">
        <v>0</v>
      </c>
      <c r="D36" s="288"/>
      <c r="E36" s="289"/>
    </row>
    <row r="37" spans="1:5" x14ac:dyDescent="0.2">
      <c r="A37" s="285">
        <v>4160</v>
      </c>
      <c r="B37" s="286" t="s">
        <v>69</v>
      </c>
      <c r="C37" s="275">
        <f>SUM(C38:C45)</f>
        <v>0</v>
      </c>
      <c r="D37" s="288"/>
      <c r="E37" s="289"/>
    </row>
    <row r="38" spans="1:5" x14ac:dyDescent="0.2">
      <c r="A38" s="285">
        <v>4161</v>
      </c>
      <c r="B38" s="286" t="s">
        <v>412</v>
      </c>
      <c r="C38" s="275">
        <v>0</v>
      </c>
      <c r="D38" s="288"/>
      <c r="E38" s="289"/>
    </row>
    <row r="39" spans="1:5" x14ac:dyDescent="0.2">
      <c r="A39" s="285">
        <v>4162</v>
      </c>
      <c r="B39" s="286" t="s">
        <v>413</v>
      </c>
      <c r="C39" s="275">
        <v>0</v>
      </c>
      <c r="D39" s="288"/>
      <c r="E39" s="289"/>
    </row>
    <row r="40" spans="1:5" x14ac:dyDescent="0.2">
      <c r="A40" s="285">
        <v>4163</v>
      </c>
      <c r="B40" s="286" t="s">
        <v>414</v>
      </c>
      <c r="C40" s="275">
        <v>0</v>
      </c>
      <c r="D40" s="288"/>
      <c r="E40" s="289"/>
    </row>
    <row r="41" spans="1:5" x14ac:dyDescent="0.2">
      <c r="A41" s="285">
        <v>4164</v>
      </c>
      <c r="B41" s="286" t="s">
        <v>415</v>
      </c>
      <c r="C41" s="275">
        <v>0</v>
      </c>
      <c r="D41" s="288"/>
      <c r="E41" s="289"/>
    </row>
    <row r="42" spans="1:5" x14ac:dyDescent="0.2">
      <c r="A42" s="285">
        <v>4165</v>
      </c>
      <c r="B42" s="286" t="s">
        <v>416</v>
      </c>
      <c r="C42" s="275">
        <v>0</v>
      </c>
      <c r="D42" s="288"/>
      <c r="E42" s="289"/>
    </row>
    <row r="43" spans="1:5" ht="22.5" x14ac:dyDescent="0.2">
      <c r="A43" s="285">
        <v>4166</v>
      </c>
      <c r="B43" s="290" t="s">
        <v>417</v>
      </c>
      <c r="C43" s="275">
        <v>0</v>
      </c>
      <c r="D43" s="288"/>
      <c r="E43" s="289"/>
    </row>
    <row r="44" spans="1:5" x14ac:dyDescent="0.2">
      <c r="A44" s="285">
        <v>4168</v>
      </c>
      <c r="B44" s="286" t="s">
        <v>418</v>
      </c>
      <c r="C44" s="275">
        <v>0</v>
      </c>
      <c r="D44" s="288"/>
      <c r="E44" s="289"/>
    </row>
    <row r="45" spans="1:5" x14ac:dyDescent="0.2">
      <c r="A45" s="285">
        <v>4169</v>
      </c>
      <c r="B45" s="286" t="s">
        <v>419</v>
      </c>
      <c r="C45" s="275">
        <v>0</v>
      </c>
      <c r="D45" s="288"/>
      <c r="E45" s="289"/>
    </row>
    <row r="46" spans="1:5" x14ac:dyDescent="0.2">
      <c r="A46" s="285">
        <v>4170</v>
      </c>
      <c r="B46" s="286" t="s">
        <v>70</v>
      </c>
      <c r="C46" s="287">
        <f>SUM(C47:C54)</f>
        <v>24472903.469999999</v>
      </c>
      <c r="D46" s="288"/>
      <c r="E46" s="289"/>
    </row>
    <row r="47" spans="1:5" x14ac:dyDescent="0.2">
      <c r="A47" s="285">
        <v>4171</v>
      </c>
      <c r="B47" s="291" t="s">
        <v>420</v>
      </c>
      <c r="C47" s="287">
        <v>0</v>
      </c>
      <c r="D47" s="288"/>
      <c r="E47" s="289"/>
    </row>
    <row r="48" spans="1:5" x14ac:dyDescent="0.2">
      <c r="A48" s="285">
        <v>4172</v>
      </c>
      <c r="B48" s="286" t="s">
        <v>421</v>
      </c>
      <c r="C48" s="287">
        <v>0</v>
      </c>
      <c r="D48" s="288"/>
      <c r="E48" s="289"/>
    </row>
    <row r="49" spans="1:5" ht="22.5" x14ac:dyDescent="0.2">
      <c r="A49" s="285">
        <v>4173</v>
      </c>
      <c r="B49" s="290" t="s">
        <v>422</v>
      </c>
      <c r="C49" s="287">
        <v>24472903.469999999</v>
      </c>
      <c r="D49" s="288"/>
      <c r="E49" s="289"/>
    </row>
    <row r="50" spans="1:5" ht="22.5" x14ac:dyDescent="0.2">
      <c r="A50" s="285">
        <v>4174</v>
      </c>
      <c r="B50" s="290" t="s">
        <v>423</v>
      </c>
      <c r="C50" s="287">
        <v>0</v>
      </c>
      <c r="D50" s="288"/>
      <c r="E50" s="289"/>
    </row>
    <row r="51" spans="1:5" ht="22.5" x14ac:dyDescent="0.2">
      <c r="A51" s="285">
        <v>4175</v>
      </c>
      <c r="B51" s="290" t="s">
        <v>424</v>
      </c>
      <c r="C51" s="287">
        <v>0</v>
      </c>
      <c r="D51" s="288"/>
      <c r="E51" s="289"/>
    </row>
    <row r="52" spans="1:5" ht="22.5" x14ac:dyDescent="0.2">
      <c r="A52" s="285">
        <v>4176</v>
      </c>
      <c r="B52" s="290" t="s">
        <v>425</v>
      </c>
      <c r="C52" s="287">
        <v>0</v>
      </c>
      <c r="D52" s="288"/>
      <c r="E52" s="289"/>
    </row>
    <row r="53" spans="1:5" ht="22.5" x14ac:dyDescent="0.2">
      <c r="A53" s="285">
        <v>4177</v>
      </c>
      <c r="B53" s="290" t="s">
        <v>426</v>
      </c>
      <c r="C53" s="287">
        <v>0</v>
      </c>
      <c r="D53" s="288"/>
      <c r="E53" s="289"/>
    </row>
    <row r="54" spans="1:5" ht="22.5" x14ac:dyDescent="0.2">
      <c r="A54" s="285">
        <v>4178</v>
      </c>
      <c r="B54" s="290" t="s">
        <v>427</v>
      </c>
      <c r="C54" s="287">
        <v>0</v>
      </c>
      <c r="D54" s="288"/>
      <c r="E54" s="289"/>
    </row>
    <row r="55" spans="1:5" x14ac:dyDescent="0.2">
      <c r="A55" s="285"/>
      <c r="B55" s="290"/>
      <c r="C55" s="292"/>
      <c r="D55" s="288"/>
      <c r="E55" s="289"/>
    </row>
    <row r="56" spans="1:5" x14ac:dyDescent="0.2">
      <c r="A56" s="283" t="s">
        <v>428</v>
      </c>
      <c r="B56" s="283"/>
      <c r="C56" s="283"/>
      <c r="D56" s="283"/>
      <c r="E56" s="283"/>
    </row>
    <row r="57" spans="1:5" x14ac:dyDescent="0.2">
      <c r="A57" s="284" t="s">
        <v>257</v>
      </c>
      <c r="B57" s="284" t="s">
        <v>258</v>
      </c>
      <c r="C57" s="284" t="s">
        <v>259</v>
      </c>
      <c r="D57" s="284" t="s">
        <v>389</v>
      </c>
      <c r="E57" s="284"/>
    </row>
    <row r="58" spans="1:5" ht="33.75" x14ac:dyDescent="0.2">
      <c r="A58" s="285">
        <v>4200</v>
      </c>
      <c r="B58" s="290" t="s">
        <v>429</v>
      </c>
      <c r="C58" s="287">
        <f>+C59+C65</f>
        <v>7871839699.6199999</v>
      </c>
      <c r="D58" s="288"/>
      <c r="E58" s="289"/>
    </row>
    <row r="59" spans="1:5" ht="22.5" x14ac:dyDescent="0.2">
      <c r="A59" s="285">
        <v>4210</v>
      </c>
      <c r="B59" s="290" t="s">
        <v>72</v>
      </c>
      <c r="C59" s="287">
        <f>SUM(C60:C64)</f>
        <v>4094218470.6900001</v>
      </c>
      <c r="D59" s="288"/>
      <c r="E59" s="289"/>
    </row>
    <row r="60" spans="1:5" x14ac:dyDescent="0.2">
      <c r="A60" s="285">
        <v>4211</v>
      </c>
      <c r="B60" s="286" t="s">
        <v>97</v>
      </c>
      <c r="C60" s="287">
        <v>0</v>
      </c>
      <c r="D60" s="288"/>
      <c r="E60" s="289"/>
    </row>
    <row r="61" spans="1:5" x14ac:dyDescent="0.2">
      <c r="A61" s="285">
        <v>4212</v>
      </c>
      <c r="B61" s="286" t="s">
        <v>46</v>
      </c>
      <c r="C61" s="287">
        <v>2021537926.2</v>
      </c>
      <c r="D61" s="288"/>
      <c r="E61" s="289"/>
    </row>
    <row r="62" spans="1:5" x14ac:dyDescent="0.2">
      <c r="A62" s="285">
        <v>4213</v>
      </c>
      <c r="B62" s="286" t="s">
        <v>98</v>
      </c>
      <c r="C62" s="287">
        <v>2072680544.49</v>
      </c>
      <c r="D62" s="288"/>
      <c r="E62" s="289"/>
    </row>
    <row r="63" spans="1:5" x14ac:dyDescent="0.2">
      <c r="A63" s="285">
        <v>4214</v>
      </c>
      <c r="B63" s="286" t="s">
        <v>430</v>
      </c>
      <c r="C63" s="287">
        <v>0</v>
      </c>
      <c r="D63" s="288"/>
      <c r="E63" s="289"/>
    </row>
    <row r="64" spans="1:5" x14ac:dyDescent="0.2">
      <c r="A64" s="285">
        <v>4215</v>
      </c>
      <c r="B64" s="286" t="s">
        <v>431</v>
      </c>
      <c r="C64" s="287">
        <v>0</v>
      </c>
      <c r="D64" s="288"/>
      <c r="E64" s="289"/>
    </row>
    <row r="65" spans="1:5" x14ac:dyDescent="0.2">
      <c r="A65" s="285">
        <v>4220</v>
      </c>
      <c r="B65" s="286" t="s">
        <v>432</v>
      </c>
      <c r="C65" s="287">
        <f>SUM(C66:C69)</f>
        <v>3777621228.9299998</v>
      </c>
      <c r="D65" s="288"/>
      <c r="E65" s="289"/>
    </row>
    <row r="66" spans="1:5" x14ac:dyDescent="0.2">
      <c r="A66" s="285">
        <v>4221</v>
      </c>
      <c r="B66" s="286" t="s">
        <v>433</v>
      </c>
      <c r="C66" s="287">
        <v>3777621228.9299998</v>
      </c>
      <c r="D66" s="288"/>
      <c r="E66" s="289"/>
    </row>
    <row r="67" spans="1:5" x14ac:dyDescent="0.2">
      <c r="A67" s="285">
        <v>4223</v>
      </c>
      <c r="B67" s="286" t="s">
        <v>89</v>
      </c>
      <c r="C67" s="275">
        <v>0</v>
      </c>
      <c r="D67" s="288"/>
      <c r="E67" s="289"/>
    </row>
    <row r="68" spans="1:5" x14ac:dyDescent="0.2">
      <c r="A68" s="285">
        <v>4225</v>
      </c>
      <c r="B68" s="286" t="s">
        <v>91</v>
      </c>
      <c r="C68" s="275">
        <v>0</v>
      </c>
      <c r="D68" s="288"/>
      <c r="E68" s="289"/>
    </row>
    <row r="69" spans="1:5" x14ac:dyDescent="0.2">
      <c r="A69" s="285">
        <v>4227</v>
      </c>
      <c r="B69" s="286" t="s">
        <v>434</v>
      </c>
      <c r="C69" s="275">
        <v>0</v>
      </c>
      <c r="D69" s="288"/>
      <c r="E69" s="289"/>
    </row>
    <row r="70" spans="1:5" x14ac:dyDescent="0.2">
      <c r="A70" s="289"/>
      <c r="B70" s="289"/>
      <c r="C70" s="289"/>
      <c r="D70" s="289"/>
      <c r="E70" s="289"/>
    </row>
    <row r="71" spans="1:5" x14ac:dyDescent="0.2">
      <c r="A71" s="283" t="s">
        <v>435</v>
      </c>
      <c r="B71" s="283"/>
      <c r="C71" s="283"/>
      <c r="D71" s="283"/>
      <c r="E71" s="283"/>
    </row>
    <row r="72" spans="1:5" x14ac:dyDescent="0.2">
      <c r="A72" s="284" t="s">
        <v>257</v>
      </c>
      <c r="B72" s="284" t="s">
        <v>258</v>
      </c>
      <c r="C72" s="284" t="s">
        <v>259</v>
      </c>
      <c r="D72" s="284" t="s">
        <v>368</v>
      </c>
      <c r="E72" s="284" t="s">
        <v>275</v>
      </c>
    </row>
    <row r="73" spans="1:5" x14ac:dyDescent="0.2">
      <c r="A73" s="293">
        <v>4300</v>
      </c>
      <c r="B73" s="286" t="s">
        <v>230</v>
      </c>
      <c r="C73" s="287">
        <f>C74+C77+C83+C85+C87</f>
        <v>23121</v>
      </c>
      <c r="D73" s="294"/>
      <c r="E73" s="294"/>
    </row>
    <row r="74" spans="1:5" x14ac:dyDescent="0.2">
      <c r="A74" s="293">
        <v>4310</v>
      </c>
      <c r="B74" s="286" t="s">
        <v>75</v>
      </c>
      <c r="C74" s="287">
        <f>SUM(C75:C76)</f>
        <v>0</v>
      </c>
      <c r="D74" s="294"/>
      <c r="E74" s="294"/>
    </row>
    <row r="75" spans="1:5" x14ac:dyDescent="0.2">
      <c r="A75" s="293">
        <v>4311</v>
      </c>
      <c r="B75" s="286" t="s">
        <v>436</v>
      </c>
      <c r="C75" s="287">
        <v>0</v>
      </c>
      <c r="D75" s="294"/>
      <c r="E75" s="294"/>
    </row>
    <row r="76" spans="1:5" x14ac:dyDescent="0.2">
      <c r="A76" s="293">
        <v>4319</v>
      </c>
      <c r="B76" s="286" t="s">
        <v>437</v>
      </c>
      <c r="C76" s="287">
        <v>0</v>
      </c>
      <c r="D76" s="294"/>
      <c r="E76" s="294"/>
    </row>
    <row r="77" spans="1:5" x14ac:dyDescent="0.2">
      <c r="A77" s="293">
        <v>4320</v>
      </c>
      <c r="B77" s="286" t="s">
        <v>76</v>
      </c>
      <c r="C77" s="287">
        <f>SUM(C78:C82)</f>
        <v>0</v>
      </c>
      <c r="D77" s="294"/>
      <c r="E77" s="294"/>
    </row>
    <row r="78" spans="1:5" x14ac:dyDescent="0.2">
      <c r="A78" s="293">
        <v>4321</v>
      </c>
      <c r="B78" s="286" t="s">
        <v>438</v>
      </c>
      <c r="C78" s="287">
        <v>0</v>
      </c>
      <c r="D78" s="294"/>
      <c r="E78" s="294"/>
    </row>
    <row r="79" spans="1:5" x14ac:dyDescent="0.2">
      <c r="A79" s="293">
        <v>4322</v>
      </c>
      <c r="B79" s="286" t="s">
        <v>439</v>
      </c>
      <c r="C79" s="287">
        <v>0</v>
      </c>
      <c r="D79" s="294"/>
      <c r="E79" s="294"/>
    </row>
    <row r="80" spans="1:5" x14ac:dyDescent="0.2">
      <c r="A80" s="293">
        <v>4323</v>
      </c>
      <c r="B80" s="286" t="s">
        <v>440</v>
      </c>
      <c r="C80" s="287">
        <v>0</v>
      </c>
      <c r="D80" s="294"/>
      <c r="E80" s="294"/>
    </row>
    <row r="81" spans="1:5" x14ac:dyDescent="0.2">
      <c r="A81" s="293">
        <v>4324</v>
      </c>
      <c r="B81" s="286" t="s">
        <v>441</v>
      </c>
      <c r="C81" s="287">
        <v>0</v>
      </c>
      <c r="D81" s="294"/>
      <c r="E81" s="294"/>
    </row>
    <row r="82" spans="1:5" x14ac:dyDescent="0.2">
      <c r="A82" s="293">
        <v>4325</v>
      </c>
      <c r="B82" s="286" t="s">
        <v>442</v>
      </c>
      <c r="C82" s="287">
        <v>0</v>
      </c>
      <c r="D82" s="294"/>
      <c r="E82" s="294"/>
    </row>
    <row r="83" spans="1:5" x14ac:dyDescent="0.2">
      <c r="A83" s="293">
        <v>4330</v>
      </c>
      <c r="B83" s="286" t="s">
        <v>77</v>
      </c>
      <c r="C83" s="287">
        <f>SUM(C84)</f>
        <v>0</v>
      </c>
      <c r="D83" s="294"/>
      <c r="E83" s="294"/>
    </row>
    <row r="84" spans="1:5" x14ac:dyDescent="0.2">
      <c r="A84" s="293">
        <v>4331</v>
      </c>
      <c r="B84" s="286" t="s">
        <v>77</v>
      </c>
      <c r="C84" s="287">
        <v>0</v>
      </c>
      <c r="D84" s="294"/>
      <c r="E84" s="294"/>
    </row>
    <row r="85" spans="1:5" x14ac:dyDescent="0.2">
      <c r="A85" s="293">
        <v>4340</v>
      </c>
      <c r="B85" s="286" t="s">
        <v>78</v>
      </c>
      <c r="C85" s="287">
        <f>SUM(C86)</f>
        <v>0</v>
      </c>
      <c r="D85" s="294"/>
      <c r="E85" s="294"/>
    </row>
    <row r="86" spans="1:5" x14ac:dyDescent="0.2">
      <c r="A86" s="293">
        <v>4341</v>
      </c>
      <c r="B86" s="286" t="s">
        <v>78</v>
      </c>
      <c r="C86" s="287">
        <v>0</v>
      </c>
      <c r="D86" s="294"/>
      <c r="E86" s="294"/>
    </row>
    <row r="87" spans="1:5" x14ac:dyDescent="0.2">
      <c r="A87" s="293">
        <v>4390</v>
      </c>
      <c r="B87" s="286" t="s">
        <v>79</v>
      </c>
      <c r="C87" s="287">
        <f>SUM(C88:C94)</f>
        <v>23121</v>
      </c>
      <c r="D87" s="294"/>
      <c r="E87" s="294"/>
    </row>
    <row r="88" spans="1:5" x14ac:dyDescent="0.2">
      <c r="A88" s="293">
        <v>4392</v>
      </c>
      <c r="B88" s="286" t="s">
        <v>443</v>
      </c>
      <c r="C88" s="287">
        <v>0</v>
      </c>
      <c r="D88" s="294"/>
      <c r="E88" s="294"/>
    </row>
    <row r="89" spans="1:5" x14ac:dyDescent="0.2">
      <c r="A89" s="293">
        <v>4393</v>
      </c>
      <c r="B89" s="286" t="s">
        <v>444</v>
      </c>
      <c r="C89" s="287">
        <v>0</v>
      </c>
      <c r="D89" s="294"/>
      <c r="E89" s="294"/>
    </row>
    <row r="90" spans="1:5" x14ac:dyDescent="0.2">
      <c r="A90" s="293">
        <v>4394</v>
      </c>
      <c r="B90" s="286" t="s">
        <v>445</v>
      </c>
      <c r="C90" s="287">
        <v>0</v>
      </c>
      <c r="D90" s="294"/>
      <c r="E90" s="294"/>
    </row>
    <row r="91" spans="1:5" x14ac:dyDescent="0.2">
      <c r="A91" s="293">
        <v>4395</v>
      </c>
      <c r="B91" s="286" t="s">
        <v>56</v>
      </c>
      <c r="C91" s="287">
        <v>0</v>
      </c>
      <c r="D91" s="294"/>
      <c r="E91" s="294"/>
    </row>
    <row r="92" spans="1:5" x14ac:dyDescent="0.2">
      <c r="A92" s="293">
        <v>4396</v>
      </c>
      <c r="B92" s="286" t="s">
        <v>446</v>
      </c>
      <c r="C92" s="287">
        <v>0</v>
      </c>
      <c r="D92" s="294"/>
      <c r="E92" s="294"/>
    </row>
    <row r="93" spans="1:5" x14ac:dyDescent="0.2">
      <c r="A93" s="293">
        <v>4397</v>
      </c>
      <c r="B93" s="286" t="s">
        <v>447</v>
      </c>
      <c r="C93" s="287">
        <v>0</v>
      </c>
      <c r="D93" s="294"/>
      <c r="E93" s="294"/>
    </row>
    <row r="94" spans="1:5" x14ac:dyDescent="0.2">
      <c r="A94" s="293">
        <v>4399</v>
      </c>
      <c r="B94" s="286" t="s">
        <v>79</v>
      </c>
      <c r="C94" s="287">
        <v>23121</v>
      </c>
      <c r="D94" s="294"/>
      <c r="E94" s="294"/>
    </row>
    <row r="95" spans="1:5" x14ac:dyDescent="0.2">
      <c r="A95" s="289"/>
      <c r="B95" s="279"/>
      <c r="C95" s="289"/>
      <c r="D95" s="289"/>
      <c r="E95" s="289"/>
    </row>
    <row r="96" spans="1:5" x14ac:dyDescent="0.2">
      <c r="A96" s="283" t="s">
        <v>448</v>
      </c>
      <c r="B96" s="283"/>
      <c r="C96" s="283"/>
      <c r="D96" s="283"/>
      <c r="E96" s="283"/>
    </row>
    <row r="97" spans="1:5" x14ac:dyDescent="0.2">
      <c r="A97" s="284" t="s">
        <v>257</v>
      </c>
      <c r="B97" s="284" t="s">
        <v>258</v>
      </c>
      <c r="C97" s="284" t="s">
        <v>259</v>
      </c>
      <c r="D97" s="284" t="s">
        <v>449</v>
      </c>
      <c r="E97" s="284" t="s">
        <v>275</v>
      </c>
    </row>
    <row r="98" spans="1:5" x14ac:dyDescent="0.2">
      <c r="A98" s="293">
        <v>5000</v>
      </c>
      <c r="B98" s="286" t="s">
        <v>232</v>
      </c>
      <c r="C98" s="287">
        <f>C99+C127+C160+C170+C185+C214</f>
        <v>6539503224.079999</v>
      </c>
      <c r="D98" s="295">
        <v>1</v>
      </c>
      <c r="E98" s="294"/>
    </row>
    <row r="99" spans="1:5" x14ac:dyDescent="0.2">
      <c r="A99" s="293">
        <v>5100</v>
      </c>
      <c r="B99" s="286" t="s">
        <v>450</v>
      </c>
      <c r="C99" s="287">
        <f>C100+C107+C117</f>
        <v>5874581409.2599993</v>
      </c>
      <c r="D99" s="295">
        <f>C99/$C$98</f>
        <v>0.89832227433245992</v>
      </c>
      <c r="E99" s="294"/>
    </row>
    <row r="100" spans="1:5" x14ac:dyDescent="0.2">
      <c r="A100" s="293">
        <v>5110</v>
      </c>
      <c r="B100" s="286" t="s">
        <v>83</v>
      </c>
      <c r="C100" s="287">
        <f>SUM(C101:C106)</f>
        <v>4108250972.3999996</v>
      </c>
      <c r="D100" s="295">
        <f t="shared" ref="D100:D163" si="0">C100/$C$98</f>
        <v>0.62822065096205582</v>
      </c>
      <c r="E100" s="294"/>
    </row>
    <row r="101" spans="1:5" x14ac:dyDescent="0.2">
      <c r="A101" s="293">
        <v>5111</v>
      </c>
      <c r="B101" s="286" t="s">
        <v>451</v>
      </c>
      <c r="C101" s="287">
        <v>1083420743.48</v>
      </c>
      <c r="D101" s="295">
        <f t="shared" si="0"/>
        <v>0.16567324861781371</v>
      </c>
      <c r="E101" s="294"/>
    </row>
    <row r="102" spans="1:5" x14ac:dyDescent="0.2">
      <c r="A102" s="293">
        <v>5112</v>
      </c>
      <c r="B102" s="286" t="s">
        <v>452</v>
      </c>
      <c r="C102" s="287">
        <v>1120209777.8699999</v>
      </c>
      <c r="D102" s="295">
        <f t="shared" si="0"/>
        <v>0.17129891055716928</v>
      </c>
      <c r="E102" s="294"/>
    </row>
    <row r="103" spans="1:5" x14ac:dyDescent="0.2">
      <c r="A103" s="293">
        <v>5113</v>
      </c>
      <c r="B103" s="286" t="s">
        <v>453</v>
      </c>
      <c r="C103" s="287">
        <v>707728462.88999999</v>
      </c>
      <c r="D103" s="295">
        <f t="shared" si="0"/>
        <v>0.10822358192040892</v>
      </c>
      <c r="E103" s="294"/>
    </row>
    <row r="104" spans="1:5" x14ac:dyDescent="0.2">
      <c r="A104" s="293">
        <v>5114</v>
      </c>
      <c r="B104" s="286" t="s">
        <v>454</v>
      </c>
      <c r="C104" s="287">
        <v>285794952.07999998</v>
      </c>
      <c r="D104" s="295">
        <f t="shared" si="0"/>
        <v>4.3702853609374384E-2</v>
      </c>
      <c r="E104" s="294"/>
    </row>
    <row r="105" spans="1:5" x14ac:dyDescent="0.2">
      <c r="A105" s="293">
        <v>5115</v>
      </c>
      <c r="B105" s="286" t="s">
        <v>455</v>
      </c>
      <c r="C105" s="287">
        <v>884667202.51999998</v>
      </c>
      <c r="D105" s="295">
        <f t="shared" si="0"/>
        <v>0.13528049030734413</v>
      </c>
      <c r="E105" s="294"/>
    </row>
    <row r="106" spans="1:5" x14ac:dyDescent="0.2">
      <c r="A106" s="293">
        <v>5116</v>
      </c>
      <c r="B106" s="286" t="s">
        <v>456</v>
      </c>
      <c r="C106" s="287">
        <v>26429833.559999999</v>
      </c>
      <c r="D106" s="295">
        <f t="shared" si="0"/>
        <v>4.041565949945417E-3</v>
      </c>
      <c r="E106" s="294"/>
    </row>
    <row r="107" spans="1:5" x14ac:dyDescent="0.2">
      <c r="A107" s="293">
        <v>5120</v>
      </c>
      <c r="B107" s="286" t="s">
        <v>84</v>
      </c>
      <c r="C107" s="287">
        <f>SUM(C108:C116)</f>
        <v>500904817.78999996</v>
      </c>
      <c r="D107" s="295">
        <f t="shared" si="0"/>
        <v>7.6596768993942813E-2</v>
      </c>
      <c r="E107" s="294"/>
    </row>
    <row r="108" spans="1:5" x14ac:dyDescent="0.2">
      <c r="A108" s="293">
        <v>5121</v>
      </c>
      <c r="B108" s="286" t="s">
        <v>457</v>
      </c>
      <c r="C108" s="287">
        <v>38728042.229999997</v>
      </c>
      <c r="D108" s="295">
        <f t="shared" si="0"/>
        <v>5.9221688411122998E-3</v>
      </c>
      <c r="E108" s="294"/>
    </row>
    <row r="109" spans="1:5" x14ac:dyDescent="0.2">
      <c r="A109" s="293">
        <v>5122</v>
      </c>
      <c r="B109" s="286" t="s">
        <v>458</v>
      </c>
      <c r="C109" s="287">
        <v>51318317.68</v>
      </c>
      <c r="D109" s="295">
        <f t="shared" si="0"/>
        <v>7.847433653833797E-3</v>
      </c>
      <c r="E109" s="294"/>
    </row>
    <row r="110" spans="1:5" x14ac:dyDescent="0.2">
      <c r="A110" s="293">
        <v>5123</v>
      </c>
      <c r="B110" s="286" t="s">
        <v>459</v>
      </c>
      <c r="C110" s="287">
        <v>0</v>
      </c>
      <c r="D110" s="295">
        <f t="shared" si="0"/>
        <v>0</v>
      </c>
      <c r="E110" s="294"/>
    </row>
    <row r="111" spans="1:5" x14ac:dyDescent="0.2">
      <c r="A111" s="293">
        <v>5124</v>
      </c>
      <c r="B111" s="286" t="s">
        <v>460</v>
      </c>
      <c r="C111" s="287">
        <v>2302557.8199999998</v>
      </c>
      <c r="D111" s="295">
        <f t="shared" si="0"/>
        <v>3.520998065298656E-4</v>
      </c>
      <c r="E111" s="294"/>
    </row>
    <row r="112" spans="1:5" x14ac:dyDescent="0.2">
      <c r="A112" s="293">
        <v>5125</v>
      </c>
      <c r="B112" s="286" t="s">
        <v>461</v>
      </c>
      <c r="C112" s="287">
        <v>370795028.70999998</v>
      </c>
      <c r="D112" s="295">
        <f t="shared" si="0"/>
        <v>5.670079454118853E-2</v>
      </c>
      <c r="E112" s="294"/>
    </row>
    <row r="113" spans="1:5" x14ac:dyDescent="0.2">
      <c r="A113" s="293">
        <v>5126</v>
      </c>
      <c r="B113" s="286" t="s">
        <v>462</v>
      </c>
      <c r="C113" s="287">
        <v>31058744.969999999</v>
      </c>
      <c r="D113" s="295">
        <f t="shared" si="0"/>
        <v>4.7494043363468874E-3</v>
      </c>
      <c r="E113" s="294"/>
    </row>
    <row r="114" spans="1:5" x14ac:dyDescent="0.2">
      <c r="A114" s="293">
        <v>5127</v>
      </c>
      <c r="B114" s="286" t="s">
        <v>463</v>
      </c>
      <c r="C114" s="287">
        <v>86416.13</v>
      </c>
      <c r="D114" s="295">
        <f t="shared" si="0"/>
        <v>1.3214479302004984E-5</v>
      </c>
      <c r="E114" s="294"/>
    </row>
    <row r="115" spans="1:5" x14ac:dyDescent="0.2">
      <c r="A115" s="293">
        <v>5128</v>
      </c>
      <c r="B115" s="286" t="s">
        <v>464</v>
      </c>
      <c r="C115" s="287">
        <v>0</v>
      </c>
      <c r="D115" s="295">
        <f t="shared" si="0"/>
        <v>0</v>
      </c>
      <c r="E115" s="294"/>
    </row>
    <row r="116" spans="1:5" x14ac:dyDescent="0.2">
      <c r="A116" s="293">
        <v>5129</v>
      </c>
      <c r="B116" s="286" t="s">
        <v>465</v>
      </c>
      <c r="C116" s="287">
        <v>6615710.25</v>
      </c>
      <c r="D116" s="295">
        <f t="shared" si="0"/>
        <v>1.0116533356294387E-3</v>
      </c>
      <c r="E116" s="294"/>
    </row>
    <row r="117" spans="1:5" x14ac:dyDescent="0.2">
      <c r="A117" s="293">
        <v>5130</v>
      </c>
      <c r="B117" s="286" t="s">
        <v>85</v>
      </c>
      <c r="C117" s="287">
        <f>SUM(C118:C126)</f>
        <v>1265425619.0699999</v>
      </c>
      <c r="D117" s="295">
        <f t="shared" si="0"/>
        <v>0.19350485437646139</v>
      </c>
      <c r="E117" s="294"/>
    </row>
    <row r="118" spans="1:5" x14ac:dyDescent="0.2">
      <c r="A118" s="293">
        <v>5131</v>
      </c>
      <c r="B118" s="286" t="s">
        <v>466</v>
      </c>
      <c r="C118" s="287">
        <v>63807163.369999997</v>
      </c>
      <c r="D118" s="295">
        <f t="shared" si="0"/>
        <v>9.7571881507829087E-3</v>
      </c>
      <c r="E118" s="294"/>
    </row>
    <row r="119" spans="1:5" x14ac:dyDescent="0.2">
      <c r="A119" s="293">
        <v>5132</v>
      </c>
      <c r="B119" s="286" t="s">
        <v>467</v>
      </c>
      <c r="C119" s="287">
        <v>9264000.5899999999</v>
      </c>
      <c r="D119" s="295">
        <f t="shared" si="0"/>
        <v>1.4166214577106954E-3</v>
      </c>
      <c r="E119" s="294"/>
    </row>
    <row r="120" spans="1:5" x14ac:dyDescent="0.2">
      <c r="A120" s="293">
        <v>5133</v>
      </c>
      <c r="B120" s="286" t="s">
        <v>468</v>
      </c>
      <c r="C120" s="287">
        <v>499847359.94</v>
      </c>
      <c r="D120" s="295">
        <f t="shared" si="0"/>
        <v>7.6435065908285457E-2</v>
      </c>
      <c r="E120" s="294"/>
    </row>
    <row r="121" spans="1:5" x14ac:dyDescent="0.2">
      <c r="A121" s="293">
        <v>5134</v>
      </c>
      <c r="B121" s="286" t="s">
        <v>469</v>
      </c>
      <c r="C121" s="287">
        <v>185608134.33000001</v>
      </c>
      <c r="D121" s="295">
        <f t="shared" si="0"/>
        <v>2.8382604606194996E-2</v>
      </c>
      <c r="E121" s="294"/>
    </row>
    <row r="122" spans="1:5" x14ac:dyDescent="0.2">
      <c r="A122" s="293">
        <v>5135</v>
      </c>
      <c r="B122" s="286" t="s">
        <v>470</v>
      </c>
      <c r="C122" s="287">
        <v>356620398.44999999</v>
      </c>
      <c r="D122" s="295">
        <f t="shared" si="0"/>
        <v>5.4533255238232665E-2</v>
      </c>
      <c r="E122" s="294"/>
    </row>
    <row r="123" spans="1:5" x14ac:dyDescent="0.2">
      <c r="A123" s="293">
        <v>5136</v>
      </c>
      <c r="B123" s="286" t="s">
        <v>471</v>
      </c>
      <c r="C123" s="287">
        <v>10249339.6</v>
      </c>
      <c r="D123" s="295">
        <f t="shared" si="0"/>
        <v>1.5672963601056889E-3</v>
      </c>
      <c r="E123" s="294"/>
    </row>
    <row r="124" spans="1:5" x14ac:dyDescent="0.2">
      <c r="A124" s="293">
        <v>5137</v>
      </c>
      <c r="B124" s="286" t="s">
        <v>472</v>
      </c>
      <c r="C124" s="287">
        <v>1657801.2</v>
      </c>
      <c r="D124" s="295">
        <f t="shared" si="0"/>
        <v>2.5350567821353514E-4</v>
      </c>
      <c r="E124" s="294"/>
    </row>
    <row r="125" spans="1:5" x14ac:dyDescent="0.2">
      <c r="A125" s="293">
        <v>5138</v>
      </c>
      <c r="B125" s="286" t="s">
        <v>473</v>
      </c>
      <c r="C125" s="287">
        <v>16214710.310000001</v>
      </c>
      <c r="D125" s="295">
        <f t="shared" si="0"/>
        <v>2.4795018450780174E-3</v>
      </c>
      <c r="E125" s="294"/>
    </row>
    <row r="126" spans="1:5" x14ac:dyDescent="0.2">
      <c r="A126" s="293">
        <v>5139</v>
      </c>
      <c r="B126" s="286" t="s">
        <v>474</v>
      </c>
      <c r="C126" s="287">
        <v>122156711.28</v>
      </c>
      <c r="D126" s="295">
        <f t="shared" si="0"/>
        <v>1.8679815131857427E-2</v>
      </c>
      <c r="E126" s="294"/>
    </row>
    <row r="127" spans="1:5" x14ac:dyDescent="0.2">
      <c r="A127" s="293">
        <v>5200</v>
      </c>
      <c r="B127" s="286" t="s">
        <v>475</v>
      </c>
      <c r="C127" s="287">
        <f>C128+C131+C134+C137+C142+C146+C149+C151+C157</f>
        <v>38279617.200000003</v>
      </c>
      <c r="D127" s="295">
        <f t="shared" si="0"/>
        <v>5.8535971140812942E-3</v>
      </c>
      <c r="E127" s="294"/>
    </row>
    <row r="128" spans="1:5" x14ac:dyDescent="0.2">
      <c r="A128" s="293">
        <v>5210</v>
      </c>
      <c r="B128" s="286" t="s">
        <v>87</v>
      </c>
      <c r="C128" s="287">
        <f>SUM(C129:C130)</f>
        <v>0</v>
      </c>
      <c r="D128" s="295">
        <f t="shared" si="0"/>
        <v>0</v>
      </c>
      <c r="E128" s="294"/>
    </row>
    <row r="129" spans="1:5" x14ac:dyDescent="0.2">
      <c r="A129" s="293">
        <v>5211</v>
      </c>
      <c r="B129" s="286" t="s">
        <v>476</v>
      </c>
      <c r="C129" s="287">
        <v>0</v>
      </c>
      <c r="D129" s="295">
        <f t="shared" si="0"/>
        <v>0</v>
      </c>
      <c r="E129" s="294"/>
    </row>
    <row r="130" spans="1:5" x14ac:dyDescent="0.2">
      <c r="A130" s="293">
        <v>5212</v>
      </c>
      <c r="B130" s="286" t="s">
        <v>477</v>
      </c>
      <c r="C130" s="287">
        <v>0</v>
      </c>
      <c r="D130" s="295">
        <f t="shared" si="0"/>
        <v>0</v>
      </c>
      <c r="E130" s="294"/>
    </row>
    <row r="131" spans="1:5" x14ac:dyDescent="0.2">
      <c r="A131" s="293">
        <v>5220</v>
      </c>
      <c r="B131" s="286" t="s">
        <v>88</v>
      </c>
      <c r="C131" s="287">
        <f>SUM(C132:C133)</f>
        <v>0</v>
      </c>
      <c r="D131" s="295">
        <f t="shared" si="0"/>
        <v>0</v>
      </c>
      <c r="E131" s="294"/>
    </row>
    <row r="132" spans="1:5" x14ac:dyDescent="0.2">
      <c r="A132" s="293">
        <v>5221</v>
      </c>
      <c r="B132" s="286" t="s">
        <v>478</v>
      </c>
      <c r="C132" s="287">
        <v>0</v>
      </c>
      <c r="D132" s="295">
        <f t="shared" si="0"/>
        <v>0</v>
      </c>
      <c r="E132" s="294"/>
    </row>
    <row r="133" spans="1:5" x14ac:dyDescent="0.2">
      <c r="A133" s="293">
        <v>5222</v>
      </c>
      <c r="B133" s="286" t="s">
        <v>479</v>
      </c>
      <c r="C133" s="287">
        <v>0</v>
      </c>
      <c r="D133" s="295">
        <f t="shared" si="0"/>
        <v>0</v>
      </c>
      <c r="E133" s="294"/>
    </row>
    <row r="134" spans="1:5" x14ac:dyDescent="0.2">
      <c r="A134" s="293">
        <v>5230</v>
      </c>
      <c r="B134" s="286" t="s">
        <v>89</v>
      </c>
      <c r="C134" s="287">
        <f>SUM(C135:C136)</f>
        <v>0</v>
      </c>
      <c r="D134" s="295">
        <f t="shared" si="0"/>
        <v>0</v>
      </c>
      <c r="E134" s="294"/>
    </row>
    <row r="135" spans="1:5" x14ac:dyDescent="0.2">
      <c r="A135" s="293">
        <v>5231</v>
      </c>
      <c r="B135" s="286" t="s">
        <v>480</v>
      </c>
      <c r="C135" s="287">
        <v>0</v>
      </c>
      <c r="D135" s="295">
        <f t="shared" si="0"/>
        <v>0</v>
      </c>
      <c r="E135" s="294"/>
    </row>
    <row r="136" spans="1:5" x14ac:dyDescent="0.2">
      <c r="A136" s="293">
        <v>5232</v>
      </c>
      <c r="B136" s="286" t="s">
        <v>481</v>
      </c>
      <c r="C136" s="287">
        <v>0</v>
      </c>
      <c r="D136" s="295">
        <f t="shared" si="0"/>
        <v>0</v>
      </c>
      <c r="E136" s="294"/>
    </row>
    <row r="137" spans="1:5" x14ac:dyDescent="0.2">
      <c r="A137" s="293">
        <v>5240</v>
      </c>
      <c r="B137" s="286" t="s">
        <v>90</v>
      </c>
      <c r="C137" s="287">
        <f>SUM(C138:C141)</f>
        <v>38279617.200000003</v>
      </c>
      <c r="D137" s="295">
        <f t="shared" si="0"/>
        <v>5.8535971140812942E-3</v>
      </c>
      <c r="E137" s="294"/>
    </row>
    <row r="138" spans="1:5" x14ac:dyDescent="0.2">
      <c r="A138" s="293">
        <v>5241</v>
      </c>
      <c r="B138" s="286" t="s">
        <v>482</v>
      </c>
      <c r="C138" s="287">
        <v>38279617.200000003</v>
      </c>
      <c r="D138" s="295">
        <f t="shared" si="0"/>
        <v>5.8535971140812942E-3</v>
      </c>
      <c r="E138" s="294"/>
    </row>
    <row r="139" spans="1:5" x14ac:dyDescent="0.2">
      <c r="A139" s="293">
        <v>5242</v>
      </c>
      <c r="B139" s="286" t="s">
        <v>483</v>
      </c>
      <c r="C139" s="287">
        <v>0</v>
      </c>
      <c r="D139" s="295">
        <f t="shared" si="0"/>
        <v>0</v>
      </c>
      <c r="E139" s="294"/>
    </row>
    <row r="140" spans="1:5" x14ac:dyDescent="0.2">
      <c r="A140" s="293">
        <v>5243</v>
      </c>
      <c r="B140" s="286" t="s">
        <v>484</v>
      </c>
      <c r="C140" s="287">
        <v>0</v>
      </c>
      <c r="D140" s="295">
        <f t="shared" si="0"/>
        <v>0</v>
      </c>
      <c r="E140" s="294"/>
    </row>
    <row r="141" spans="1:5" x14ac:dyDescent="0.2">
      <c r="A141" s="293">
        <v>5244</v>
      </c>
      <c r="B141" s="286" t="s">
        <v>485</v>
      </c>
      <c r="C141" s="287">
        <v>0</v>
      </c>
      <c r="D141" s="295">
        <f t="shared" si="0"/>
        <v>0</v>
      </c>
      <c r="E141" s="294"/>
    </row>
    <row r="142" spans="1:5" x14ac:dyDescent="0.2">
      <c r="A142" s="293">
        <v>5250</v>
      </c>
      <c r="B142" s="286" t="s">
        <v>91</v>
      </c>
      <c r="C142" s="287">
        <f>SUM(C143:C145)</f>
        <v>0</v>
      </c>
      <c r="D142" s="295">
        <f t="shared" si="0"/>
        <v>0</v>
      </c>
      <c r="E142" s="294"/>
    </row>
    <row r="143" spans="1:5" x14ac:dyDescent="0.2">
      <c r="A143" s="293">
        <v>5251</v>
      </c>
      <c r="B143" s="286" t="s">
        <v>486</v>
      </c>
      <c r="C143" s="287">
        <v>0</v>
      </c>
      <c r="D143" s="295">
        <f t="shared" si="0"/>
        <v>0</v>
      </c>
      <c r="E143" s="294"/>
    </row>
    <row r="144" spans="1:5" x14ac:dyDescent="0.2">
      <c r="A144" s="293">
        <v>5252</v>
      </c>
      <c r="B144" s="286" t="s">
        <v>487</v>
      </c>
      <c r="C144" s="287">
        <v>0</v>
      </c>
      <c r="D144" s="295">
        <f t="shared" si="0"/>
        <v>0</v>
      </c>
      <c r="E144" s="294"/>
    </row>
    <row r="145" spans="1:5" x14ac:dyDescent="0.2">
      <c r="A145" s="293">
        <v>5259</v>
      </c>
      <c r="B145" s="286" t="s">
        <v>488</v>
      </c>
      <c r="C145" s="287">
        <v>0</v>
      </c>
      <c r="D145" s="295">
        <f t="shared" si="0"/>
        <v>0</v>
      </c>
      <c r="E145" s="294"/>
    </row>
    <row r="146" spans="1:5" x14ac:dyDescent="0.2">
      <c r="A146" s="293">
        <v>5260</v>
      </c>
      <c r="B146" s="286" t="s">
        <v>92</v>
      </c>
      <c r="C146" s="287">
        <f>SUM(C147:C148)</f>
        <v>0</v>
      </c>
      <c r="D146" s="295">
        <f t="shared" si="0"/>
        <v>0</v>
      </c>
      <c r="E146" s="294"/>
    </row>
    <row r="147" spans="1:5" x14ac:dyDescent="0.2">
      <c r="A147" s="293">
        <v>5261</v>
      </c>
      <c r="B147" s="286" t="s">
        <v>489</v>
      </c>
      <c r="C147" s="287">
        <v>0</v>
      </c>
      <c r="D147" s="295">
        <f t="shared" si="0"/>
        <v>0</v>
      </c>
      <c r="E147" s="294"/>
    </row>
    <row r="148" spans="1:5" x14ac:dyDescent="0.2">
      <c r="A148" s="293">
        <v>5262</v>
      </c>
      <c r="B148" s="286" t="s">
        <v>490</v>
      </c>
      <c r="C148" s="287">
        <v>0</v>
      </c>
      <c r="D148" s="295">
        <f t="shared" si="0"/>
        <v>0</v>
      </c>
      <c r="E148" s="294"/>
    </row>
    <row r="149" spans="1:5" x14ac:dyDescent="0.2">
      <c r="A149" s="293">
        <v>5270</v>
      </c>
      <c r="B149" s="286" t="s">
        <v>93</v>
      </c>
      <c r="C149" s="287">
        <f>SUM(C150)</f>
        <v>0</v>
      </c>
      <c r="D149" s="295">
        <f t="shared" si="0"/>
        <v>0</v>
      </c>
      <c r="E149" s="294"/>
    </row>
    <row r="150" spans="1:5" x14ac:dyDescent="0.2">
      <c r="A150" s="293">
        <v>5271</v>
      </c>
      <c r="B150" s="286" t="s">
        <v>491</v>
      </c>
      <c r="C150" s="287">
        <v>0</v>
      </c>
      <c r="D150" s="295">
        <f t="shared" si="0"/>
        <v>0</v>
      </c>
      <c r="E150" s="294"/>
    </row>
    <row r="151" spans="1:5" x14ac:dyDescent="0.2">
      <c r="A151" s="293">
        <v>5280</v>
      </c>
      <c r="B151" s="286" t="s">
        <v>94</v>
      </c>
      <c r="C151" s="287">
        <f>SUM(C152:C156)</f>
        <v>0</v>
      </c>
      <c r="D151" s="295">
        <f t="shared" si="0"/>
        <v>0</v>
      </c>
      <c r="E151" s="294"/>
    </row>
    <row r="152" spans="1:5" x14ac:dyDescent="0.2">
      <c r="A152" s="293">
        <v>5281</v>
      </c>
      <c r="B152" s="286" t="s">
        <v>492</v>
      </c>
      <c r="C152" s="287">
        <v>0</v>
      </c>
      <c r="D152" s="295">
        <f t="shared" si="0"/>
        <v>0</v>
      </c>
      <c r="E152" s="294"/>
    </row>
    <row r="153" spans="1:5" x14ac:dyDescent="0.2">
      <c r="A153" s="293">
        <v>5282</v>
      </c>
      <c r="B153" s="286" t="s">
        <v>493</v>
      </c>
      <c r="C153" s="287">
        <v>0</v>
      </c>
      <c r="D153" s="295">
        <f t="shared" si="0"/>
        <v>0</v>
      </c>
      <c r="E153" s="294"/>
    </row>
    <row r="154" spans="1:5" x14ac:dyDescent="0.2">
      <c r="A154" s="293">
        <v>5283</v>
      </c>
      <c r="B154" s="286" t="s">
        <v>494</v>
      </c>
      <c r="C154" s="287">
        <v>0</v>
      </c>
      <c r="D154" s="295">
        <f t="shared" si="0"/>
        <v>0</v>
      </c>
      <c r="E154" s="294"/>
    </row>
    <row r="155" spans="1:5" x14ac:dyDescent="0.2">
      <c r="A155" s="293">
        <v>5284</v>
      </c>
      <c r="B155" s="286" t="s">
        <v>495</v>
      </c>
      <c r="C155" s="287">
        <v>0</v>
      </c>
      <c r="D155" s="295">
        <f t="shared" si="0"/>
        <v>0</v>
      </c>
      <c r="E155" s="294"/>
    </row>
    <row r="156" spans="1:5" x14ac:dyDescent="0.2">
      <c r="A156" s="293">
        <v>5285</v>
      </c>
      <c r="B156" s="286" t="s">
        <v>496</v>
      </c>
      <c r="C156" s="287">
        <v>0</v>
      </c>
      <c r="D156" s="295">
        <f t="shared" si="0"/>
        <v>0</v>
      </c>
      <c r="E156" s="294"/>
    </row>
    <row r="157" spans="1:5" x14ac:dyDescent="0.2">
      <c r="A157" s="293">
        <v>5290</v>
      </c>
      <c r="B157" s="286" t="s">
        <v>95</v>
      </c>
      <c r="C157" s="287">
        <f>SUM(C158:C159)</f>
        <v>0</v>
      </c>
      <c r="D157" s="295">
        <f t="shared" si="0"/>
        <v>0</v>
      </c>
      <c r="E157" s="294"/>
    </row>
    <row r="158" spans="1:5" x14ac:dyDescent="0.2">
      <c r="A158" s="293">
        <v>5291</v>
      </c>
      <c r="B158" s="286" t="s">
        <v>497</v>
      </c>
      <c r="C158" s="287">
        <v>0</v>
      </c>
      <c r="D158" s="295">
        <f t="shared" si="0"/>
        <v>0</v>
      </c>
      <c r="E158" s="294"/>
    </row>
    <row r="159" spans="1:5" x14ac:dyDescent="0.2">
      <c r="A159" s="293">
        <v>5292</v>
      </c>
      <c r="B159" s="286" t="s">
        <v>498</v>
      </c>
      <c r="C159" s="287">
        <v>0</v>
      </c>
      <c r="D159" s="295">
        <f t="shared" si="0"/>
        <v>0</v>
      </c>
      <c r="E159" s="294"/>
    </row>
    <row r="160" spans="1:5" x14ac:dyDescent="0.2">
      <c r="A160" s="293">
        <v>5300</v>
      </c>
      <c r="B160" s="286" t="s">
        <v>499</v>
      </c>
      <c r="C160" s="287">
        <f>C161+C164+C167</f>
        <v>0</v>
      </c>
      <c r="D160" s="295">
        <f t="shared" si="0"/>
        <v>0</v>
      </c>
      <c r="E160" s="294"/>
    </row>
    <row r="161" spans="1:5" x14ac:dyDescent="0.2">
      <c r="A161" s="293">
        <v>5310</v>
      </c>
      <c r="B161" s="286" t="s">
        <v>97</v>
      </c>
      <c r="C161" s="287">
        <f>C162+C163</f>
        <v>0</v>
      </c>
      <c r="D161" s="295">
        <f t="shared" si="0"/>
        <v>0</v>
      </c>
      <c r="E161" s="294"/>
    </row>
    <row r="162" spans="1:5" x14ac:dyDescent="0.2">
      <c r="A162" s="293">
        <v>5311</v>
      </c>
      <c r="B162" s="286" t="s">
        <v>500</v>
      </c>
      <c r="C162" s="287">
        <v>0</v>
      </c>
      <c r="D162" s="295">
        <f t="shared" si="0"/>
        <v>0</v>
      </c>
      <c r="E162" s="294"/>
    </row>
    <row r="163" spans="1:5" x14ac:dyDescent="0.2">
      <c r="A163" s="293">
        <v>5312</v>
      </c>
      <c r="B163" s="286" t="s">
        <v>501</v>
      </c>
      <c r="C163" s="287">
        <v>0</v>
      </c>
      <c r="D163" s="295">
        <f t="shared" si="0"/>
        <v>0</v>
      </c>
      <c r="E163" s="294"/>
    </row>
    <row r="164" spans="1:5" x14ac:dyDescent="0.2">
      <c r="A164" s="293">
        <v>5320</v>
      </c>
      <c r="B164" s="286" t="s">
        <v>46</v>
      </c>
      <c r="C164" s="287">
        <f>SUM(C165:C166)</f>
        <v>0</v>
      </c>
      <c r="D164" s="295">
        <f t="shared" ref="D164:D216" si="1">C164/$C$98</f>
        <v>0</v>
      </c>
      <c r="E164" s="294"/>
    </row>
    <row r="165" spans="1:5" x14ac:dyDescent="0.2">
      <c r="A165" s="293">
        <v>5321</v>
      </c>
      <c r="B165" s="286" t="s">
        <v>502</v>
      </c>
      <c r="C165" s="287">
        <v>0</v>
      </c>
      <c r="D165" s="295">
        <f t="shared" si="1"/>
        <v>0</v>
      </c>
      <c r="E165" s="294"/>
    </row>
    <row r="166" spans="1:5" x14ac:dyDescent="0.2">
      <c r="A166" s="293">
        <v>5322</v>
      </c>
      <c r="B166" s="286" t="s">
        <v>503</v>
      </c>
      <c r="C166" s="287">
        <v>0</v>
      </c>
      <c r="D166" s="295">
        <f t="shared" si="1"/>
        <v>0</v>
      </c>
      <c r="E166" s="294"/>
    </row>
    <row r="167" spans="1:5" x14ac:dyDescent="0.2">
      <c r="A167" s="293">
        <v>5330</v>
      </c>
      <c r="B167" s="286" t="s">
        <v>98</v>
      </c>
      <c r="C167" s="287">
        <f>SUM(C168:C169)</f>
        <v>0</v>
      </c>
      <c r="D167" s="295">
        <f t="shared" si="1"/>
        <v>0</v>
      </c>
      <c r="E167" s="294"/>
    </row>
    <row r="168" spans="1:5" x14ac:dyDescent="0.2">
      <c r="A168" s="293">
        <v>5331</v>
      </c>
      <c r="B168" s="286" t="s">
        <v>504</v>
      </c>
      <c r="C168" s="287">
        <v>0</v>
      </c>
      <c r="D168" s="295">
        <f t="shared" si="1"/>
        <v>0</v>
      </c>
      <c r="E168" s="294"/>
    </row>
    <row r="169" spans="1:5" x14ac:dyDescent="0.2">
      <c r="A169" s="293">
        <v>5332</v>
      </c>
      <c r="B169" s="286" t="s">
        <v>505</v>
      </c>
      <c r="C169" s="287">
        <v>0</v>
      </c>
      <c r="D169" s="295">
        <f t="shared" si="1"/>
        <v>0</v>
      </c>
      <c r="E169" s="294"/>
    </row>
    <row r="170" spans="1:5" x14ac:dyDescent="0.2">
      <c r="A170" s="293">
        <v>5400</v>
      </c>
      <c r="B170" s="286" t="s">
        <v>506</v>
      </c>
      <c r="C170" s="287">
        <f>C171+C174+C177+C180+C182</f>
        <v>0</v>
      </c>
      <c r="D170" s="295">
        <f t="shared" si="1"/>
        <v>0</v>
      </c>
      <c r="E170" s="294"/>
    </row>
    <row r="171" spans="1:5" x14ac:dyDescent="0.2">
      <c r="A171" s="293">
        <v>5410</v>
      </c>
      <c r="B171" s="286" t="s">
        <v>100</v>
      </c>
      <c r="C171" s="287">
        <f>SUM(C172:C173)</f>
        <v>0</v>
      </c>
      <c r="D171" s="295">
        <f t="shared" si="1"/>
        <v>0</v>
      </c>
      <c r="E171" s="294"/>
    </row>
    <row r="172" spans="1:5" x14ac:dyDescent="0.2">
      <c r="A172" s="293">
        <v>5411</v>
      </c>
      <c r="B172" s="286" t="s">
        <v>507</v>
      </c>
      <c r="C172" s="287">
        <v>0</v>
      </c>
      <c r="D172" s="295">
        <f t="shared" si="1"/>
        <v>0</v>
      </c>
      <c r="E172" s="294"/>
    </row>
    <row r="173" spans="1:5" x14ac:dyDescent="0.2">
      <c r="A173" s="293">
        <v>5412</v>
      </c>
      <c r="B173" s="286" t="s">
        <v>508</v>
      </c>
      <c r="C173" s="287">
        <v>0</v>
      </c>
      <c r="D173" s="295">
        <f t="shared" si="1"/>
        <v>0</v>
      </c>
      <c r="E173" s="294"/>
    </row>
    <row r="174" spans="1:5" x14ac:dyDescent="0.2">
      <c r="A174" s="293">
        <v>5420</v>
      </c>
      <c r="B174" s="286" t="s">
        <v>101</v>
      </c>
      <c r="C174" s="287">
        <f>SUM(C175:C176)</f>
        <v>0</v>
      </c>
      <c r="D174" s="295">
        <f t="shared" si="1"/>
        <v>0</v>
      </c>
      <c r="E174" s="294"/>
    </row>
    <row r="175" spans="1:5" x14ac:dyDescent="0.2">
      <c r="A175" s="293">
        <v>5421</v>
      </c>
      <c r="B175" s="286" t="s">
        <v>509</v>
      </c>
      <c r="C175" s="287">
        <v>0</v>
      </c>
      <c r="D175" s="295">
        <f t="shared" si="1"/>
        <v>0</v>
      </c>
      <c r="E175" s="294"/>
    </row>
    <row r="176" spans="1:5" x14ac:dyDescent="0.2">
      <c r="A176" s="293">
        <v>5422</v>
      </c>
      <c r="B176" s="286" t="s">
        <v>510</v>
      </c>
      <c r="C176" s="287">
        <v>0</v>
      </c>
      <c r="D176" s="295">
        <f t="shared" si="1"/>
        <v>0</v>
      </c>
      <c r="E176" s="294"/>
    </row>
    <row r="177" spans="1:5" x14ac:dyDescent="0.2">
      <c r="A177" s="293">
        <v>5430</v>
      </c>
      <c r="B177" s="286" t="s">
        <v>102</v>
      </c>
      <c r="C177" s="287">
        <f>SUM(C178:C179)</f>
        <v>0</v>
      </c>
      <c r="D177" s="295">
        <f t="shared" si="1"/>
        <v>0</v>
      </c>
      <c r="E177" s="294"/>
    </row>
    <row r="178" spans="1:5" x14ac:dyDescent="0.2">
      <c r="A178" s="293">
        <v>5431</v>
      </c>
      <c r="B178" s="286" t="s">
        <v>511</v>
      </c>
      <c r="C178" s="287">
        <v>0</v>
      </c>
      <c r="D178" s="295">
        <f t="shared" si="1"/>
        <v>0</v>
      </c>
      <c r="E178" s="294"/>
    </row>
    <row r="179" spans="1:5" x14ac:dyDescent="0.2">
      <c r="A179" s="293">
        <v>5432</v>
      </c>
      <c r="B179" s="286" t="s">
        <v>512</v>
      </c>
      <c r="C179" s="287">
        <v>0</v>
      </c>
      <c r="D179" s="295">
        <f t="shared" si="1"/>
        <v>0</v>
      </c>
      <c r="E179" s="294"/>
    </row>
    <row r="180" spans="1:5" x14ac:dyDescent="0.2">
      <c r="A180" s="293">
        <v>5440</v>
      </c>
      <c r="B180" s="286" t="s">
        <v>103</v>
      </c>
      <c r="C180" s="287">
        <f>SUM(C181)</f>
        <v>0</v>
      </c>
      <c r="D180" s="295">
        <f t="shared" si="1"/>
        <v>0</v>
      </c>
      <c r="E180" s="294"/>
    </row>
    <row r="181" spans="1:5" x14ac:dyDescent="0.2">
      <c r="A181" s="293">
        <v>5441</v>
      </c>
      <c r="B181" s="286" t="s">
        <v>103</v>
      </c>
      <c r="C181" s="287">
        <v>0</v>
      </c>
      <c r="D181" s="295">
        <f t="shared" si="1"/>
        <v>0</v>
      </c>
      <c r="E181" s="294"/>
    </row>
    <row r="182" spans="1:5" x14ac:dyDescent="0.2">
      <c r="A182" s="293">
        <v>5450</v>
      </c>
      <c r="B182" s="286" t="s">
        <v>104</v>
      </c>
      <c r="C182" s="287">
        <f>SUM(C183:C184)</f>
        <v>0</v>
      </c>
      <c r="D182" s="295">
        <f t="shared" si="1"/>
        <v>0</v>
      </c>
      <c r="E182" s="294"/>
    </row>
    <row r="183" spans="1:5" x14ac:dyDescent="0.2">
      <c r="A183" s="293">
        <v>5451</v>
      </c>
      <c r="B183" s="286" t="s">
        <v>513</v>
      </c>
      <c r="C183" s="287">
        <v>0</v>
      </c>
      <c r="D183" s="295">
        <f t="shared" si="1"/>
        <v>0</v>
      </c>
      <c r="E183" s="294"/>
    </row>
    <row r="184" spans="1:5" x14ac:dyDescent="0.2">
      <c r="A184" s="293">
        <v>5452</v>
      </c>
      <c r="B184" s="286" t="s">
        <v>514</v>
      </c>
      <c r="C184" s="287">
        <v>0</v>
      </c>
      <c r="D184" s="295">
        <f t="shared" si="1"/>
        <v>0</v>
      </c>
      <c r="E184" s="294"/>
    </row>
    <row r="185" spans="1:5" x14ac:dyDescent="0.2">
      <c r="A185" s="293">
        <v>5500</v>
      </c>
      <c r="B185" s="286" t="s">
        <v>515</v>
      </c>
      <c r="C185" s="287">
        <f>C186+C195+C198+C204</f>
        <v>626642197.62</v>
      </c>
      <c r="D185" s="295">
        <f t="shared" si="1"/>
        <v>9.5824128553458787E-2</v>
      </c>
      <c r="E185" s="294"/>
    </row>
    <row r="186" spans="1:5" x14ac:dyDescent="0.2">
      <c r="A186" s="293">
        <v>5510</v>
      </c>
      <c r="B186" s="286" t="s">
        <v>106</v>
      </c>
      <c r="C186" s="287">
        <f>SUM(C187:C194)</f>
        <v>4598425</v>
      </c>
      <c r="D186" s="295">
        <f t="shared" si="1"/>
        <v>7.0317650170543698E-4</v>
      </c>
      <c r="E186" s="294"/>
    </row>
    <row r="187" spans="1:5" x14ac:dyDescent="0.2">
      <c r="A187" s="293">
        <v>5511</v>
      </c>
      <c r="B187" s="286" t="s">
        <v>516</v>
      </c>
      <c r="C187" s="287">
        <v>0</v>
      </c>
      <c r="D187" s="295">
        <f t="shared" si="1"/>
        <v>0</v>
      </c>
      <c r="E187" s="294"/>
    </row>
    <row r="188" spans="1:5" x14ac:dyDescent="0.2">
      <c r="A188" s="293">
        <v>5512</v>
      </c>
      <c r="B188" s="286" t="s">
        <v>517</v>
      </c>
      <c r="C188" s="287">
        <v>0</v>
      </c>
      <c r="D188" s="295">
        <f t="shared" si="1"/>
        <v>0</v>
      </c>
      <c r="E188" s="294"/>
    </row>
    <row r="189" spans="1:5" x14ac:dyDescent="0.2">
      <c r="A189" s="293">
        <v>5513</v>
      </c>
      <c r="B189" s="286" t="s">
        <v>518</v>
      </c>
      <c r="C189" s="287">
        <v>0</v>
      </c>
      <c r="D189" s="295">
        <f t="shared" si="1"/>
        <v>0</v>
      </c>
      <c r="E189" s="294"/>
    </row>
    <row r="190" spans="1:5" x14ac:dyDescent="0.2">
      <c r="A190" s="293">
        <v>5514</v>
      </c>
      <c r="B190" s="286" t="s">
        <v>519</v>
      </c>
      <c r="C190" s="287">
        <v>0</v>
      </c>
      <c r="D190" s="295">
        <f t="shared" si="1"/>
        <v>0</v>
      </c>
      <c r="E190" s="294"/>
    </row>
    <row r="191" spans="1:5" x14ac:dyDescent="0.2">
      <c r="A191" s="293">
        <v>5515</v>
      </c>
      <c r="B191" s="286" t="s">
        <v>520</v>
      </c>
      <c r="C191" s="287">
        <v>0</v>
      </c>
      <c r="D191" s="295">
        <f t="shared" si="1"/>
        <v>0</v>
      </c>
      <c r="E191" s="294"/>
    </row>
    <row r="192" spans="1:5" x14ac:dyDescent="0.2">
      <c r="A192" s="293">
        <v>5516</v>
      </c>
      <c r="B192" s="286" t="s">
        <v>521</v>
      </c>
      <c r="C192" s="287">
        <v>0</v>
      </c>
      <c r="D192" s="295">
        <f t="shared" si="1"/>
        <v>0</v>
      </c>
      <c r="E192" s="294"/>
    </row>
    <row r="193" spans="1:5" x14ac:dyDescent="0.2">
      <c r="A193" s="293">
        <v>5517</v>
      </c>
      <c r="B193" s="286" t="s">
        <v>522</v>
      </c>
      <c r="C193" s="287">
        <v>0</v>
      </c>
      <c r="D193" s="295">
        <f t="shared" si="1"/>
        <v>0</v>
      </c>
      <c r="E193" s="294"/>
    </row>
    <row r="194" spans="1:5" x14ac:dyDescent="0.2">
      <c r="A194" s="293">
        <v>5518</v>
      </c>
      <c r="B194" s="286" t="s">
        <v>523</v>
      </c>
      <c r="C194" s="287">
        <v>4598425</v>
      </c>
      <c r="D194" s="295">
        <f t="shared" si="1"/>
        <v>7.0317650170543698E-4</v>
      </c>
      <c r="E194" s="294"/>
    </row>
    <row r="195" spans="1:5" x14ac:dyDescent="0.2">
      <c r="A195" s="293">
        <v>5520</v>
      </c>
      <c r="B195" s="286" t="s">
        <v>107</v>
      </c>
      <c r="C195" s="287">
        <f>SUM(C196:C197)</f>
        <v>0</v>
      </c>
      <c r="D195" s="295">
        <f t="shared" si="1"/>
        <v>0</v>
      </c>
      <c r="E195" s="294"/>
    </row>
    <row r="196" spans="1:5" x14ac:dyDescent="0.2">
      <c r="A196" s="293">
        <v>5521</v>
      </c>
      <c r="B196" s="286" t="s">
        <v>524</v>
      </c>
      <c r="C196" s="287">
        <v>0</v>
      </c>
      <c r="D196" s="295">
        <f t="shared" si="1"/>
        <v>0</v>
      </c>
      <c r="E196" s="294"/>
    </row>
    <row r="197" spans="1:5" x14ac:dyDescent="0.2">
      <c r="A197" s="293">
        <v>5522</v>
      </c>
      <c r="B197" s="286" t="s">
        <v>525</v>
      </c>
      <c r="C197" s="287">
        <v>0</v>
      </c>
      <c r="D197" s="295">
        <f t="shared" si="1"/>
        <v>0</v>
      </c>
      <c r="E197" s="294"/>
    </row>
    <row r="198" spans="1:5" x14ac:dyDescent="0.2">
      <c r="A198" s="293">
        <v>5530</v>
      </c>
      <c r="B198" s="286" t="s">
        <v>108</v>
      </c>
      <c r="C198" s="287">
        <f>SUM(C199:C203)</f>
        <v>622043649.21000004</v>
      </c>
      <c r="D198" s="295">
        <f t="shared" si="1"/>
        <v>9.5120933180289302E-2</v>
      </c>
      <c r="E198" s="294"/>
    </row>
    <row r="199" spans="1:5" x14ac:dyDescent="0.2">
      <c r="A199" s="293">
        <v>5531</v>
      </c>
      <c r="B199" s="286" t="s">
        <v>526</v>
      </c>
      <c r="C199" s="287">
        <v>0</v>
      </c>
      <c r="D199" s="295">
        <f t="shared" si="1"/>
        <v>0</v>
      </c>
      <c r="E199" s="294"/>
    </row>
    <row r="200" spans="1:5" x14ac:dyDescent="0.2">
      <c r="A200" s="293">
        <v>5532</v>
      </c>
      <c r="B200" s="286" t="s">
        <v>527</v>
      </c>
      <c r="C200" s="287">
        <v>0</v>
      </c>
      <c r="D200" s="295">
        <f t="shared" si="1"/>
        <v>0</v>
      </c>
      <c r="E200" s="294"/>
    </row>
    <row r="201" spans="1:5" x14ac:dyDescent="0.2">
      <c r="A201" s="293">
        <v>5533</v>
      </c>
      <c r="B201" s="286" t="s">
        <v>528</v>
      </c>
      <c r="C201" s="287">
        <v>0</v>
      </c>
      <c r="D201" s="295">
        <f t="shared" si="1"/>
        <v>0</v>
      </c>
      <c r="E201" s="294"/>
    </row>
    <row r="202" spans="1:5" x14ac:dyDescent="0.2">
      <c r="A202" s="293">
        <v>5534</v>
      </c>
      <c r="B202" s="286" t="s">
        <v>529</v>
      </c>
      <c r="C202" s="287">
        <v>0</v>
      </c>
      <c r="D202" s="295">
        <f t="shared" si="1"/>
        <v>0</v>
      </c>
      <c r="E202" s="294"/>
    </row>
    <row r="203" spans="1:5" x14ac:dyDescent="0.2">
      <c r="A203" s="293">
        <v>5535</v>
      </c>
      <c r="B203" s="286" t="s">
        <v>530</v>
      </c>
      <c r="C203" s="287">
        <v>622043649.21000004</v>
      </c>
      <c r="D203" s="295">
        <f t="shared" si="1"/>
        <v>9.5120933180289302E-2</v>
      </c>
      <c r="E203" s="294"/>
    </row>
    <row r="204" spans="1:5" x14ac:dyDescent="0.2">
      <c r="A204" s="293">
        <v>5590</v>
      </c>
      <c r="B204" s="286" t="s">
        <v>109</v>
      </c>
      <c r="C204" s="287">
        <f>SUM(C205:C213)</f>
        <v>123.41</v>
      </c>
      <c r="D204" s="295">
        <f t="shared" si="1"/>
        <v>1.8871464050292866E-8</v>
      </c>
      <c r="E204" s="294"/>
    </row>
    <row r="205" spans="1:5" x14ac:dyDescent="0.2">
      <c r="A205" s="293">
        <v>5591</v>
      </c>
      <c r="B205" s="286" t="s">
        <v>531</v>
      </c>
      <c r="C205" s="287">
        <v>0</v>
      </c>
      <c r="D205" s="295">
        <f t="shared" si="1"/>
        <v>0</v>
      </c>
      <c r="E205" s="294"/>
    </row>
    <row r="206" spans="1:5" x14ac:dyDescent="0.2">
      <c r="A206" s="293">
        <v>5592</v>
      </c>
      <c r="B206" s="286" t="s">
        <v>532</v>
      </c>
      <c r="C206" s="287">
        <v>0</v>
      </c>
      <c r="D206" s="295">
        <f t="shared" si="1"/>
        <v>0</v>
      </c>
      <c r="E206" s="294"/>
    </row>
    <row r="207" spans="1:5" x14ac:dyDescent="0.2">
      <c r="A207" s="293">
        <v>5593</v>
      </c>
      <c r="B207" s="286" t="s">
        <v>533</v>
      </c>
      <c r="C207" s="287">
        <v>0</v>
      </c>
      <c r="D207" s="295">
        <f t="shared" si="1"/>
        <v>0</v>
      </c>
      <c r="E207" s="294"/>
    </row>
    <row r="208" spans="1:5" x14ac:dyDescent="0.2">
      <c r="A208" s="293">
        <v>5594</v>
      </c>
      <c r="B208" s="286" t="s">
        <v>534</v>
      </c>
      <c r="C208" s="287">
        <v>0</v>
      </c>
      <c r="D208" s="295">
        <f t="shared" si="1"/>
        <v>0</v>
      </c>
      <c r="E208" s="294"/>
    </row>
    <row r="209" spans="1:5" x14ac:dyDescent="0.2">
      <c r="A209" s="293">
        <v>5595</v>
      </c>
      <c r="B209" s="286" t="s">
        <v>535</v>
      </c>
      <c r="C209" s="287">
        <v>0</v>
      </c>
      <c r="D209" s="295">
        <f t="shared" si="1"/>
        <v>0</v>
      </c>
      <c r="E209" s="294"/>
    </row>
    <row r="210" spans="1:5" x14ac:dyDescent="0.2">
      <c r="A210" s="293">
        <v>5596</v>
      </c>
      <c r="B210" s="286" t="s">
        <v>56</v>
      </c>
      <c r="C210" s="287">
        <v>0</v>
      </c>
      <c r="D210" s="295">
        <f t="shared" si="1"/>
        <v>0</v>
      </c>
      <c r="E210" s="294"/>
    </row>
    <row r="211" spans="1:5" x14ac:dyDescent="0.2">
      <c r="A211" s="293">
        <v>5597</v>
      </c>
      <c r="B211" s="286" t="s">
        <v>536</v>
      </c>
      <c r="C211" s="287">
        <v>0</v>
      </c>
      <c r="D211" s="295">
        <f t="shared" si="1"/>
        <v>0</v>
      </c>
      <c r="E211" s="294"/>
    </row>
    <row r="212" spans="1:5" x14ac:dyDescent="0.2">
      <c r="A212" s="293">
        <v>5598</v>
      </c>
      <c r="B212" s="286" t="s">
        <v>537</v>
      </c>
      <c r="C212" s="287">
        <v>0</v>
      </c>
      <c r="D212" s="295">
        <f t="shared" si="1"/>
        <v>0</v>
      </c>
      <c r="E212" s="294"/>
    </row>
    <row r="213" spans="1:5" x14ac:dyDescent="0.2">
      <c r="A213" s="293">
        <v>5599</v>
      </c>
      <c r="B213" s="286" t="s">
        <v>538</v>
      </c>
      <c r="C213" s="287">
        <v>123.41</v>
      </c>
      <c r="D213" s="295">
        <f t="shared" si="1"/>
        <v>1.8871464050292866E-8</v>
      </c>
      <c r="E213" s="294"/>
    </row>
    <row r="214" spans="1:5" x14ac:dyDescent="0.2">
      <c r="A214" s="293">
        <v>5600</v>
      </c>
      <c r="B214" s="286" t="s">
        <v>539</v>
      </c>
      <c r="C214" s="287">
        <f>C215</f>
        <v>0</v>
      </c>
      <c r="D214" s="295">
        <f t="shared" si="1"/>
        <v>0</v>
      </c>
      <c r="E214" s="294"/>
    </row>
    <row r="215" spans="1:5" x14ac:dyDescent="0.2">
      <c r="A215" s="293">
        <v>5610</v>
      </c>
      <c r="B215" s="286" t="s">
        <v>111</v>
      </c>
      <c r="C215" s="287">
        <f>C216</f>
        <v>0</v>
      </c>
      <c r="D215" s="295">
        <f t="shared" si="1"/>
        <v>0</v>
      </c>
      <c r="E215" s="294"/>
    </row>
    <row r="216" spans="1:5" x14ac:dyDescent="0.2">
      <c r="A216" s="293">
        <v>5611</v>
      </c>
      <c r="B216" s="286" t="s">
        <v>540</v>
      </c>
      <c r="C216" s="287">
        <v>0</v>
      </c>
      <c r="D216" s="295">
        <f t="shared" si="1"/>
        <v>0</v>
      </c>
      <c r="E216" s="294"/>
    </row>
    <row r="218" spans="1:5" x14ac:dyDescent="0.2">
      <c r="B218" s="272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scale="95" fitToHeight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6F9F-0D18-48BF-B3C7-05EA1DA398F8}">
  <sheetPr>
    <tabColor rgb="FFFFC000"/>
    <pageSetUpPr fitToPage="1"/>
  </sheetPr>
  <dimension ref="A1:E29"/>
  <sheetViews>
    <sheetView showGridLines="0" workbookViewId="0">
      <selection activeCell="A66" sqref="A66"/>
    </sheetView>
  </sheetViews>
  <sheetFormatPr baseColWidth="10" defaultColWidth="10.6640625" defaultRowHeight="11.25" x14ac:dyDescent="0.2"/>
  <cols>
    <col min="1" max="1" width="11.6640625" style="299" customWidth="1"/>
    <col min="2" max="2" width="56.1640625" style="299" customWidth="1"/>
    <col min="3" max="3" width="26.6640625" style="299" customWidth="1"/>
    <col min="4" max="5" width="19.5" style="299" customWidth="1"/>
    <col min="6" max="16384" width="10.6640625" style="299"/>
  </cols>
  <sheetData>
    <row r="1" spans="1:5" ht="18.95" customHeight="1" x14ac:dyDescent="0.2">
      <c r="A1" s="296" t="s">
        <v>185</v>
      </c>
      <c r="B1" s="296"/>
      <c r="C1" s="296"/>
      <c r="D1" s="297" t="s">
        <v>251</v>
      </c>
      <c r="E1" s="298">
        <v>2023</v>
      </c>
    </row>
    <row r="2" spans="1:5" ht="18.95" customHeight="1" x14ac:dyDescent="0.2">
      <c r="A2" s="296" t="s">
        <v>541</v>
      </c>
      <c r="B2" s="296"/>
      <c r="C2" s="296"/>
      <c r="D2" s="297" t="s">
        <v>253</v>
      </c>
      <c r="E2" s="298" t="s">
        <v>189</v>
      </c>
    </row>
    <row r="3" spans="1:5" ht="18.95" customHeight="1" x14ac:dyDescent="0.2">
      <c r="A3" s="296" t="s">
        <v>190</v>
      </c>
      <c r="B3" s="296"/>
      <c r="C3" s="296"/>
      <c r="D3" s="297" t="s">
        <v>254</v>
      </c>
      <c r="E3" s="298">
        <v>2</v>
      </c>
    </row>
    <row r="4" spans="1:5" x14ac:dyDescent="0.2">
      <c r="A4" s="300" t="s">
        <v>255</v>
      </c>
      <c r="B4" s="301"/>
      <c r="C4" s="301"/>
      <c r="D4" s="301"/>
      <c r="E4" s="301"/>
    </row>
    <row r="6" spans="1:5" x14ac:dyDescent="0.2">
      <c r="A6" s="301" t="s">
        <v>542</v>
      </c>
      <c r="B6" s="301"/>
      <c r="C6" s="301"/>
      <c r="D6" s="301"/>
      <c r="E6" s="301"/>
    </row>
    <row r="7" spans="1:5" x14ac:dyDescent="0.2">
      <c r="A7" s="302" t="s">
        <v>257</v>
      </c>
      <c r="B7" s="302" t="s">
        <v>258</v>
      </c>
      <c r="C7" s="302" t="s">
        <v>259</v>
      </c>
      <c r="D7" s="302" t="s">
        <v>260</v>
      </c>
      <c r="E7" s="302" t="s">
        <v>368</v>
      </c>
    </row>
    <row r="8" spans="1:5" x14ac:dyDescent="0.2">
      <c r="A8" s="303">
        <v>3110</v>
      </c>
      <c r="B8" s="299" t="s">
        <v>46</v>
      </c>
      <c r="C8" s="304">
        <v>8023225436.5100002</v>
      </c>
    </row>
    <row r="9" spans="1:5" x14ac:dyDescent="0.2">
      <c r="A9" s="303">
        <v>3120</v>
      </c>
      <c r="B9" s="299" t="s">
        <v>47</v>
      </c>
      <c r="C9" s="304">
        <v>35468707.210000001</v>
      </c>
    </row>
    <row r="10" spans="1:5" x14ac:dyDescent="0.2">
      <c r="A10" s="303">
        <v>3130</v>
      </c>
      <c r="B10" s="299" t="s">
        <v>48</v>
      </c>
      <c r="C10" s="304">
        <v>9109600.0999999996</v>
      </c>
    </row>
    <row r="12" spans="1:5" x14ac:dyDescent="0.2">
      <c r="A12" s="301" t="s">
        <v>543</v>
      </c>
      <c r="B12" s="301"/>
      <c r="C12" s="301"/>
      <c r="D12" s="301"/>
      <c r="E12" s="301"/>
    </row>
    <row r="13" spans="1:5" x14ac:dyDescent="0.2">
      <c r="A13" s="302" t="s">
        <v>257</v>
      </c>
      <c r="B13" s="302" t="s">
        <v>258</v>
      </c>
      <c r="C13" s="302" t="s">
        <v>259</v>
      </c>
      <c r="D13" s="302" t="s">
        <v>544</v>
      </c>
      <c r="E13" s="302"/>
    </row>
    <row r="14" spans="1:5" x14ac:dyDescent="0.2">
      <c r="A14" s="303">
        <v>3210</v>
      </c>
      <c r="B14" s="299" t="s">
        <v>545</v>
      </c>
      <c r="C14" s="304">
        <v>1356832500.01</v>
      </c>
    </row>
    <row r="15" spans="1:5" x14ac:dyDescent="0.2">
      <c r="A15" s="303">
        <v>3220</v>
      </c>
      <c r="B15" s="299" t="s">
        <v>51</v>
      </c>
      <c r="C15" s="304">
        <v>35589142.57</v>
      </c>
    </row>
    <row r="16" spans="1:5" x14ac:dyDescent="0.2">
      <c r="A16" s="303">
        <v>3230</v>
      </c>
      <c r="B16" s="299" t="s">
        <v>52</v>
      </c>
      <c r="C16" s="275">
        <f>SUM(C17:C20)</f>
        <v>0</v>
      </c>
    </row>
    <row r="17" spans="1:3" x14ac:dyDescent="0.2">
      <c r="A17" s="303">
        <v>3231</v>
      </c>
      <c r="B17" s="299" t="s">
        <v>546</v>
      </c>
      <c r="C17" s="275">
        <v>0</v>
      </c>
    </row>
    <row r="18" spans="1:3" x14ac:dyDescent="0.2">
      <c r="A18" s="303">
        <v>3232</v>
      </c>
      <c r="B18" s="299" t="s">
        <v>547</v>
      </c>
      <c r="C18" s="275">
        <v>0</v>
      </c>
    </row>
    <row r="19" spans="1:3" x14ac:dyDescent="0.2">
      <c r="A19" s="303">
        <v>3233</v>
      </c>
      <c r="B19" s="299" t="s">
        <v>548</v>
      </c>
      <c r="C19" s="275">
        <v>0</v>
      </c>
    </row>
    <row r="20" spans="1:3" x14ac:dyDescent="0.2">
      <c r="A20" s="303">
        <v>3239</v>
      </c>
      <c r="B20" s="299" t="s">
        <v>549</v>
      </c>
      <c r="C20" s="275">
        <v>0</v>
      </c>
    </row>
    <row r="21" spans="1:3" x14ac:dyDescent="0.2">
      <c r="A21" s="303">
        <v>3240</v>
      </c>
      <c r="B21" s="299" t="s">
        <v>53</v>
      </c>
      <c r="C21" s="275">
        <f>SUM(C22:C24)</f>
        <v>0</v>
      </c>
    </row>
    <row r="22" spans="1:3" x14ac:dyDescent="0.2">
      <c r="A22" s="303">
        <v>3241</v>
      </c>
      <c r="B22" s="299" t="s">
        <v>550</v>
      </c>
      <c r="C22" s="275">
        <v>0</v>
      </c>
    </row>
    <row r="23" spans="1:3" x14ac:dyDescent="0.2">
      <c r="A23" s="303">
        <v>3242</v>
      </c>
      <c r="B23" s="299" t="s">
        <v>551</v>
      </c>
      <c r="C23" s="275">
        <v>0</v>
      </c>
    </row>
    <row r="24" spans="1:3" x14ac:dyDescent="0.2">
      <c r="A24" s="303">
        <v>3243</v>
      </c>
      <c r="B24" s="299" t="s">
        <v>552</v>
      </c>
      <c r="C24" s="275">
        <v>0</v>
      </c>
    </row>
    <row r="25" spans="1:3" x14ac:dyDescent="0.2">
      <c r="A25" s="303">
        <v>3250</v>
      </c>
      <c r="B25" s="299" t="s">
        <v>54</v>
      </c>
      <c r="C25" s="275">
        <f>SUM(C26:C27)</f>
        <v>0</v>
      </c>
    </row>
    <row r="26" spans="1:3" x14ac:dyDescent="0.2">
      <c r="A26" s="303">
        <v>3251</v>
      </c>
      <c r="B26" s="299" t="s">
        <v>553</v>
      </c>
      <c r="C26" s="275">
        <v>0</v>
      </c>
    </row>
    <row r="27" spans="1:3" x14ac:dyDescent="0.2">
      <c r="A27" s="303">
        <v>3252</v>
      </c>
      <c r="B27" s="299" t="s">
        <v>554</v>
      </c>
      <c r="C27" s="275">
        <v>0</v>
      </c>
    </row>
    <row r="29" spans="1:3" x14ac:dyDescent="0.2">
      <c r="B29" s="299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1824-4C10-49D4-80D5-95F168F275EB}">
  <sheetPr>
    <tabColor rgb="FFFFC000"/>
    <pageSetUpPr fitToPage="1"/>
  </sheetPr>
  <dimension ref="A1:F135"/>
  <sheetViews>
    <sheetView showGridLines="0" topLeftCell="A112" workbookViewId="0">
      <selection activeCell="A66" sqref="A66"/>
    </sheetView>
  </sheetViews>
  <sheetFormatPr baseColWidth="10" defaultColWidth="10.6640625" defaultRowHeight="11.25" x14ac:dyDescent="0.2"/>
  <cols>
    <col min="1" max="1" width="11.6640625" style="299" customWidth="1"/>
    <col min="2" max="2" width="74" style="299" bestFit="1" customWidth="1"/>
    <col min="3" max="3" width="17.83203125" style="299" bestFit="1" customWidth="1"/>
    <col min="4" max="4" width="19.1640625" style="299" bestFit="1" customWidth="1"/>
    <col min="5" max="5" width="12.5" style="299" customWidth="1"/>
    <col min="6" max="6" width="12.33203125" style="299" bestFit="1" customWidth="1"/>
    <col min="7" max="16384" width="10.6640625" style="299"/>
  </cols>
  <sheetData>
    <row r="1" spans="1:5" s="305" customFormat="1" ht="18.95" customHeight="1" x14ac:dyDescent="0.2">
      <c r="A1" s="296" t="s">
        <v>185</v>
      </c>
      <c r="B1" s="296"/>
      <c r="C1" s="296"/>
      <c r="D1" s="297" t="s">
        <v>251</v>
      </c>
      <c r="E1" s="298">
        <v>2023</v>
      </c>
    </row>
    <row r="2" spans="1:5" s="305" customFormat="1" ht="18.95" customHeight="1" x14ac:dyDescent="0.2">
      <c r="A2" s="296" t="s">
        <v>555</v>
      </c>
      <c r="B2" s="296"/>
      <c r="C2" s="296"/>
      <c r="D2" s="297" t="s">
        <v>253</v>
      </c>
      <c r="E2" s="298" t="s">
        <v>189</v>
      </c>
    </row>
    <row r="3" spans="1:5" s="305" customFormat="1" ht="18.95" customHeight="1" x14ac:dyDescent="0.2">
      <c r="A3" s="296" t="s">
        <v>190</v>
      </c>
      <c r="B3" s="296"/>
      <c r="C3" s="296"/>
      <c r="D3" s="297" t="s">
        <v>254</v>
      </c>
      <c r="E3" s="298">
        <v>2</v>
      </c>
    </row>
    <row r="4" spans="1:5" x14ac:dyDescent="0.2">
      <c r="A4" s="300" t="s">
        <v>255</v>
      </c>
      <c r="B4" s="301"/>
      <c r="C4" s="301"/>
      <c r="D4" s="301"/>
      <c r="E4" s="301"/>
    </row>
    <row r="6" spans="1:5" x14ac:dyDescent="0.2">
      <c r="A6" s="301" t="s">
        <v>556</v>
      </c>
      <c r="B6" s="301"/>
      <c r="C6" s="301"/>
      <c r="D6" s="301"/>
      <c r="E6" s="301"/>
    </row>
    <row r="7" spans="1:5" x14ac:dyDescent="0.2">
      <c r="A7" s="302" t="s">
        <v>257</v>
      </c>
      <c r="B7" s="302" t="s">
        <v>557</v>
      </c>
      <c r="C7" s="306">
        <v>2023</v>
      </c>
      <c r="D7" s="306">
        <v>2022</v>
      </c>
      <c r="E7" s="302"/>
    </row>
    <row r="8" spans="1:5" x14ac:dyDescent="0.2">
      <c r="A8" s="303">
        <v>1111</v>
      </c>
      <c r="B8" s="299" t="s">
        <v>558</v>
      </c>
      <c r="C8" s="304">
        <v>20000</v>
      </c>
      <c r="D8" s="304">
        <v>0</v>
      </c>
    </row>
    <row r="9" spans="1:5" x14ac:dyDescent="0.2">
      <c r="A9" s="303">
        <v>1112</v>
      </c>
      <c r="B9" s="299" t="s">
        <v>559</v>
      </c>
      <c r="C9" s="304">
        <v>2268145584.0100002</v>
      </c>
      <c r="D9" s="304">
        <v>834569417.61000001</v>
      </c>
    </row>
    <row r="10" spans="1:5" x14ac:dyDescent="0.2">
      <c r="A10" s="303">
        <v>1113</v>
      </c>
      <c r="B10" s="299" t="s">
        <v>560</v>
      </c>
      <c r="C10" s="304">
        <v>0</v>
      </c>
      <c r="D10" s="304">
        <v>0</v>
      </c>
    </row>
    <row r="11" spans="1:5" x14ac:dyDescent="0.2">
      <c r="A11" s="303">
        <v>1114</v>
      </c>
      <c r="B11" s="299" t="s">
        <v>261</v>
      </c>
      <c r="C11" s="304">
        <v>0</v>
      </c>
      <c r="D11" s="304">
        <v>0</v>
      </c>
    </row>
    <row r="12" spans="1:5" x14ac:dyDescent="0.2">
      <c r="A12" s="303">
        <v>1115</v>
      </c>
      <c r="B12" s="299" t="s">
        <v>262</v>
      </c>
      <c r="C12" s="304">
        <v>0</v>
      </c>
      <c r="D12" s="304">
        <v>0</v>
      </c>
    </row>
    <row r="13" spans="1:5" x14ac:dyDescent="0.2">
      <c r="A13" s="303">
        <v>1116</v>
      </c>
      <c r="B13" s="299" t="s">
        <v>561</v>
      </c>
      <c r="C13" s="304">
        <v>0</v>
      </c>
      <c r="D13" s="304">
        <v>0</v>
      </c>
    </row>
    <row r="14" spans="1:5" x14ac:dyDescent="0.2">
      <c r="A14" s="303">
        <v>1119</v>
      </c>
      <c r="B14" s="299" t="s">
        <v>562</v>
      </c>
      <c r="C14" s="304">
        <v>0</v>
      </c>
      <c r="D14" s="304">
        <v>0</v>
      </c>
    </row>
    <row r="15" spans="1:5" x14ac:dyDescent="0.2">
      <c r="A15" s="307">
        <v>1110</v>
      </c>
      <c r="B15" s="308" t="s">
        <v>563</v>
      </c>
      <c r="C15" s="275">
        <f>SUM(C8:C14)</f>
        <v>2268165584.0100002</v>
      </c>
      <c r="D15" s="275">
        <f>SUM(D8:D14)</f>
        <v>834569417.61000001</v>
      </c>
    </row>
    <row r="18" spans="1:6" x14ac:dyDescent="0.2">
      <c r="A18" s="301" t="s">
        <v>564</v>
      </c>
      <c r="B18" s="301"/>
      <c r="C18" s="301"/>
      <c r="D18" s="301"/>
    </row>
    <row r="19" spans="1:6" x14ac:dyDescent="0.2">
      <c r="A19" s="302" t="s">
        <v>257</v>
      </c>
      <c r="B19" s="302" t="s">
        <v>557</v>
      </c>
      <c r="C19" s="309" t="s">
        <v>565</v>
      </c>
      <c r="D19" s="309" t="s">
        <v>566</v>
      </c>
    </row>
    <row r="20" spans="1:6" x14ac:dyDescent="0.2">
      <c r="A20" s="307">
        <v>1230</v>
      </c>
      <c r="B20" s="308" t="s">
        <v>28</v>
      </c>
      <c r="C20" s="310">
        <f>SUM(C21:C27)</f>
        <v>50142331.549999997</v>
      </c>
      <c r="D20" s="310">
        <f>SUM(D21:D27)</f>
        <v>50142331.549999997</v>
      </c>
    </row>
    <row r="21" spans="1:6" x14ac:dyDescent="0.2">
      <c r="A21" s="303">
        <v>1231</v>
      </c>
      <c r="B21" s="299" t="s">
        <v>310</v>
      </c>
      <c r="C21" s="304">
        <v>0</v>
      </c>
      <c r="D21" s="304">
        <v>0</v>
      </c>
    </row>
    <row r="22" spans="1:6" x14ac:dyDescent="0.2">
      <c r="A22" s="303">
        <v>1232</v>
      </c>
      <c r="B22" s="299" t="s">
        <v>311</v>
      </c>
      <c r="C22" s="304">
        <v>0</v>
      </c>
      <c r="D22" s="304">
        <v>0</v>
      </c>
    </row>
    <row r="23" spans="1:6" x14ac:dyDescent="0.2">
      <c r="A23" s="303">
        <v>1233</v>
      </c>
      <c r="B23" s="299" t="s">
        <v>312</v>
      </c>
      <c r="C23" s="304">
        <v>0</v>
      </c>
      <c r="D23" s="304">
        <v>0</v>
      </c>
    </row>
    <row r="24" spans="1:6" x14ac:dyDescent="0.2">
      <c r="A24" s="303">
        <v>1234</v>
      </c>
      <c r="B24" s="299" t="s">
        <v>313</v>
      </c>
      <c r="C24" s="304">
        <v>0</v>
      </c>
      <c r="D24" s="304">
        <v>0</v>
      </c>
    </row>
    <row r="25" spans="1:6" x14ac:dyDescent="0.2">
      <c r="A25" s="303">
        <v>1235</v>
      </c>
      <c r="B25" s="299" t="s">
        <v>314</v>
      </c>
      <c r="C25" s="304">
        <v>0</v>
      </c>
      <c r="D25" s="304">
        <v>0</v>
      </c>
    </row>
    <row r="26" spans="1:6" x14ac:dyDescent="0.2">
      <c r="A26" s="303">
        <v>1236</v>
      </c>
      <c r="B26" s="299" t="s">
        <v>315</v>
      </c>
      <c r="C26" s="304">
        <v>50142331.549999997</v>
      </c>
      <c r="D26" s="304">
        <v>50142331.549999997</v>
      </c>
    </row>
    <row r="27" spans="1:6" x14ac:dyDescent="0.2">
      <c r="A27" s="303">
        <v>1239</v>
      </c>
      <c r="B27" s="299" t="s">
        <v>316</v>
      </c>
      <c r="C27" s="304">
        <v>0</v>
      </c>
      <c r="D27" s="304">
        <v>0</v>
      </c>
    </row>
    <row r="28" spans="1:6" x14ac:dyDescent="0.2">
      <c r="A28" s="307">
        <v>1240</v>
      </c>
      <c r="B28" s="308" t="s">
        <v>30</v>
      </c>
      <c r="C28" s="310">
        <f>SUM(C29:C36)</f>
        <v>63238822.509999998</v>
      </c>
      <c r="D28" s="310">
        <f>SUM(D29:D36)</f>
        <v>63238822.509999998</v>
      </c>
      <c r="F28" s="311"/>
    </row>
    <row r="29" spans="1:6" x14ac:dyDescent="0.2">
      <c r="A29" s="303">
        <v>1241</v>
      </c>
      <c r="B29" s="299" t="s">
        <v>317</v>
      </c>
      <c r="C29" s="304">
        <v>9072916.6699999999</v>
      </c>
      <c r="D29" s="304">
        <v>9072916.6699999999</v>
      </c>
    </row>
    <row r="30" spans="1:6" x14ac:dyDescent="0.2">
      <c r="A30" s="303">
        <v>1242</v>
      </c>
      <c r="B30" s="299" t="s">
        <v>318</v>
      </c>
      <c r="C30" s="304">
        <v>269994.56</v>
      </c>
      <c r="D30" s="304">
        <v>269994.56</v>
      </c>
    </row>
    <row r="31" spans="1:6" x14ac:dyDescent="0.2">
      <c r="A31" s="303">
        <v>1243</v>
      </c>
      <c r="B31" s="299" t="s">
        <v>319</v>
      </c>
      <c r="C31" s="304">
        <v>51395312.710000001</v>
      </c>
      <c r="D31" s="304">
        <v>51395312.710000001</v>
      </c>
    </row>
    <row r="32" spans="1:6" x14ac:dyDescent="0.2">
      <c r="A32" s="303">
        <v>1244</v>
      </c>
      <c r="B32" s="299" t="s">
        <v>320</v>
      </c>
      <c r="C32" s="304">
        <v>0</v>
      </c>
      <c r="D32" s="304">
        <v>0</v>
      </c>
    </row>
    <row r="33" spans="1:5" x14ac:dyDescent="0.2">
      <c r="A33" s="303">
        <v>1245</v>
      </c>
      <c r="B33" s="299" t="s">
        <v>321</v>
      </c>
      <c r="C33" s="304">
        <v>0</v>
      </c>
      <c r="D33" s="304">
        <v>0</v>
      </c>
    </row>
    <row r="34" spans="1:5" x14ac:dyDescent="0.2">
      <c r="A34" s="303">
        <v>1246</v>
      </c>
      <c r="B34" s="299" t="s">
        <v>322</v>
      </c>
      <c r="C34" s="304">
        <v>2500598.5699999998</v>
      </c>
      <c r="D34" s="304">
        <v>2500598.5699999998</v>
      </c>
    </row>
    <row r="35" spans="1:5" x14ac:dyDescent="0.2">
      <c r="A35" s="303">
        <v>1247</v>
      </c>
      <c r="B35" s="299" t="s">
        <v>323</v>
      </c>
      <c r="C35" s="304">
        <v>0</v>
      </c>
      <c r="D35" s="304">
        <v>0</v>
      </c>
    </row>
    <row r="36" spans="1:5" x14ac:dyDescent="0.2">
      <c r="A36" s="303">
        <v>1248</v>
      </c>
      <c r="B36" s="299" t="s">
        <v>324</v>
      </c>
      <c r="C36" s="304">
        <v>0</v>
      </c>
      <c r="D36" s="304">
        <v>0</v>
      </c>
    </row>
    <row r="37" spans="1:5" x14ac:dyDescent="0.2">
      <c r="A37" s="307">
        <v>1250</v>
      </c>
      <c r="B37" s="308" t="s">
        <v>32</v>
      </c>
      <c r="C37" s="310">
        <f>SUM(C38:C42)</f>
        <v>0</v>
      </c>
      <c r="D37" s="310">
        <f>SUM(D38:D42)</f>
        <v>0</v>
      </c>
      <c r="E37" s="308"/>
    </row>
    <row r="38" spans="1:5" x14ac:dyDescent="0.2">
      <c r="A38" s="303">
        <v>1251</v>
      </c>
      <c r="B38" s="299" t="s">
        <v>328</v>
      </c>
      <c r="C38" s="304">
        <v>0</v>
      </c>
      <c r="D38" s="304">
        <v>0</v>
      </c>
    </row>
    <row r="39" spans="1:5" x14ac:dyDescent="0.2">
      <c r="A39" s="303">
        <v>1252</v>
      </c>
      <c r="B39" s="299" t="s">
        <v>329</v>
      </c>
      <c r="C39" s="304">
        <v>0</v>
      </c>
      <c r="D39" s="304">
        <v>0</v>
      </c>
    </row>
    <row r="40" spans="1:5" x14ac:dyDescent="0.2">
      <c r="A40" s="303">
        <v>1253</v>
      </c>
      <c r="B40" s="299" t="s">
        <v>330</v>
      </c>
      <c r="C40" s="304">
        <v>0</v>
      </c>
      <c r="D40" s="304">
        <v>0</v>
      </c>
    </row>
    <row r="41" spans="1:5" x14ac:dyDescent="0.2">
      <c r="A41" s="303">
        <v>1254</v>
      </c>
      <c r="B41" s="299" t="s">
        <v>331</v>
      </c>
      <c r="C41" s="304">
        <v>0</v>
      </c>
      <c r="D41" s="304">
        <v>0</v>
      </c>
    </row>
    <row r="42" spans="1:5" x14ac:dyDescent="0.2">
      <c r="A42" s="303">
        <v>1259</v>
      </c>
      <c r="B42" s="299" t="s">
        <v>332</v>
      </c>
      <c r="C42" s="304">
        <v>0</v>
      </c>
      <c r="D42" s="304">
        <v>0</v>
      </c>
    </row>
    <row r="43" spans="1:5" x14ac:dyDescent="0.2">
      <c r="B43" s="312" t="s">
        <v>567</v>
      </c>
      <c r="C43" s="310">
        <f>C20+C28+C37</f>
        <v>113381154.06</v>
      </c>
      <c r="D43" s="310">
        <f>D20+D28+D37</f>
        <v>113381154.06</v>
      </c>
    </row>
    <row r="45" spans="1:5" x14ac:dyDescent="0.2">
      <c r="A45" s="301" t="s">
        <v>568</v>
      </c>
      <c r="B45" s="301"/>
      <c r="C45" s="301"/>
      <c r="D45" s="301"/>
      <c r="E45" s="301"/>
    </row>
    <row r="46" spans="1:5" x14ac:dyDescent="0.2">
      <c r="A46" s="302" t="s">
        <v>257</v>
      </c>
      <c r="B46" s="302" t="s">
        <v>557</v>
      </c>
      <c r="C46" s="306">
        <v>2023</v>
      </c>
      <c r="D46" s="306">
        <v>2022</v>
      </c>
      <c r="E46" s="302"/>
    </row>
    <row r="47" spans="1:5" x14ac:dyDescent="0.2">
      <c r="A47" s="314">
        <v>3210</v>
      </c>
      <c r="B47" s="315" t="s">
        <v>569</v>
      </c>
      <c r="C47" s="316">
        <v>1356832500.01</v>
      </c>
      <c r="D47" s="316">
        <v>-214401708.75</v>
      </c>
      <c r="E47" s="317"/>
    </row>
    <row r="48" spans="1:5" x14ac:dyDescent="0.2">
      <c r="A48" s="318"/>
      <c r="B48" s="319" t="s">
        <v>570</v>
      </c>
      <c r="C48" s="316">
        <v>626642197.62</v>
      </c>
      <c r="D48" s="316">
        <v>1480378750.9100001</v>
      </c>
      <c r="E48" s="317"/>
    </row>
    <row r="49" spans="1:5" s="313" customFormat="1" x14ac:dyDescent="0.2">
      <c r="A49" s="314">
        <v>5400</v>
      </c>
      <c r="B49" s="315" t="s">
        <v>506</v>
      </c>
      <c r="C49" s="316">
        <v>0</v>
      </c>
      <c r="D49" s="316">
        <v>0</v>
      </c>
      <c r="E49" s="320"/>
    </row>
    <row r="50" spans="1:5" s="313" customFormat="1" x14ac:dyDescent="0.2">
      <c r="A50" s="318">
        <v>5410</v>
      </c>
      <c r="B50" s="320" t="s">
        <v>571</v>
      </c>
      <c r="C50" s="321">
        <v>0</v>
      </c>
      <c r="D50" s="321">
        <v>0</v>
      </c>
      <c r="E50" s="320"/>
    </row>
    <row r="51" spans="1:5" x14ac:dyDescent="0.2">
      <c r="A51" s="318">
        <v>5411</v>
      </c>
      <c r="B51" s="320" t="s">
        <v>507</v>
      </c>
      <c r="C51" s="321">
        <v>0</v>
      </c>
      <c r="D51" s="321">
        <v>0</v>
      </c>
      <c r="E51" s="320"/>
    </row>
    <row r="52" spans="1:5" x14ac:dyDescent="0.2">
      <c r="A52" s="318">
        <v>5420</v>
      </c>
      <c r="B52" s="320" t="s">
        <v>572</v>
      </c>
      <c r="C52" s="321">
        <v>0</v>
      </c>
      <c r="D52" s="321">
        <v>0</v>
      </c>
      <c r="E52" s="320"/>
    </row>
    <row r="53" spans="1:5" x14ac:dyDescent="0.2">
      <c r="A53" s="318">
        <v>5421</v>
      </c>
      <c r="B53" s="320" t="s">
        <v>509</v>
      </c>
      <c r="C53" s="321">
        <v>0</v>
      </c>
      <c r="D53" s="321">
        <v>0</v>
      </c>
      <c r="E53" s="320"/>
    </row>
    <row r="54" spans="1:5" x14ac:dyDescent="0.2">
      <c r="A54" s="318">
        <v>5430</v>
      </c>
      <c r="B54" s="320" t="s">
        <v>573</v>
      </c>
      <c r="C54" s="321">
        <v>0</v>
      </c>
      <c r="D54" s="321">
        <v>0</v>
      </c>
      <c r="E54" s="320"/>
    </row>
    <row r="55" spans="1:5" x14ac:dyDescent="0.2">
      <c r="A55" s="318">
        <v>5431</v>
      </c>
      <c r="B55" s="320" t="s">
        <v>511</v>
      </c>
      <c r="C55" s="321">
        <v>0</v>
      </c>
      <c r="D55" s="321">
        <v>0</v>
      </c>
      <c r="E55" s="320"/>
    </row>
    <row r="56" spans="1:5" x14ac:dyDescent="0.2">
      <c r="A56" s="318">
        <v>5440</v>
      </c>
      <c r="B56" s="320" t="s">
        <v>574</v>
      </c>
      <c r="C56" s="321">
        <v>0</v>
      </c>
      <c r="D56" s="321">
        <v>0</v>
      </c>
      <c r="E56" s="320"/>
    </row>
    <row r="57" spans="1:5" x14ac:dyDescent="0.2">
      <c r="A57" s="318">
        <v>5441</v>
      </c>
      <c r="B57" s="320" t="s">
        <v>574</v>
      </c>
      <c r="C57" s="321">
        <v>0</v>
      </c>
      <c r="D57" s="321">
        <v>0</v>
      </c>
      <c r="E57" s="320"/>
    </row>
    <row r="58" spans="1:5" x14ac:dyDescent="0.2">
      <c r="A58" s="318">
        <v>5450</v>
      </c>
      <c r="B58" s="320" t="s">
        <v>575</v>
      </c>
      <c r="C58" s="321">
        <v>0</v>
      </c>
      <c r="D58" s="321">
        <v>0</v>
      </c>
      <c r="E58" s="320"/>
    </row>
    <row r="59" spans="1:5" x14ac:dyDescent="0.2">
      <c r="A59" s="318">
        <v>5451</v>
      </c>
      <c r="B59" s="320" t="s">
        <v>513</v>
      </c>
      <c r="C59" s="321">
        <v>0</v>
      </c>
      <c r="D59" s="321">
        <v>0</v>
      </c>
      <c r="E59" s="320"/>
    </row>
    <row r="60" spans="1:5" x14ac:dyDescent="0.2">
      <c r="A60" s="318">
        <v>5452</v>
      </c>
      <c r="B60" s="320" t="s">
        <v>514</v>
      </c>
      <c r="C60" s="321">
        <v>0</v>
      </c>
      <c r="D60" s="321">
        <v>0</v>
      </c>
      <c r="E60" s="320"/>
    </row>
    <row r="61" spans="1:5" x14ac:dyDescent="0.2">
      <c r="A61" s="314">
        <v>5500</v>
      </c>
      <c r="B61" s="315" t="s">
        <v>515</v>
      </c>
      <c r="C61" s="310">
        <f>C62+C71+C74+C80</f>
        <v>626642197.62</v>
      </c>
      <c r="D61" s="310">
        <f>D62+D71+D74+D80</f>
        <v>1397481955.6800001</v>
      </c>
      <c r="E61" s="320"/>
    </row>
    <row r="62" spans="1:5" x14ac:dyDescent="0.2">
      <c r="A62" s="314">
        <v>5510</v>
      </c>
      <c r="B62" s="315" t="s">
        <v>106</v>
      </c>
      <c r="C62" s="304">
        <f>SUM(C63:C70)</f>
        <v>4598425</v>
      </c>
      <c r="D62" s="304">
        <f>SUM(D63:D70)</f>
        <v>256817497.31999999</v>
      </c>
      <c r="E62" s="320"/>
    </row>
    <row r="63" spans="1:5" x14ac:dyDescent="0.2">
      <c r="A63" s="318">
        <v>5511</v>
      </c>
      <c r="B63" s="320" t="s">
        <v>516</v>
      </c>
      <c r="C63" s="304">
        <v>0</v>
      </c>
      <c r="D63" s="304">
        <v>0</v>
      </c>
      <c r="E63" s="320"/>
    </row>
    <row r="64" spans="1:5" x14ac:dyDescent="0.2">
      <c r="A64" s="318">
        <v>5512</v>
      </c>
      <c r="B64" s="320" t="s">
        <v>517</v>
      </c>
      <c r="C64" s="304">
        <v>0</v>
      </c>
      <c r="D64" s="304">
        <v>0</v>
      </c>
      <c r="E64" s="320"/>
    </row>
    <row r="65" spans="1:5" x14ac:dyDescent="0.2">
      <c r="A65" s="318">
        <v>5513</v>
      </c>
      <c r="B65" s="320" t="s">
        <v>518</v>
      </c>
      <c r="C65" s="304">
        <v>0</v>
      </c>
      <c r="D65" s="304">
        <v>0</v>
      </c>
      <c r="E65" s="320"/>
    </row>
    <row r="66" spans="1:5" x14ac:dyDescent="0.2">
      <c r="A66" s="318">
        <v>5514</v>
      </c>
      <c r="B66" s="320" t="s">
        <v>519</v>
      </c>
      <c r="C66" s="304">
        <v>0</v>
      </c>
      <c r="D66" s="304">
        <v>0</v>
      </c>
      <c r="E66" s="320"/>
    </row>
    <row r="67" spans="1:5" x14ac:dyDescent="0.2">
      <c r="A67" s="318">
        <v>5515</v>
      </c>
      <c r="B67" s="320" t="s">
        <v>520</v>
      </c>
      <c r="C67" s="304">
        <v>0</v>
      </c>
      <c r="D67" s="304">
        <v>235310172.72</v>
      </c>
      <c r="E67" s="320"/>
    </row>
    <row r="68" spans="1:5" x14ac:dyDescent="0.2">
      <c r="A68" s="318">
        <v>5516</v>
      </c>
      <c r="B68" s="320" t="s">
        <v>521</v>
      </c>
      <c r="C68" s="304">
        <v>0</v>
      </c>
      <c r="D68" s="304">
        <v>0</v>
      </c>
      <c r="E68" s="320"/>
    </row>
    <row r="69" spans="1:5" x14ac:dyDescent="0.2">
      <c r="A69" s="318">
        <v>5517</v>
      </c>
      <c r="B69" s="320" t="s">
        <v>522</v>
      </c>
      <c r="C69" s="304">
        <v>0</v>
      </c>
      <c r="D69" s="304">
        <v>0</v>
      </c>
      <c r="E69" s="320"/>
    </row>
    <row r="70" spans="1:5" x14ac:dyDescent="0.2">
      <c r="A70" s="318">
        <v>5518</v>
      </c>
      <c r="B70" s="320" t="s">
        <v>523</v>
      </c>
      <c r="C70" s="304">
        <v>4598425</v>
      </c>
      <c r="D70" s="304">
        <v>21507324.600000001</v>
      </c>
      <c r="E70" s="320"/>
    </row>
    <row r="71" spans="1:5" x14ac:dyDescent="0.2">
      <c r="A71" s="314">
        <v>5520</v>
      </c>
      <c r="B71" s="315" t="s">
        <v>107</v>
      </c>
      <c r="C71" s="304">
        <f>SUM(C72:C73)</f>
        <v>0</v>
      </c>
      <c r="D71" s="304">
        <f>SUM(D72:D73)</f>
        <v>0</v>
      </c>
      <c r="E71" s="320"/>
    </row>
    <row r="72" spans="1:5" x14ac:dyDescent="0.2">
      <c r="A72" s="318">
        <v>5521</v>
      </c>
      <c r="B72" s="320" t="s">
        <v>524</v>
      </c>
      <c r="C72" s="304">
        <v>0</v>
      </c>
      <c r="D72" s="304">
        <v>0</v>
      </c>
      <c r="E72" s="320"/>
    </row>
    <row r="73" spans="1:5" x14ac:dyDescent="0.2">
      <c r="A73" s="318">
        <v>5522</v>
      </c>
      <c r="B73" s="320" t="s">
        <v>525</v>
      </c>
      <c r="C73" s="304">
        <v>0</v>
      </c>
      <c r="D73" s="304">
        <v>0</v>
      </c>
      <c r="E73" s="320"/>
    </row>
    <row r="74" spans="1:5" x14ac:dyDescent="0.2">
      <c r="A74" s="314">
        <v>5530</v>
      </c>
      <c r="B74" s="315" t="s">
        <v>108</v>
      </c>
      <c r="C74" s="304">
        <f>SUM(C75:C79)</f>
        <v>622043649.21000004</v>
      </c>
      <c r="D74" s="304">
        <f>SUM(D75:D79)</f>
        <v>1140664456.6500001</v>
      </c>
      <c r="E74" s="320"/>
    </row>
    <row r="75" spans="1:5" x14ac:dyDescent="0.2">
      <c r="A75" s="318">
        <v>5531</v>
      </c>
      <c r="B75" s="320" t="s">
        <v>526</v>
      </c>
      <c r="C75" s="304">
        <v>0</v>
      </c>
      <c r="D75" s="304">
        <v>0</v>
      </c>
      <c r="E75" s="320"/>
    </row>
    <row r="76" spans="1:5" x14ac:dyDescent="0.2">
      <c r="A76" s="318">
        <v>5532</v>
      </c>
      <c r="B76" s="320" t="s">
        <v>527</v>
      </c>
      <c r="C76" s="304">
        <v>0</v>
      </c>
      <c r="D76" s="304">
        <v>0</v>
      </c>
      <c r="E76" s="320"/>
    </row>
    <row r="77" spans="1:5" x14ac:dyDescent="0.2">
      <c r="A77" s="318">
        <v>5533</v>
      </c>
      <c r="B77" s="320" t="s">
        <v>528</v>
      </c>
      <c r="C77" s="304">
        <v>0</v>
      </c>
      <c r="D77" s="304">
        <v>0</v>
      </c>
      <c r="E77" s="320"/>
    </row>
    <row r="78" spans="1:5" x14ac:dyDescent="0.2">
      <c r="A78" s="318">
        <v>5534</v>
      </c>
      <c r="B78" s="320" t="s">
        <v>529</v>
      </c>
      <c r="C78" s="304">
        <v>0</v>
      </c>
      <c r="D78" s="304">
        <v>0</v>
      </c>
      <c r="E78" s="320"/>
    </row>
    <row r="79" spans="1:5" x14ac:dyDescent="0.2">
      <c r="A79" s="318">
        <v>5535</v>
      </c>
      <c r="B79" s="320" t="s">
        <v>530</v>
      </c>
      <c r="C79" s="304">
        <v>622043649.21000004</v>
      </c>
      <c r="D79" s="304">
        <v>1140664456.6500001</v>
      </c>
      <c r="E79" s="320"/>
    </row>
    <row r="80" spans="1:5" x14ac:dyDescent="0.2">
      <c r="A80" s="314">
        <v>5590</v>
      </c>
      <c r="B80" s="315" t="s">
        <v>109</v>
      </c>
      <c r="C80" s="304">
        <f>SUM(C81:C88)</f>
        <v>123.41</v>
      </c>
      <c r="D80" s="304">
        <f>SUM(D81:D88)</f>
        <v>1.71</v>
      </c>
      <c r="E80" s="320"/>
    </row>
    <row r="81" spans="1:5" x14ac:dyDescent="0.2">
      <c r="A81" s="318">
        <v>5591</v>
      </c>
      <c r="B81" s="320" t="s">
        <v>531</v>
      </c>
      <c r="C81" s="304">
        <v>0</v>
      </c>
      <c r="D81" s="304">
        <v>0</v>
      </c>
      <c r="E81" s="320"/>
    </row>
    <row r="82" spans="1:5" x14ac:dyDescent="0.2">
      <c r="A82" s="318">
        <v>5592</v>
      </c>
      <c r="B82" s="320" t="s">
        <v>532</v>
      </c>
      <c r="C82" s="304">
        <v>0</v>
      </c>
      <c r="D82" s="304">
        <v>0</v>
      </c>
      <c r="E82" s="320"/>
    </row>
    <row r="83" spans="1:5" x14ac:dyDescent="0.2">
      <c r="A83" s="318">
        <v>5593</v>
      </c>
      <c r="B83" s="320" t="s">
        <v>533</v>
      </c>
      <c r="C83" s="304">
        <v>0</v>
      </c>
      <c r="D83" s="304">
        <v>0</v>
      </c>
      <c r="E83" s="320"/>
    </row>
    <row r="84" spans="1:5" x14ac:dyDescent="0.2">
      <c r="A84" s="318">
        <v>5594</v>
      </c>
      <c r="B84" s="320" t="s">
        <v>576</v>
      </c>
      <c r="C84" s="304">
        <v>0</v>
      </c>
      <c r="D84" s="304">
        <v>0</v>
      </c>
      <c r="E84" s="320"/>
    </row>
    <row r="85" spans="1:5" x14ac:dyDescent="0.2">
      <c r="A85" s="318">
        <v>5595</v>
      </c>
      <c r="B85" s="320" t="s">
        <v>535</v>
      </c>
      <c r="C85" s="304">
        <v>0</v>
      </c>
      <c r="D85" s="304">
        <v>0</v>
      </c>
      <c r="E85" s="320"/>
    </row>
    <row r="86" spans="1:5" x14ac:dyDescent="0.2">
      <c r="A86" s="318">
        <v>5596</v>
      </c>
      <c r="B86" s="320" t="s">
        <v>56</v>
      </c>
      <c r="C86" s="304">
        <v>0</v>
      </c>
      <c r="D86" s="304">
        <v>0</v>
      </c>
      <c r="E86" s="320"/>
    </row>
    <row r="87" spans="1:5" x14ac:dyDescent="0.2">
      <c r="A87" s="318">
        <v>5597</v>
      </c>
      <c r="B87" s="320" t="s">
        <v>536</v>
      </c>
      <c r="C87" s="304">
        <v>0</v>
      </c>
      <c r="D87" s="304">
        <v>0</v>
      </c>
      <c r="E87" s="320"/>
    </row>
    <row r="88" spans="1:5" x14ac:dyDescent="0.2">
      <c r="A88" s="318">
        <v>5599</v>
      </c>
      <c r="B88" s="320" t="s">
        <v>538</v>
      </c>
      <c r="C88" s="304">
        <v>123.41</v>
      </c>
      <c r="D88" s="304">
        <v>1.71</v>
      </c>
      <c r="E88" s="320"/>
    </row>
    <row r="89" spans="1:5" x14ac:dyDescent="0.2">
      <c r="A89" s="314">
        <v>5600</v>
      </c>
      <c r="B89" s="315" t="s">
        <v>539</v>
      </c>
      <c r="C89" s="310">
        <f>C90</f>
        <v>0</v>
      </c>
      <c r="D89" s="310">
        <f>D90</f>
        <v>0</v>
      </c>
      <c r="E89" s="320"/>
    </row>
    <row r="90" spans="1:5" x14ac:dyDescent="0.2">
      <c r="A90" s="314">
        <v>5610</v>
      </c>
      <c r="B90" s="315" t="s">
        <v>111</v>
      </c>
      <c r="C90" s="304">
        <f>C91</f>
        <v>0</v>
      </c>
      <c r="D90" s="304">
        <f>D91</f>
        <v>0</v>
      </c>
      <c r="E90" s="320"/>
    </row>
    <row r="91" spans="1:5" x14ac:dyDescent="0.2">
      <c r="A91" s="318">
        <v>5611</v>
      </c>
      <c r="B91" s="320" t="s">
        <v>540</v>
      </c>
      <c r="C91" s="304">
        <v>0</v>
      </c>
      <c r="D91" s="304">
        <v>0</v>
      </c>
      <c r="E91" s="320"/>
    </row>
    <row r="92" spans="1:5" x14ac:dyDescent="0.2">
      <c r="A92" s="314">
        <v>2110</v>
      </c>
      <c r="B92" s="322" t="s">
        <v>577</v>
      </c>
      <c r="C92" s="310">
        <f>SUM(C93:C97)</f>
        <v>0</v>
      </c>
      <c r="D92" s="310">
        <f>SUM(D93:D97)</f>
        <v>82896795.229999989</v>
      </c>
      <c r="E92" s="320"/>
    </row>
    <row r="93" spans="1:5" x14ac:dyDescent="0.2">
      <c r="A93" s="318">
        <v>2111</v>
      </c>
      <c r="B93" s="320" t="s">
        <v>578</v>
      </c>
      <c r="C93" s="304">
        <v>0</v>
      </c>
      <c r="D93" s="304">
        <v>323882.68</v>
      </c>
      <c r="E93" s="320"/>
    </row>
    <row r="94" spans="1:5" x14ac:dyDescent="0.2">
      <c r="A94" s="318">
        <v>2112</v>
      </c>
      <c r="B94" s="320" t="s">
        <v>579</v>
      </c>
      <c r="C94" s="304">
        <v>0</v>
      </c>
      <c r="D94" s="304">
        <v>46266011.899999999</v>
      </c>
      <c r="E94" s="320"/>
    </row>
    <row r="95" spans="1:5" x14ac:dyDescent="0.2">
      <c r="A95" s="318">
        <v>2112</v>
      </c>
      <c r="B95" s="320" t="s">
        <v>580</v>
      </c>
      <c r="C95" s="304">
        <v>0</v>
      </c>
      <c r="D95" s="304">
        <v>36306900.649999999</v>
      </c>
      <c r="E95" s="320"/>
    </row>
    <row r="96" spans="1:5" x14ac:dyDescent="0.2">
      <c r="A96" s="318">
        <v>2115</v>
      </c>
      <c r="B96" s="320" t="s">
        <v>581</v>
      </c>
      <c r="C96" s="304">
        <v>0</v>
      </c>
      <c r="D96" s="304">
        <v>0</v>
      </c>
      <c r="E96" s="320"/>
    </row>
    <row r="97" spans="1:5" x14ac:dyDescent="0.2">
      <c r="A97" s="318">
        <v>2114</v>
      </c>
      <c r="B97" s="320" t="s">
        <v>582</v>
      </c>
      <c r="C97" s="304">
        <v>0</v>
      </c>
      <c r="D97" s="304">
        <v>0</v>
      </c>
      <c r="E97" s="320"/>
    </row>
    <row r="98" spans="1:5" x14ac:dyDescent="0.2">
      <c r="A98" s="318"/>
      <c r="B98" s="319" t="s">
        <v>583</v>
      </c>
      <c r="C98" s="316">
        <v>92160304.099999994</v>
      </c>
      <c r="D98" s="316">
        <v>187574353.59999999</v>
      </c>
      <c r="E98" s="320"/>
    </row>
    <row r="99" spans="1:5" x14ac:dyDescent="0.2">
      <c r="A99" s="314">
        <v>4300</v>
      </c>
      <c r="B99" s="323" t="s">
        <v>230</v>
      </c>
      <c r="C99" s="321">
        <v>0</v>
      </c>
      <c r="D99" s="321">
        <v>0</v>
      </c>
      <c r="E99" s="320"/>
    </row>
    <row r="100" spans="1:5" x14ac:dyDescent="0.2">
      <c r="A100" s="314">
        <v>4310</v>
      </c>
      <c r="B100" s="323" t="s">
        <v>75</v>
      </c>
      <c r="C100" s="316">
        <v>0</v>
      </c>
      <c r="D100" s="316">
        <v>0</v>
      </c>
      <c r="E100" s="320"/>
    </row>
    <row r="101" spans="1:5" x14ac:dyDescent="0.2">
      <c r="A101" s="318">
        <v>4311</v>
      </c>
      <c r="B101" s="324" t="s">
        <v>436</v>
      </c>
      <c r="C101" s="321">
        <v>0</v>
      </c>
      <c r="D101" s="321">
        <v>0</v>
      </c>
      <c r="E101" s="320"/>
    </row>
    <row r="102" spans="1:5" x14ac:dyDescent="0.2">
      <c r="A102" s="318">
        <v>4319</v>
      </c>
      <c r="B102" s="324" t="s">
        <v>437</v>
      </c>
      <c r="C102" s="321">
        <v>0</v>
      </c>
      <c r="D102" s="321">
        <v>0</v>
      </c>
      <c r="E102" s="320"/>
    </row>
    <row r="103" spans="1:5" x14ac:dyDescent="0.2">
      <c r="A103" s="314">
        <v>4320</v>
      </c>
      <c r="B103" s="323" t="s">
        <v>76</v>
      </c>
      <c r="C103" s="316">
        <v>0</v>
      </c>
      <c r="D103" s="316">
        <v>0</v>
      </c>
      <c r="E103" s="320"/>
    </row>
    <row r="104" spans="1:5" x14ac:dyDescent="0.2">
      <c r="A104" s="318">
        <v>4321</v>
      </c>
      <c r="B104" s="324" t="s">
        <v>438</v>
      </c>
      <c r="C104" s="321">
        <v>0</v>
      </c>
      <c r="D104" s="321">
        <v>0</v>
      </c>
      <c r="E104" s="320"/>
    </row>
    <row r="105" spans="1:5" x14ac:dyDescent="0.2">
      <c r="A105" s="318">
        <v>4322</v>
      </c>
      <c r="B105" s="324" t="s">
        <v>439</v>
      </c>
      <c r="C105" s="321">
        <v>0</v>
      </c>
      <c r="D105" s="321">
        <v>0</v>
      </c>
      <c r="E105" s="320"/>
    </row>
    <row r="106" spans="1:5" x14ac:dyDescent="0.2">
      <c r="A106" s="318">
        <v>4323</v>
      </c>
      <c r="B106" s="324" t="s">
        <v>440</v>
      </c>
      <c r="C106" s="321">
        <v>0</v>
      </c>
      <c r="D106" s="321">
        <v>0</v>
      </c>
      <c r="E106" s="320"/>
    </row>
    <row r="107" spans="1:5" x14ac:dyDescent="0.2">
      <c r="A107" s="318">
        <v>4324</v>
      </c>
      <c r="B107" s="324" t="s">
        <v>441</v>
      </c>
      <c r="C107" s="321">
        <v>0</v>
      </c>
      <c r="D107" s="321">
        <v>0</v>
      </c>
      <c r="E107" s="320"/>
    </row>
    <row r="108" spans="1:5" x14ac:dyDescent="0.2">
      <c r="A108" s="318">
        <v>4325</v>
      </c>
      <c r="B108" s="324" t="s">
        <v>442</v>
      </c>
      <c r="C108" s="321">
        <v>0</v>
      </c>
      <c r="D108" s="321">
        <v>0</v>
      </c>
      <c r="E108" s="320"/>
    </row>
    <row r="109" spans="1:5" x14ac:dyDescent="0.2">
      <c r="A109" s="314">
        <v>4330</v>
      </c>
      <c r="B109" s="323" t="s">
        <v>77</v>
      </c>
      <c r="C109" s="316">
        <v>0</v>
      </c>
      <c r="D109" s="316">
        <v>0</v>
      </c>
      <c r="E109" s="320"/>
    </row>
    <row r="110" spans="1:5" x14ac:dyDescent="0.2">
      <c r="A110" s="318">
        <v>4331</v>
      </c>
      <c r="B110" s="324" t="s">
        <v>77</v>
      </c>
      <c r="C110" s="321">
        <v>0</v>
      </c>
      <c r="D110" s="321">
        <v>0</v>
      </c>
      <c r="E110" s="320"/>
    </row>
    <row r="111" spans="1:5" x14ac:dyDescent="0.2">
      <c r="A111" s="314">
        <v>4340</v>
      </c>
      <c r="B111" s="323" t="s">
        <v>78</v>
      </c>
      <c r="C111" s="316">
        <v>0</v>
      </c>
      <c r="D111" s="316">
        <v>0</v>
      </c>
      <c r="E111" s="320"/>
    </row>
    <row r="112" spans="1:5" x14ac:dyDescent="0.2">
      <c r="A112" s="318">
        <v>4341</v>
      </c>
      <c r="B112" s="324" t="s">
        <v>78</v>
      </c>
      <c r="C112" s="321">
        <v>0</v>
      </c>
      <c r="D112" s="321">
        <v>0</v>
      </c>
      <c r="E112" s="320"/>
    </row>
    <row r="113" spans="1:5" x14ac:dyDescent="0.2">
      <c r="A113" s="314">
        <v>4390</v>
      </c>
      <c r="B113" s="323" t="s">
        <v>79</v>
      </c>
      <c r="C113" s="316">
        <v>0</v>
      </c>
      <c r="D113" s="316">
        <v>0</v>
      </c>
      <c r="E113" s="320"/>
    </row>
    <row r="114" spans="1:5" x14ac:dyDescent="0.2">
      <c r="A114" s="318">
        <v>4392</v>
      </c>
      <c r="B114" s="324" t="s">
        <v>443</v>
      </c>
      <c r="C114" s="320">
        <v>0</v>
      </c>
      <c r="D114" s="320">
        <v>0</v>
      </c>
      <c r="E114" s="320"/>
    </row>
    <row r="115" spans="1:5" x14ac:dyDescent="0.2">
      <c r="A115" s="318">
        <v>4393</v>
      </c>
      <c r="B115" s="324" t="s">
        <v>444</v>
      </c>
      <c r="C115" s="320">
        <v>0</v>
      </c>
      <c r="D115" s="320">
        <v>0</v>
      </c>
      <c r="E115" s="320"/>
    </row>
    <row r="116" spans="1:5" x14ac:dyDescent="0.2">
      <c r="A116" s="318">
        <v>4394</v>
      </c>
      <c r="B116" s="324" t="s">
        <v>445</v>
      </c>
      <c r="C116" s="320">
        <v>0</v>
      </c>
      <c r="D116" s="320">
        <v>0</v>
      </c>
      <c r="E116" s="320"/>
    </row>
    <row r="117" spans="1:5" x14ac:dyDescent="0.2">
      <c r="A117" s="318">
        <v>4395</v>
      </c>
      <c r="B117" s="324" t="s">
        <v>56</v>
      </c>
      <c r="C117" s="320">
        <v>0</v>
      </c>
      <c r="D117" s="320">
        <v>0</v>
      </c>
      <c r="E117" s="320"/>
    </row>
    <row r="118" spans="1:5" x14ac:dyDescent="0.2">
      <c r="A118" s="318">
        <v>4396</v>
      </c>
      <c r="B118" s="324" t="s">
        <v>446</v>
      </c>
      <c r="C118" s="320">
        <v>0</v>
      </c>
      <c r="D118" s="320">
        <v>0</v>
      </c>
      <c r="E118" s="320"/>
    </row>
    <row r="119" spans="1:5" x14ac:dyDescent="0.2">
      <c r="A119" s="318">
        <v>4397</v>
      </c>
      <c r="B119" s="324" t="s">
        <v>447</v>
      </c>
      <c r="C119" s="320">
        <v>0</v>
      </c>
      <c r="D119" s="320">
        <v>0</v>
      </c>
      <c r="E119" s="320"/>
    </row>
    <row r="120" spans="1:5" x14ac:dyDescent="0.2">
      <c r="A120" s="318">
        <v>4399</v>
      </c>
      <c r="B120" s="324" t="s">
        <v>79</v>
      </c>
      <c r="C120" s="320">
        <v>0</v>
      </c>
      <c r="D120" s="320">
        <v>0</v>
      </c>
      <c r="E120" s="320"/>
    </row>
    <row r="121" spans="1:5" x14ac:dyDescent="0.2">
      <c r="A121" s="314">
        <v>1120</v>
      </c>
      <c r="B121" s="322" t="s">
        <v>584</v>
      </c>
      <c r="C121" s="315">
        <v>0</v>
      </c>
      <c r="D121" s="315">
        <v>0</v>
      </c>
      <c r="E121" s="320"/>
    </row>
    <row r="122" spans="1:5" ht="15" x14ac:dyDescent="0.25">
      <c r="A122" s="318">
        <v>1124</v>
      </c>
      <c r="B122" s="325" t="s">
        <v>585</v>
      </c>
      <c r="C122" s="320">
        <v>0</v>
      </c>
      <c r="D122" s="320">
        <v>0</v>
      </c>
      <c r="E122" s="326"/>
    </row>
    <row r="123" spans="1:5" x14ac:dyDescent="0.2">
      <c r="A123" s="318">
        <v>1124</v>
      </c>
      <c r="B123" s="325" t="s">
        <v>586</v>
      </c>
      <c r="C123" s="320">
        <v>0</v>
      </c>
      <c r="D123" s="320">
        <v>0</v>
      </c>
      <c r="E123" s="320"/>
    </row>
    <row r="124" spans="1:5" x14ac:dyDescent="0.2">
      <c r="A124" s="318">
        <v>1124</v>
      </c>
      <c r="B124" s="325" t="s">
        <v>587</v>
      </c>
      <c r="C124" s="320">
        <v>0</v>
      </c>
      <c r="D124" s="320">
        <v>0</v>
      </c>
      <c r="E124" s="320"/>
    </row>
    <row r="125" spans="1:5" x14ac:dyDescent="0.2">
      <c r="A125" s="318">
        <v>1124</v>
      </c>
      <c r="B125" s="325" t="s">
        <v>588</v>
      </c>
      <c r="C125" s="320">
        <v>0</v>
      </c>
      <c r="D125" s="320">
        <v>0</v>
      </c>
      <c r="E125" s="320"/>
    </row>
    <row r="126" spans="1:5" x14ac:dyDescent="0.2">
      <c r="A126" s="318">
        <v>1124</v>
      </c>
      <c r="B126" s="325" t="s">
        <v>589</v>
      </c>
      <c r="C126" s="320">
        <v>0</v>
      </c>
      <c r="D126" s="320">
        <v>0</v>
      </c>
      <c r="E126" s="320"/>
    </row>
    <row r="127" spans="1:5" x14ac:dyDescent="0.2">
      <c r="A127" s="318">
        <v>1124</v>
      </c>
      <c r="B127" s="325" t="s">
        <v>590</v>
      </c>
      <c r="C127" s="320">
        <v>0</v>
      </c>
      <c r="D127" s="320">
        <v>0</v>
      </c>
      <c r="E127" s="320"/>
    </row>
    <row r="128" spans="1:5" x14ac:dyDescent="0.2">
      <c r="A128" s="318">
        <v>1122</v>
      </c>
      <c r="B128" s="325" t="s">
        <v>591</v>
      </c>
      <c r="C128" s="320">
        <v>0</v>
      </c>
      <c r="D128" s="320">
        <v>0</v>
      </c>
      <c r="E128" s="320"/>
    </row>
    <row r="129" spans="1:5" x14ac:dyDescent="0.2">
      <c r="A129" s="318">
        <v>1122</v>
      </c>
      <c r="B129" s="325" t="s">
        <v>592</v>
      </c>
      <c r="C129" s="320">
        <v>0</v>
      </c>
      <c r="D129" s="320">
        <v>0</v>
      </c>
      <c r="E129" s="320"/>
    </row>
    <row r="130" spans="1:5" x14ac:dyDescent="0.2">
      <c r="A130" s="318">
        <v>1122</v>
      </c>
      <c r="B130" s="325" t="s">
        <v>593</v>
      </c>
      <c r="C130" s="320">
        <v>0</v>
      </c>
      <c r="D130" s="320">
        <v>0</v>
      </c>
      <c r="E130" s="320"/>
    </row>
    <row r="131" spans="1:5" x14ac:dyDescent="0.2">
      <c r="A131" s="314">
        <v>5120</v>
      </c>
      <c r="B131" s="322" t="s">
        <v>299</v>
      </c>
      <c r="C131" s="315">
        <v>0</v>
      </c>
      <c r="D131" s="315">
        <v>0</v>
      </c>
      <c r="E131" s="320"/>
    </row>
    <row r="132" spans="1:5" x14ac:dyDescent="0.2">
      <c r="A132" s="318">
        <v>5120</v>
      </c>
      <c r="B132" s="325" t="s">
        <v>299</v>
      </c>
      <c r="C132" s="320">
        <v>0</v>
      </c>
      <c r="D132" s="320">
        <v>0</v>
      </c>
      <c r="E132" s="320"/>
    </row>
    <row r="133" spans="1:5" x14ac:dyDescent="0.2">
      <c r="A133" s="318"/>
      <c r="B133" s="319" t="s">
        <v>594</v>
      </c>
      <c r="C133" s="327">
        <v>2075635001.73</v>
      </c>
      <c r="D133" s="327">
        <v>1453551395.76</v>
      </c>
      <c r="E133" s="320"/>
    </row>
    <row r="134" spans="1:5" x14ac:dyDescent="0.2">
      <c r="A134" s="320"/>
      <c r="B134" s="320"/>
      <c r="C134" s="320"/>
      <c r="D134" s="320"/>
      <c r="E134" s="320"/>
    </row>
    <row r="135" spans="1:5" x14ac:dyDescent="0.2">
      <c r="A135" s="320"/>
      <c r="B135" s="320" t="s">
        <v>60</v>
      </c>
      <c r="C135" s="320"/>
      <c r="D135" s="320"/>
      <c r="E135" s="32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19 C7 C46" xr:uid="{26502DE2-0810-4AB9-9DC8-7B72D024D1EA}"/>
    <dataValidation allowBlank="1" showInputMessage="1" showErrorMessage="1" prompt="Saldo al 31 de diciembre del año anterior que se presenta" sqref="D7 D46" xr:uid="{4840AF3B-EBAA-41F5-A7AD-248737FE7387}"/>
  </dataValidations>
  <printOptions horizontalCentered="1"/>
  <pageMargins left="0.70866141732283472" right="0.70866141732283472" top="0.74803149606299213" bottom="0.74803149606299213" header="0.31496062992125984" footer="0.31496062992125984"/>
  <pageSetup fitToHeight="3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90BF-F6F7-48FB-AC0A-5363159D191C}">
  <sheetPr>
    <tabColor rgb="FFFFC000"/>
    <pageSetUpPr fitToPage="1"/>
  </sheetPr>
  <dimension ref="A1:C23"/>
  <sheetViews>
    <sheetView showGridLines="0" workbookViewId="0">
      <selection activeCell="A66" sqref="A66"/>
    </sheetView>
  </sheetViews>
  <sheetFormatPr baseColWidth="10" defaultColWidth="13.33203125" defaultRowHeight="11.25" x14ac:dyDescent="0.2"/>
  <cols>
    <col min="1" max="1" width="3.83203125" style="343" customWidth="1"/>
    <col min="2" max="2" width="78.6640625" style="343" customWidth="1"/>
    <col min="3" max="3" width="29.1640625" style="343" customWidth="1"/>
    <col min="4" max="4" width="19.1640625" style="343" customWidth="1"/>
    <col min="5" max="16384" width="13.33203125" style="343"/>
  </cols>
  <sheetData>
    <row r="1" spans="1:3" s="331" customFormat="1" ht="18" customHeight="1" x14ac:dyDescent="0.2">
      <c r="A1" s="328" t="s">
        <v>185</v>
      </c>
      <c r="B1" s="329"/>
      <c r="C1" s="330"/>
    </row>
    <row r="2" spans="1:3" s="331" customFormat="1" ht="18" customHeight="1" x14ac:dyDescent="0.2">
      <c r="A2" s="332" t="s">
        <v>595</v>
      </c>
      <c r="B2" s="333"/>
      <c r="C2" s="334"/>
    </row>
    <row r="3" spans="1:3" s="331" customFormat="1" ht="18" customHeight="1" x14ac:dyDescent="0.2">
      <c r="A3" s="332" t="s">
        <v>190</v>
      </c>
      <c r="B3" s="335"/>
      <c r="C3" s="334"/>
    </row>
    <row r="4" spans="1:3" s="339" customFormat="1" ht="18" customHeight="1" x14ac:dyDescent="0.2">
      <c r="A4" s="336" t="s">
        <v>596</v>
      </c>
      <c r="B4" s="337"/>
      <c r="C4" s="338"/>
    </row>
    <row r="5" spans="1:3" s="342" customFormat="1" x14ac:dyDescent="0.2">
      <c r="A5" s="340" t="s">
        <v>597</v>
      </c>
      <c r="B5" s="340"/>
      <c r="C5" s="341">
        <v>7988496028</v>
      </c>
    </row>
    <row r="6" spans="1:3" x14ac:dyDescent="0.2">
      <c r="B6" s="344"/>
      <c r="C6" s="345"/>
    </row>
    <row r="7" spans="1:3" x14ac:dyDescent="0.2">
      <c r="A7" s="346" t="s">
        <v>598</v>
      </c>
      <c r="B7" s="346"/>
      <c r="C7" s="347">
        <f>SUM(C8:C13)</f>
        <v>0</v>
      </c>
    </row>
    <row r="8" spans="1:3" x14ac:dyDescent="0.2">
      <c r="A8" s="348" t="s">
        <v>599</v>
      </c>
      <c r="B8" s="349" t="s">
        <v>75</v>
      </c>
      <c r="C8" s="350">
        <v>0</v>
      </c>
    </row>
    <row r="9" spans="1:3" x14ac:dyDescent="0.2">
      <c r="A9" s="351" t="s">
        <v>600</v>
      </c>
      <c r="B9" s="352" t="s">
        <v>601</v>
      </c>
      <c r="C9" s="350">
        <v>0</v>
      </c>
    </row>
    <row r="10" spans="1:3" x14ac:dyDescent="0.2">
      <c r="A10" s="351" t="s">
        <v>602</v>
      </c>
      <c r="B10" s="352" t="s">
        <v>77</v>
      </c>
      <c r="C10" s="350">
        <v>0</v>
      </c>
    </row>
    <row r="11" spans="1:3" x14ac:dyDescent="0.2">
      <c r="A11" s="351" t="s">
        <v>603</v>
      </c>
      <c r="B11" s="352" t="s">
        <v>78</v>
      </c>
      <c r="C11" s="350">
        <v>0</v>
      </c>
    </row>
    <row r="12" spans="1:3" x14ac:dyDescent="0.2">
      <c r="A12" s="351" t="s">
        <v>604</v>
      </c>
      <c r="B12" s="352" t="s">
        <v>79</v>
      </c>
      <c r="C12" s="350">
        <v>0</v>
      </c>
    </row>
    <row r="13" spans="1:3" x14ac:dyDescent="0.2">
      <c r="A13" s="353" t="s">
        <v>605</v>
      </c>
      <c r="B13" s="354" t="s">
        <v>606</v>
      </c>
      <c r="C13" s="350">
        <v>0</v>
      </c>
    </row>
    <row r="14" spans="1:3" x14ac:dyDescent="0.2">
      <c r="A14" s="355"/>
      <c r="B14" s="356"/>
      <c r="C14" s="357"/>
    </row>
    <row r="15" spans="1:3" x14ac:dyDescent="0.2">
      <c r="A15" s="346" t="s">
        <v>607</v>
      </c>
      <c r="B15" s="344"/>
      <c r="C15" s="347">
        <f>SUM(C16:C18)</f>
        <v>92160304</v>
      </c>
    </row>
    <row r="16" spans="1:3" x14ac:dyDescent="0.2">
      <c r="A16" s="358">
        <v>3.1</v>
      </c>
      <c r="B16" s="352" t="s">
        <v>608</v>
      </c>
      <c r="C16" s="350">
        <v>0</v>
      </c>
    </row>
    <row r="17" spans="1:3" x14ac:dyDescent="0.2">
      <c r="A17" s="359">
        <v>3.2</v>
      </c>
      <c r="B17" s="352" t="s">
        <v>609</v>
      </c>
      <c r="C17" s="350">
        <v>0</v>
      </c>
    </row>
    <row r="18" spans="1:3" x14ac:dyDescent="0.2">
      <c r="A18" s="359">
        <v>3.3</v>
      </c>
      <c r="B18" s="354" t="s">
        <v>610</v>
      </c>
      <c r="C18" s="360">
        <v>92160304</v>
      </c>
    </row>
    <row r="19" spans="1:3" x14ac:dyDescent="0.2">
      <c r="B19" s="361"/>
      <c r="C19" s="362"/>
    </row>
    <row r="20" spans="1:3" x14ac:dyDescent="0.2">
      <c r="A20" s="363" t="s">
        <v>611</v>
      </c>
      <c r="B20" s="363"/>
      <c r="C20" s="341">
        <v>7896335724</v>
      </c>
    </row>
    <row r="22" spans="1:3" ht="25.5" customHeight="1" x14ac:dyDescent="0.2">
      <c r="A22" s="364" t="s">
        <v>60</v>
      </c>
      <c r="B22" s="364"/>
      <c r="C22" s="364"/>
    </row>
    <row r="23" spans="1:3" x14ac:dyDescent="0.2">
      <c r="C23" s="365"/>
    </row>
  </sheetData>
  <mergeCells count="5">
    <mergeCell ref="A1:C1"/>
    <mergeCell ref="A2:C2"/>
    <mergeCell ref="A3:C3"/>
    <mergeCell ref="A4:C4"/>
    <mergeCell ref="A22:C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5343-F676-4CE8-B56F-060AE643300F}">
  <sheetPr>
    <tabColor rgb="FFFFC000"/>
    <pageSetUpPr fitToPage="1"/>
  </sheetPr>
  <dimension ref="A1:E39"/>
  <sheetViews>
    <sheetView showGridLines="0" topLeftCell="A13" workbookViewId="0">
      <selection activeCell="A66" sqref="A66"/>
    </sheetView>
  </sheetViews>
  <sheetFormatPr baseColWidth="10" defaultColWidth="13.33203125" defaultRowHeight="11.25" x14ac:dyDescent="0.2"/>
  <cols>
    <col min="1" max="1" width="4.33203125" style="343" customWidth="1"/>
    <col min="2" max="2" width="81.33203125" style="343" customWidth="1"/>
    <col min="3" max="3" width="24.83203125" style="343" customWidth="1"/>
    <col min="4" max="16384" width="13.33203125" style="343"/>
  </cols>
  <sheetData>
    <row r="1" spans="1:3" s="369" customFormat="1" ht="18.95" customHeight="1" x14ac:dyDescent="0.2">
      <c r="A1" s="366" t="s">
        <v>185</v>
      </c>
      <c r="B1" s="367"/>
      <c r="C1" s="368"/>
    </row>
    <row r="2" spans="1:3" s="369" customFormat="1" ht="18.95" customHeight="1" x14ac:dyDescent="0.2">
      <c r="A2" s="370" t="s">
        <v>612</v>
      </c>
      <c r="B2" s="371"/>
      <c r="C2" s="372"/>
    </row>
    <row r="3" spans="1:3" s="369" customFormat="1" ht="18.95" customHeight="1" x14ac:dyDescent="0.2">
      <c r="A3" s="370" t="s">
        <v>190</v>
      </c>
      <c r="B3" s="373"/>
      <c r="C3" s="372"/>
    </row>
    <row r="4" spans="1:3" s="355" customFormat="1" x14ac:dyDescent="0.2">
      <c r="A4" s="336" t="s">
        <v>596</v>
      </c>
      <c r="B4" s="337"/>
      <c r="C4" s="338"/>
    </row>
    <row r="5" spans="1:3" x14ac:dyDescent="0.2">
      <c r="A5" s="374" t="s">
        <v>613</v>
      </c>
      <c r="B5" s="340"/>
      <c r="C5" s="375">
        <v>6438023977</v>
      </c>
    </row>
    <row r="6" spans="1:3" x14ac:dyDescent="0.2">
      <c r="A6" s="376"/>
      <c r="B6" s="344"/>
      <c r="C6" s="377"/>
    </row>
    <row r="7" spans="1:3" x14ac:dyDescent="0.2">
      <c r="A7" s="346" t="s">
        <v>614</v>
      </c>
      <c r="B7" s="378"/>
      <c r="C7" s="347">
        <f>SUM(C8:C28)</f>
        <v>525162950</v>
      </c>
    </row>
    <row r="8" spans="1:3" x14ac:dyDescent="0.2">
      <c r="A8" s="379">
        <v>2.1</v>
      </c>
      <c r="B8" s="380" t="s">
        <v>459</v>
      </c>
      <c r="C8" s="381">
        <v>0</v>
      </c>
    </row>
    <row r="9" spans="1:3" x14ac:dyDescent="0.2">
      <c r="A9" s="379">
        <v>2.2000000000000002</v>
      </c>
      <c r="B9" s="380" t="s">
        <v>84</v>
      </c>
      <c r="C9" s="381">
        <v>0</v>
      </c>
    </row>
    <row r="10" spans="1:3" x14ac:dyDescent="0.2">
      <c r="A10" s="382">
        <v>2.2999999999999998</v>
      </c>
      <c r="B10" s="383" t="s">
        <v>317</v>
      </c>
      <c r="C10" s="381">
        <v>9072917</v>
      </c>
    </row>
    <row r="11" spans="1:3" x14ac:dyDescent="0.2">
      <c r="A11" s="382">
        <v>2.4</v>
      </c>
      <c r="B11" s="383" t="s">
        <v>318</v>
      </c>
      <c r="C11" s="381">
        <v>269995</v>
      </c>
    </row>
    <row r="12" spans="1:3" x14ac:dyDescent="0.2">
      <c r="A12" s="382">
        <v>2.5</v>
      </c>
      <c r="B12" s="383" t="s">
        <v>319</v>
      </c>
      <c r="C12" s="381">
        <v>51395313</v>
      </c>
    </row>
    <row r="13" spans="1:3" x14ac:dyDescent="0.2">
      <c r="A13" s="382">
        <v>2.6</v>
      </c>
      <c r="B13" s="383" t="s">
        <v>320</v>
      </c>
      <c r="C13" s="381">
        <v>0</v>
      </c>
    </row>
    <row r="14" spans="1:3" x14ac:dyDescent="0.2">
      <c r="A14" s="382">
        <v>2.7</v>
      </c>
      <c r="B14" s="383" t="s">
        <v>321</v>
      </c>
      <c r="C14" s="381">
        <v>0</v>
      </c>
    </row>
    <row r="15" spans="1:3" x14ac:dyDescent="0.2">
      <c r="A15" s="382">
        <v>2.8</v>
      </c>
      <c r="B15" s="383" t="s">
        <v>322</v>
      </c>
      <c r="C15" s="381">
        <v>2500599</v>
      </c>
    </row>
    <row r="16" spans="1:3" x14ac:dyDescent="0.2">
      <c r="A16" s="382">
        <v>2.9</v>
      </c>
      <c r="B16" s="383" t="s">
        <v>324</v>
      </c>
      <c r="C16" s="381">
        <v>0</v>
      </c>
    </row>
    <row r="17" spans="1:5" x14ac:dyDescent="0.2">
      <c r="A17" s="382" t="s">
        <v>615</v>
      </c>
      <c r="B17" s="383" t="s">
        <v>616</v>
      </c>
      <c r="C17" s="381">
        <v>0</v>
      </c>
    </row>
    <row r="18" spans="1:5" x14ac:dyDescent="0.2">
      <c r="A18" s="382" t="s">
        <v>617</v>
      </c>
      <c r="B18" s="383" t="s">
        <v>32</v>
      </c>
      <c r="C18" s="381">
        <v>0</v>
      </c>
    </row>
    <row r="19" spans="1:5" x14ac:dyDescent="0.2">
      <c r="A19" s="382" t="s">
        <v>618</v>
      </c>
      <c r="B19" s="383" t="s">
        <v>619</v>
      </c>
      <c r="C19" s="381">
        <v>0</v>
      </c>
    </row>
    <row r="20" spans="1:5" x14ac:dyDescent="0.2">
      <c r="A20" s="382" t="s">
        <v>620</v>
      </c>
      <c r="B20" s="383" t="s">
        <v>621</v>
      </c>
      <c r="C20" s="381">
        <v>50142332</v>
      </c>
    </row>
    <row r="21" spans="1:5" x14ac:dyDescent="0.2">
      <c r="A21" s="382" t="s">
        <v>622</v>
      </c>
      <c r="B21" s="383" t="s">
        <v>623</v>
      </c>
      <c r="C21" s="381">
        <v>0</v>
      </c>
    </row>
    <row r="22" spans="1:5" x14ac:dyDescent="0.2">
      <c r="A22" s="382" t="s">
        <v>624</v>
      </c>
      <c r="B22" s="383" t="s">
        <v>625</v>
      </c>
      <c r="C22" s="381">
        <v>0</v>
      </c>
    </row>
    <row r="23" spans="1:5" x14ac:dyDescent="0.2">
      <c r="A23" s="382" t="s">
        <v>626</v>
      </c>
      <c r="B23" s="383" t="s">
        <v>627</v>
      </c>
      <c r="C23" s="381">
        <v>0</v>
      </c>
    </row>
    <row r="24" spans="1:5" x14ac:dyDescent="0.2">
      <c r="A24" s="382" t="s">
        <v>628</v>
      </c>
      <c r="B24" s="383" t="s">
        <v>629</v>
      </c>
      <c r="C24" s="381">
        <v>0</v>
      </c>
    </row>
    <row r="25" spans="1:5" x14ac:dyDescent="0.2">
      <c r="A25" s="382" t="s">
        <v>630</v>
      </c>
      <c r="B25" s="383" t="s">
        <v>631</v>
      </c>
      <c r="C25" s="381">
        <v>0</v>
      </c>
    </row>
    <row r="26" spans="1:5" x14ac:dyDescent="0.2">
      <c r="A26" s="382" t="s">
        <v>632</v>
      </c>
      <c r="B26" s="383" t="s">
        <v>633</v>
      </c>
      <c r="C26" s="381">
        <v>0</v>
      </c>
    </row>
    <row r="27" spans="1:5" x14ac:dyDescent="0.2">
      <c r="A27" s="382" t="s">
        <v>634</v>
      </c>
      <c r="B27" s="383" t="s">
        <v>635</v>
      </c>
      <c r="C27" s="381">
        <v>0</v>
      </c>
    </row>
    <row r="28" spans="1:5" x14ac:dyDescent="0.2">
      <c r="A28" s="382" t="s">
        <v>636</v>
      </c>
      <c r="B28" s="380" t="s">
        <v>637</v>
      </c>
      <c r="C28" s="381">
        <v>411781794</v>
      </c>
      <c r="E28" s="384"/>
    </row>
    <row r="29" spans="1:5" x14ac:dyDescent="0.2">
      <c r="A29" s="385"/>
      <c r="B29" s="386"/>
      <c r="C29" s="387"/>
    </row>
    <row r="30" spans="1:5" x14ac:dyDescent="0.2">
      <c r="A30" s="388" t="s">
        <v>638</v>
      </c>
      <c r="B30" s="389"/>
      <c r="C30" s="390">
        <f>SUM(C31:C35)</f>
        <v>626642197</v>
      </c>
    </row>
    <row r="31" spans="1:5" x14ac:dyDescent="0.2">
      <c r="A31" s="382" t="s">
        <v>639</v>
      </c>
      <c r="B31" s="383" t="s">
        <v>106</v>
      </c>
      <c r="C31" s="381">
        <v>4598425</v>
      </c>
    </row>
    <row r="32" spans="1:5" x14ac:dyDescent="0.2">
      <c r="A32" s="382" t="s">
        <v>640</v>
      </c>
      <c r="B32" s="383" t="s">
        <v>107</v>
      </c>
      <c r="C32" s="381">
        <v>0</v>
      </c>
    </row>
    <row r="33" spans="1:5" x14ac:dyDescent="0.2">
      <c r="A33" s="382" t="s">
        <v>641</v>
      </c>
      <c r="B33" s="383" t="s">
        <v>108</v>
      </c>
      <c r="C33" s="381">
        <v>622043649</v>
      </c>
    </row>
    <row r="34" spans="1:5" x14ac:dyDescent="0.2">
      <c r="A34" s="382" t="s">
        <v>642</v>
      </c>
      <c r="B34" s="383" t="s">
        <v>109</v>
      </c>
      <c r="C34" s="381">
        <v>123</v>
      </c>
    </row>
    <row r="35" spans="1:5" x14ac:dyDescent="0.2">
      <c r="A35" s="382" t="s">
        <v>643</v>
      </c>
      <c r="B35" s="380" t="s">
        <v>644</v>
      </c>
      <c r="C35" s="391">
        <v>0</v>
      </c>
    </row>
    <row r="36" spans="1:5" x14ac:dyDescent="0.2">
      <c r="A36" s="376"/>
      <c r="B36" s="392"/>
      <c r="C36" s="393"/>
    </row>
    <row r="37" spans="1:5" x14ac:dyDescent="0.2">
      <c r="A37" s="394" t="s">
        <v>645</v>
      </c>
      <c r="B37" s="340"/>
      <c r="C37" s="341">
        <v>6539503224</v>
      </c>
      <c r="E37" s="365"/>
    </row>
    <row r="39" spans="1:5" x14ac:dyDescent="0.2">
      <c r="A39" s="395" t="s">
        <v>60</v>
      </c>
      <c r="B39" s="395"/>
      <c r="C39" s="395"/>
      <c r="D39" s="395"/>
    </row>
  </sheetData>
  <mergeCells count="5">
    <mergeCell ref="A1:C1"/>
    <mergeCell ref="A2:C2"/>
    <mergeCell ref="A3:C3"/>
    <mergeCell ref="A4:C4"/>
    <mergeCell ref="A39:D3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11B9-5860-4F71-BD6A-1BC28007F074}">
  <sheetPr>
    <tabColor rgb="FFFFC000"/>
    <pageSetUpPr fitToPage="1"/>
  </sheetPr>
  <dimension ref="A1:J53"/>
  <sheetViews>
    <sheetView showGridLines="0" workbookViewId="0">
      <selection activeCell="A66" sqref="A66"/>
    </sheetView>
  </sheetViews>
  <sheetFormatPr baseColWidth="10" defaultColWidth="10.6640625" defaultRowHeight="11.25" x14ac:dyDescent="0.2"/>
  <cols>
    <col min="1" max="1" width="11.6640625" style="299" customWidth="1"/>
    <col min="2" max="2" width="80" style="299" bestFit="1" customWidth="1"/>
    <col min="3" max="3" width="20.33203125" style="299" bestFit="1" customWidth="1"/>
    <col min="4" max="5" width="27.6640625" style="299" bestFit="1" customWidth="1"/>
    <col min="6" max="6" width="19.33203125" style="299" customWidth="1"/>
    <col min="7" max="7" width="20" style="299" bestFit="1" customWidth="1"/>
    <col min="8" max="8" width="11.1640625" style="299" customWidth="1"/>
    <col min="9" max="9" width="12.83203125" style="299" bestFit="1" customWidth="1"/>
    <col min="10" max="10" width="16.5" style="299" bestFit="1" customWidth="1"/>
    <col min="11" max="16384" width="10.6640625" style="299"/>
  </cols>
  <sheetData>
    <row r="1" spans="1:10" ht="18.95" customHeight="1" x14ac:dyDescent="0.2">
      <c r="A1" s="296" t="s">
        <v>185</v>
      </c>
      <c r="B1" s="396"/>
      <c r="C1" s="396"/>
      <c r="D1" s="396"/>
      <c r="E1" s="396"/>
      <c r="F1" s="396"/>
      <c r="G1" s="297" t="s">
        <v>251</v>
      </c>
      <c r="H1" s="298">
        <v>2023</v>
      </c>
    </row>
    <row r="2" spans="1:10" ht="18.95" customHeight="1" x14ac:dyDescent="0.2">
      <c r="A2" s="296" t="s">
        <v>646</v>
      </c>
      <c r="B2" s="396"/>
      <c r="C2" s="396"/>
      <c r="D2" s="396"/>
      <c r="E2" s="396"/>
      <c r="F2" s="396"/>
      <c r="G2" s="297" t="s">
        <v>253</v>
      </c>
      <c r="H2" s="298" t="s">
        <v>189</v>
      </c>
    </row>
    <row r="3" spans="1:10" ht="18.95" customHeight="1" x14ac:dyDescent="0.2">
      <c r="A3" s="397" t="s">
        <v>190</v>
      </c>
      <c r="B3" s="398"/>
      <c r="C3" s="398"/>
      <c r="D3" s="398"/>
      <c r="E3" s="398"/>
      <c r="F3" s="398"/>
      <c r="G3" s="297" t="s">
        <v>254</v>
      </c>
      <c r="H3" s="298">
        <v>2</v>
      </c>
    </row>
    <row r="4" spans="1:10" x14ac:dyDescent="0.2">
      <c r="A4" s="300" t="s">
        <v>255</v>
      </c>
      <c r="B4" s="301"/>
      <c r="C4" s="301"/>
      <c r="D4" s="301"/>
      <c r="E4" s="301"/>
      <c r="F4" s="301"/>
      <c r="G4" s="301"/>
      <c r="H4" s="301"/>
    </row>
    <row r="7" spans="1:10" x14ac:dyDescent="0.2">
      <c r="A7" s="302" t="s">
        <v>257</v>
      </c>
      <c r="B7" s="302" t="s">
        <v>1</v>
      </c>
      <c r="C7" s="302" t="s">
        <v>152</v>
      </c>
      <c r="D7" s="302" t="s">
        <v>647</v>
      </c>
      <c r="E7" s="302" t="s">
        <v>648</v>
      </c>
      <c r="F7" s="302" t="s">
        <v>155</v>
      </c>
      <c r="G7" s="302" t="s">
        <v>649</v>
      </c>
      <c r="H7" s="302" t="s">
        <v>650</v>
      </c>
      <c r="I7" s="302" t="s">
        <v>651</v>
      </c>
      <c r="J7" s="302" t="s">
        <v>652</v>
      </c>
    </row>
    <row r="8" spans="1:10" s="308" customFormat="1" x14ac:dyDescent="0.2">
      <c r="A8" s="307">
        <v>7000</v>
      </c>
      <c r="B8" s="308" t="s">
        <v>653</v>
      </c>
      <c r="C8" s="399" t="s">
        <v>265</v>
      </c>
      <c r="D8" s="399"/>
    </row>
    <row r="9" spans="1:10" x14ac:dyDescent="0.2">
      <c r="A9" s="299">
        <v>7110</v>
      </c>
      <c r="B9" s="299" t="s">
        <v>649</v>
      </c>
      <c r="C9" s="304">
        <v>0</v>
      </c>
      <c r="D9" s="304">
        <v>0</v>
      </c>
      <c r="E9" s="304">
        <v>0</v>
      </c>
      <c r="F9" s="304">
        <f t="shared" ref="F9:F38" si="0">C9+D9+E9</f>
        <v>0</v>
      </c>
    </row>
    <row r="10" spans="1:10" x14ac:dyDescent="0.2">
      <c r="A10" s="299">
        <v>7120</v>
      </c>
      <c r="B10" s="299" t="s">
        <v>654</v>
      </c>
      <c r="C10" s="304">
        <v>0</v>
      </c>
      <c r="D10" s="304">
        <v>0</v>
      </c>
      <c r="E10" s="304">
        <v>0</v>
      </c>
      <c r="F10" s="304">
        <f t="shared" si="0"/>
        <v>0</v>
      </c>
    </row>
    <row r="11" spans="1:10" x14ac:dyDescent="0.2">
      <c r="A11" s="299">
        <v>7130</v>
      </c>
      <c r="B11" s="299" t="s">
        <v>655</v>
      </c>
      <c r="C11" s="304">
        <v>0</v>
      </c>
      <c r="D11" s="304">
        <v>0</v>
      </c>
      <c r="E11" s="304">
        <v>0</v>
      </c>
      <c r="F11" s="304">
        <f t="shared" si="0"/>
        <v>0</v>
      </c>
    </row>
    <row r="12" spans="1:10" x14ac:dyDescent="0.2">
      <c r="A12" s="299">
        <v>7140</v>
      </c>
      <c r="B12" s="299" t="s">
        <v>656</v>
      </c>
      <c r="C12" s="304">
        <v>0</v>
      </c>
      <c r="D12" s="304">
        <v>0</v>
      </c>
      <c r="E12" s="304">
        <v>0</v>
      </c>
      <c r="F12" s="304">
        <f t="shared" si="0"/>
        <v>0</v>
      </c>
    </row>
    <row r="13" spans="1:10" x14ac:dyDescent="0.2">
      <c r="A13" s="299">
        <v>7150</v>
      </c>
      <c r="B13" s="299" t="s">
        <v>657</v>
      </c>
      <c r="C13" s="304">
        <v>0</v>
      </c>
      <c r="D13" s="304">
        <v>0</v>
      </c>
      <c r="E13" s="304">
        <v>0</v>
      </c>
      <c r="F13" s="304">
        <f t="shared" si="0"/>
        <v>0</v>
      </c>
    </row>
    <row r="14" spans="1:10" x14ac:dyDescent="0.2">
      <c r="A14" s="299">
        <v>7160</v>
      </c>
      <c r="B14" s="299" t="s">
        <v>658</v>
      </c>
      <c r="C14" s="304">
        <v>0</v>
      </c>
      <c r="D14" s="304">
        <v>0</v>
      </c>
      <c r="E14" s="304">
        <v>0</v>
      </c>
      <c r="F14" s="304">
        <f t="shared" si="0"/>
        <v>0</v>
      </c>
    </row>
    <row r="15" spans="1:10" x14ac:dyDescent="0.2">
      <c r="A15" s="299">
        <v>7210</v>
      </c>
      <c r="B15" s="299" t="s">
        <v>659</v>
      </c>
      <c r="C15" s="304">
        <v>0</v>
      </c>
      <c r="D15" s="304">
        <v>0</v>
      </c>
      <c r="E15" s="304">
        <v>0</v>
      </c>
      <c r="F15" s="304">
        <f t="shared" si="0"/>
        <v>0</v>
      </c>
    </row>
    <row r="16" spans="1:10" x14ac:dyDescent="0.2">
      <c r="A16" s="299">
        <v>7220</v>
      </c>
      <c r="B16" s="299" t="s">
        <v>660</v>
      </c>
      <c r="C16" s="304">
        <v>0</v>
      </c>
      <c r="D16" s="304">
        <v>0</v>
      </c>
      <c r="E16" s="304">
        <v>0</v>
      </c>
      <c r="F16" s="304">
        <f t="shared" si="0"/>
        <v>0</v>
      </c>
    </row>
    <row r="17" spans="1:6" x14ac:dyDescent="0.2">
      <c r="A17" s="299">
        <v>7230</v>
      </c>
      <c r="B17" s="299" t="s">
        <v>661</v>
      </c>
      <c r="C17" s="304">
        <v>0</v>
      </c>
      <c r="D17" s="304">
        <v>0</v>
      </c>
      <c r="E17" s="304">
        <v>0</v>
      </c>
      <c r="F17" s="304">
        <f t="shared" si="0"/>
        <v>0</v>
      </c>
    </row>
    <row r="18" spans="1:6" x14ac:dyDescent="0.2">
      <c r="A18" s="299">
        <v>7240</v>
      </c>
      <c r="B18" s="299" t="s">
        <v>662</v>
      </c>
      <c r="C18" s="304">
        <v>0</v>
      </c>
      <c r="D18" s="304">
        <v>0</v>
      </c>
      <c r="E18" s="304">
        <v>0</v>
      </c>
      <c r="F18" s="304">
        <f t="shared" si="0"/>
        <v>0</v>
      </c>
    </row>
    <row r="19" spans="1:6" x14ac:dyDescent="0.2">
      <c r="A19" s="299">
        <v>7250</v>
      </c>
      <c r="B19" s="299" t="s">
        <v>663</v>
      </c>
      <c r="C19" s="304">
        <v>0</v>
      </c>
      <c r="D19" s="304">
        <v>0</v>
      </c>
      <c r="E19" s="304">
        <v>0</v>
      </c>
      <c r="F19" s="304">
        <f t="shared" si="0"/>
        <v>0</v>
      </c>
    </row>
    <row r="20" spans="1:6" x14ac:dyDescent="0.2">
      <c r="A20" s="299">
        <v>7260</v>
      </c>
      <c r="B20" s="299" t="s">
        <v>664</v>
      </c>
      <c r="C20" s="304">
        <v>0</v>
      </c>
      <c r="D20" s="304">
        <v>0</v>
      </c>
      <c r="E20" s="304">
        <v>0</v>
      </c>
      <c r="F20" s="304">
        <f t="shared" si="0"/>
        <v>0</v>
      </c>
    </row>
    <row r="21" spans="1:6" x14ac:dyDescent="0.2">
      <c r="A21" s="299">
        <v>7310</v>
      </c>
      <c r="B21" s="299" t="s">
        <v>665</v>
      </c>
      <c r="C21" s="304">
        <v>0</v>
      </c>
      <c r="D21" s="304">
        <v>0</v>
      </c>
      <c r="E21" s="304">
        <v>0</v>
      </c>
      <c r="F21" s="304">
        <f t="shared" si="0"/>
        <v>0</v>
      </c>
    </row>
    <row r="22" spans="1:6" x14ac:dyDescent="0.2">
      <c r="A22" s="299">
        <v>7320</v>
      </c>
      <c r="B22" s="299" t="s">
        <v>666</v>
      </c>
      <c r="C22" s="304">
        <v>0</v>
      </c>
      <c r="D22" s="304">
        <v>0</v>
      </c>
      <c r="E22" s="304">
        <v>0</v>
      </c>
      <c r="F22" s="304">
        <f t="shared" si="0"/>
        <v>0</v>
      </c>
    </row>
    <row r="23" spans="1:6" x14ac:dyDescent="0.2">
      <c r="A23" s="299">
        <v>7330</v>
      </c>
      <c r="B23" s="299" t="s">
        <v>667</v>
      </c>
      <c r="C23" s="304">
        <v>0</v>
      </c>
      <c r="D23" s="304">
        <v>0</v>
      </c>
      <c r="E23" s="304">
        <v>0</v>
      </c>
      <c r="F23" s="304">
        <f t="shared" si="0"/>
        <v>0</v>
      </c>
    </row>
    <row r="24" spans="1:6" x14ac:dyDescent="0.2">
      <c r="A24" s="299">
        <v>7340</v>
      </c>
      <c r="B24" s="299" t="s">
        <v>668</v>
      </c>
      <c r="C24" s="304">
        <v>0</v>
      </c>
      <c r="D24" s="304">
        <v>0</v>
      </c>
      <c r="E24" s="304">
        <v>0</v>
      </c>
      <c r="F24" s="304">
        <f t="shared" si="0"/>
        <v>0</v>
      </c>
    </row>
    <row r="25" spans="1:6" x14ac:dyDescent="0.2">
      <c r="A25" s="299">
        <v>7350</v>
      </c>
      <c r="B25" s="299" t="s">
        <v>669</v>
      </c>
      <c r="C25" s="304">
        <v>0</v>
      </c>
      <c r="D25" s="304">
        <v>0</v>
      </c>
      <c r="E25" s="304">
        <v>0</v>
      </c>
      <c r="F25" s="304">
        <f t="shared" si="0"/>
        <v>0</v>
      </c>
    </row>
    <row r="26" spans="1:6" x14ac:dyDescent="0.2">
      <c r="A26" s="299">
        <v>7360</v>
      </c>
      <c r="B26" s="299" t="s">
        <v>670</v>
      </c>
      <c r="C26" s="304">
        <v>0</v>
      </c>
      <c r="D26" s="304">
        <v>0</v>
      </c>
      <c r="E26" s="304">
        <v>0</v>
      </c>
      <c r="F26" s="304">
        <f t="shared" si="0"/>
        <v>0</v>
      </c>
    </row>
    <row r="27" spans="1:6" x14ac:dyDescent="0.2">
      <c r="A27" s="299">
        <v>7410</v>
      </c>
      <c r="B27" s="299" t="s">
        <v>671</v>
      </c>
      <c r="C27" s="304">
        <v>0</v>
      </c>
      <c r="D27" s="304">
        <v>0</v>
      </c>
      <c r="E27" s="304">
        <v>0</v>
      </c>
      <c r="F27" s="304">
        <f t="shared" si="0"/>
        <v>0</v>
      </c>
    </row>
    <row r="28" spans="1:6" x14ac:dyDescent="0.2">
      <c r="A28" s="299">
        <v>7420</v>
      </c>
      <c r="B28" s="299" t="s">
        <v>672</v>
      </c>
      <c r="C28" s="304">
        <v>0</v>
      </c>
      <c r="D28" s="304">
        <v>0</v>
      </c>
      <c r="E28" s="304">
        <v>0</v>
      </c>
      <c r="F28" s="304">
        <f t="shared" si="0"/>
        <v>0</v>
      </c>
    </row>
    <row r="29" spans="1:6" x14ac:dyDescent="0.2">
      <c r="A29" s="299">
        <v>7510</v>
      </c>
      <c r="B29" s="299" t="s">
        <v>673</v>
      </c>
      <c r="C29" s="304">
        <v>0</v>
      </c>
      <c r="D29" s="304">
        <v>0</v>
      </c>
      <c r="E29" s="304">
        <v>0</v>
      </c>
      <c r="F29" s="304">
        <f t="shared" si="0"/>
        <v>0</v>
      </c>
    </row>
    <row r="30" spans="1:6" x14ac:dyDescent="0.2">
      <c r="A30" s="299">
        <v>7520</v>
      </c>
      <c r="B30" s="299" t="s">
        <v>674</v>
      </c>
      <c r="C30" s="304">
        <v>0</v>
      </c>
      <c r="D30" s="304">
        <v>0</v>
      </c>
      <c r="E30" s="304">
        <v>0</v>
      </c>
      <c r="F30" s="304">
        <f t="shared" si="0"/>
        <v>0</v>
      </c>
    </row>
    <row r="31" spans="1:6" x14ac:dyDescent="0.2">
      <c r="A31" s="299">
        <v>7610</v>
      </c>
      <c r="B31" s="299" t="s">
        <v>675</v>
      </c>
      <c r="C31" s="304">
        <v>0</v>
      </c>
      <c r="D31" s="304">
        <v>0</v>
      </c>
      <c r="E31" s="304">
        <v>0</v>
      </c>
      <c r="F31" s="304">
        <f t="shared" si="0"/>
        <v>0</v>
      </c>
    </row>
    <row r="32" spans="1:6" x14ac:dyDescent="0.2">
      <c r="A32" s="299">
        <v>7620</v>
      </c>
      <c r="B32" s="299" t="s">
        <v>676</v>
      </c>
      <c r="C32" s="304">
        <v>0</v>
      </c>
      <c r="D32" s="304">
        <v>0</v>
      </c>
      <c r="E32" s="304">
        <v>0</v>
      </c>
      <c r="F32" s="304">
        <f t="shared" si="0"/>
        <v>0</v>
      </c>
    </row>
    <row r="33" spans="1:7" x14ac:dyDescent="0.2">
      <c r="A33" s="299">
        <v>7630</v>
      </c>
      <c r="B33" s="299" t="s">
        <v>677</v>
      </c>
      <c r="C33" s="304">
        <v>0</v>
      </c>
      <c r="D33" s="304">
        <v>0</v>
      </c>
      <c r="E33" s="304">
        <v>0</v>
      </c>
      <c r="F33" s="304">
        <f t="shared" si="0"/>
        <v>0</v>
      </c>
    </row>
    <row r="34" spans="1:7" x14ac:dyDescent="0.2">
      <c r="A34" s="299">
        <v>7640</v>
      </c>
      <c r="B34" s="299" t="s">
        <v>678</v>
      </c>
      <c r="C34" s="304">
        <v>0</v>
      </c>
      <c r="D34" s="304">
        <v>0</v>
      </c>
      <c r="E34" s="304">
        <v>0</v>
      </c>
      <c r="F34" s="304">
        <f t="shared" si="0"/>
        <v>0</v>
      </c>
    </row>
    <row r="35" spans="1:7" hidden="1" x14ac:dyDescent="0.2">
      <c r="A35" s="299">
        <v>7911</v>
      </c>
      <c r="B35" s="299" t="s">
        <v>679</v>
      </c>
      <c r="C35" s="304">
        <v>0</v>
      </c>
      <c r="D35" s="304">
        <v>0</v>
      </c>
      <c r="E35" s="304">
        <v>0</v>
      </c>
      <c r="F35" s="304">
        <f t="shared" si="0"/>
        <v>0</v>
      </c>
    </row>
    <row r="36" spans="1:7" hidden="1" x14ac:dyDescent="0.2">
      <c r="A36" s="299">
        <v>7921</v>
      </c>
      <c r="B36" s="299" t="s">
        <v>680</v>
      </c>
      <c r="C36" s="304">
        <v>0</v>
      </c>
      <c r="D36" s="304">
        <v>0</v>
      </c>
      <c r="E36" s="304">
        <v>0</v>
      </c>
      <c r="F36" s="304">
        <f t="shared" si="0"/>
        <v>0</v>
      </c>
    </row>
    <row r="37" spans="1:7" hidden="1" x14ac:dyDescent="0.2">
      <c r="A37" s="299">
        <v>7931</v>
      </c>
      <c r="B37" s="299" t="s">
        <v>681</v>
      </c>
      <c r="C37" s="304">
        <v>0</v>
      </c>
      <c r="D37" s="304">
        <v>0</v>
      </c>
      <c r="E37" s="304">
        <v>0</v>
      </c>
      <c r="F37" s="304">
        <f t="shared" si="0"/>
        <v>0</v>
      </c>
    </row>
    <row r="38" spans="1:7" hidden="1" x14ac:dyDescent="0.2">
      <c r="A38" s="299">
        <v>7932</v>
      </c>
      <c r="B38" s="299" t="s">
        <v>682</v>
      </c>
      <c r="C38" s="304">
        <v>0</v>
      </c>
      <c r="D38" s="304">
        <v>0</v>
      </c>
      <c r="E38" s="304">
        <v>0</v>
      </c>
      <c r="F38" s="304">
        <f t="shared" si="0"/>
        <v>0</v>
      </c>
    </row>
    <row r="39" spans="1:7" s="308" customFormat="1" x14ac:dyDescent="0.2">
      <c r="A39" s="307">
        <v>8000</v>
      </c>
      <c r="B39" s="308" t="s">
        <v>683</v>
      </c>
      <c r="C39" s="310"/>
      <c r="D39" s="400"/>
      <c r="E39" s="400"/>
      <c r="F39" s="400"/>
      <c r="G39" s="399"/>
    </row>
    <row r="40" spans="1:7" x14ac:dyDescent="0.2">
      <c r="A40" s="299">
        <v>8110</v>
      </c>
      <c r="B40" s="299" t="s">
        <v>684</v>
      </c>
      <c r="C40" s="304">
        <v>0</v>
      </c>
      <c r="D40" s="304">
        <v>15613367493.969999</v>
      </c>
      <c r="E40" s="304">
        <v>0</v>
      </c>
      <c r="F40" s="304">
        <f t="shared" ref="F40:F51" si="1">C40+D40+E40</f>
        <v>15613367493.969999</v>
      </c>
    </row>
    <row r="41" spans="1:7" x14ac:dyDescent="0.2">
      <c r="A41" s="299">
        <v>8120</v>
      </c>
      <c r="B41" s="299" t="s">
        <v>685</v>
      </c>
      <c r="C41" s="304">
        <v>0</v>
      </c>
      <c r="D41" s="304">
        <v>7441005341.21</v>
      </c>
      <c r="E41" s="304">
        <v>-16349865052.57</v>
      </c>
      <c r="F41" s="304">
        <f t="shared" si="1"/>
        <v>-8908859711.3600006</v>
      </c>
    </row>
    <row r="42" spans="1:7" x14ac:dyDescent="0.2">
      <c r="A42" s="299">
        <v>8130</v>
      </c>
      <c r="B42" s="299" t="s">
        <v>686</v>
      </c>
      <c r="C42" s="304">
        <v>0</v>
      </c>
      <c r="D42" s="304">
        <v>3608951399.3200002</v>
      </c>
      <c r="E42" s="304">
        <v>-2324963153.7399998</v>
      </c>
      <c r="F42" s="304">
        <f t="shared" si="1"/>
        <v>1283988245.5800004</v>
      </c>
    </row>
    <row r="43" spans="1:7" x14ac:dyDescent="0.2">
      <c r="A43" s="299">
        <v>8140</v>
      </c>
      <c r="B43" s="299" t="s">
        <v>687</v>
      </c>
      <c r="C43" s="304">
        <v>0</v>
      </c>
      <c r="D43" s="304">
        <v>3689395864.4899998</v>
      </c>
      <c r="E43" s="304">
        <v>-3689395864.4899998</v>
      </c>
      <c r="F43" s="304">
        <f t="shared" si="1"/>
        <v>0</v>
      </c>
    </row>
    <row r="44" spans="1:7" x14ac:dyDescent="0.2">
      <c r="A44" s="299">
        <v>8150</v>
      </c>
      <c r="B44" s="299" t="s">
        <v>688</v>
      </c>
      <c r="C44" s="304">
        <v>0</v>
      </c>
      <c r="D44" s="304">
        <v>-4731931459.1899996</v>
      </c>
      <c r="E44" s="304">
        <v>-3256564569</v>
      </c>
      <c r="F44" s="304">
        <f t="shared" si="1"/>
        <v>-7988496028.1899996</v>
      </c>
    </row>
    <row r="45" spans="1:7" x14ac:dyDescent="0.2">
      <c r="A45" s="299">
        <v>8210</v>
      </c>
      <c r="B45" s="299" t="s">
        <v>689</v>
      </c>
      <c r="C45" s="304">
        <v>0</v>
      </c>
      <c r="D45" s="304">
        <v>0</v>
      </c>
      <c r="E45" s="304">
        <v>-15613367493.969999</v>
      </c>
      <c r="F45" s="304">
        <f t="shared" si="1"/>
        <v>-15613367493.969999</v>
      </c>
    </row>
    <row r="46" spans="1:7" x14ac:dyDescent="0.2">
      <c r="A46" s="299">
        <v>8220</v>
      </c>
      <c r="B46" s="299" t="s">
        <v>690</v>
      </c>
      <c r="C46" s="304">
        <v>0</v>
      </c>
      <c r="D46" s="304">
        <v>27902438057.689999</v>
      </c>
      <c r="E46" s="304">
        <v>-19886699498.139999</v>
      </c>
      <c r="F46" s="304">
        <f t="shared" si="1"/>
        <v>8015738559.5499992</v>
      </c>
    </row>
    <row r="47" spans="1:7" x14ac:dyDescent="0.2">
      <c r="A47" s="299">
        <v>8230</v>
      </c>
      <c r="B47" s="299" t="s">
        <v>691</v>
      </c>
      <c r="C47" s="304">
        <v>0</v>
      </c>
      <c r="D47" s="304">
        <v>10041645107.700001</v>
      </c>
      <c r="E47" s="304">
        <v>-11325633353.280001</v>
      </c>
      <c r="F47" s="304">
        <f t="shared" si="1"/>
        <v>-1283988245.5799999</v>
      </c>
    </row>
    <row r="48" spans="1:7" x14ac:dyDescent="0.2">
      <c r="A48" s="299">
        <v>8240</v>
      </c>
      <c r="B48" s="299" t="s">
        <v>692</v>
      </c>
      <c r="C48" s="304">
        <v>0</v>
      </c>
      <c r="D48" s="304">
        <v>10544930419.43</v>
      </c>
      <c r="E48" s="304">
        <v>-8101337215.9499998</v>
      </c>
      <c r="F48" s="304">
        <f t="shared" si="1"/>
        <v>2443593203.4800005</v>
      </c>
    </row>
    <row r="49" spans="1:6" x14ac:dyDescent="0.2">
      <c r="A49" s="299">
        <v>8250</v>
      </c>
      <c r="B49" s="299" t="s">
        <v>693</v>
      </c>
      <c r="C49" s="304">
        <v>0</v>
      </c>
      <c r="D49" s="304">
        <v>5765822015.7299995</v>
      </c>
      <c r="E49" s="304">
        <v>-5765822015.7299995</v>
      </c>
      <c r="F49" s="304">
        <f t="shared" si="1"/>
        <v>0</v>
      </c>
    </row>
    <row r="50" spans="1:6" x14ac:dyDescent="0.2">
      <c r="A50" s="299">
        <v>8260</v>
      </c>
      <c r="B50" s="299" t="s">
        <v>694</v>
      </c>
      <c r="C50" s="304">
        <v>0</v>
      </c>
      <c r="D50" s="304">
        <v>1207027792.3299999</v>
      </c>
      <c r="E50" s="304">
        <v>-1207027792.3299999</v>
      </c>
      <c r="F50" s="304">
        <f t="shared" si="1"/>
        <v>0</v>
      </c>
    </row>
    <row r="51" spans="1:6" x14ac:dyDescent="0.2">
      <c r="A51" s="299">
        <v>8270</v>
      </c>
      <c r="B51" s="299" t="s">
        <v>695</v>
      </c>
      <c r="C51" s="304">
        <v>0</v>
      </c>
      <c r="D51" s="304">
        <v>404380585</v>
      </c>
      <c r="E51" s="304">
        <v>6033643391.5200005</v>
      </c>
      <c r="F51" s="304">
        <f t="shared" si="1"/>
        <v>6438023976.5200005</v>
      </c>
    </row>
    <row r="53" spans="1:6" x14ac:dyDescent="0.2">
      <c r="B53" s="299" t="s">
        <v>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47C5-CAF1-47D4-85F9-0CE28B826555}">
  <sheetPr>
    <tabColor theme="6" tint="-0.499984740745262"/>
    <pageSetUpPr fitToPage="1"/>
  </sheetPr>
  <dimension ref="A1:H90"/>
  <sheetViews>
    <sheetView showGridLines="0" zoomScaleNormal="100" workbookViewId="0">
      <selection activeCell="A66" sqref="A66"/>
    </sheetView>
  </sheetViews>
  <sheetFormatPr baseColWidth="10" defaultColWidth="12" defaultRowHeight="11.25" x14ac:dyDescent="0.2"/>
  <cols>
    <col min="1" max="1" width="108.6640625" style="87" customWidth="1"/>
    <col min="2" max="3" width="19" style="56" customWidth="1"/>
    <col min="4" max="4" width="1" style="56" customWidth="1"/>
    <col min="5" max="16384" width="12" style="56"/>
  </cols>
  <sheetData>
    <row r="1" spans="1:3" ht="48.75" customHeight="1" thickBot="1" x14ac:dyDescent="0.25">
      <c r="A1" s="53" t="s">
        <v>61</v>
      </c>
      <c r="B1" s="54"/>
      <c r="C1" s="55"/>
    </row>
    <row r="2" spans="1:3" ht="18" customHeight="1" thickBot="1" x14ac:dyDescent="0.25">
      <c r="A2" s="57" t="s">
        <v>1</v>
      </c>
      <c r="B2" s="58">
        <v>2023</v>
      </c>
      <c r="C2" s="59">
        <v>2022</v>
      </c>
    </row>
    <row r="3" spans="1:3" s="62" customFormat="1" x14ac:dyDescent="0.2">
      <c r="A3" s="7" t="s">
        <v>62</v>
      </c>
      <c r="B3" s="60"/>
      <c r="C3" s="61"/>
    </row>
    <row r="4" spans="1:3" x14ac:dyDescent="0.2">
      <c r="A4" s="12" t="s">
        <v>63</v>
      </c>
      <c r="B4" s="63">
        <f>SUM(B5:B11)</f>
        <v>24472903.469999999</v>
      </c>
      <c r="C4" s="64">
        <f>SUM(C5:C11)</f>
        <v>27206367.530000001</v>
      </c>
    </row>
    <row r="5" spans="1:3" x14ac:dyDescent="0.2">
      <c r="A5" s="16" t="s">
        <v>64</v>
      </c>
      <c r="B5" s="65">
        <v>0</v>
      </c>
      <c r="C5" s="66">
        <v>0</v>
      </c>
    </row>
    <row r="6" spans="1:3" x14ac:dyDescent="0.2">
      <c r="A6" s="16" t="s">
        <v>65</v>
      </c>
      <c r="B6" s="65">
        <v>0</v>
      </c>
      <c r="C6" s="66">
        <v>0</v>
      </c>
    </row>
    <row r="7" spans="1:3" x14ac:dyDescent="0.2">
      <c r="A7" s="16" t="s">
        <v>66</v>
      </c>
      <c r="B7" s="65">
        <v>0</v>
      </c>
      <c r="C7" s="66">
        <v>0</v>
      </c>
    </row>
    <row r="8" spans="1:3" x14ac:dyDescent="0.2">
      <c r="A8" s="16" t="s">
        <v>67</v>
      </c>
      <c r="B8" s="65">
        <v>0</v>
      </c>
      <c r="C8" s="66">
        <v>0</v>
      </c>
    </row>
    <row r="9" spans="1:3" x14ac:dyDescent="0.2">
      <c r="A9" s="16" t="s">
        <v>68</v>
      </c>
      <c r="B9" s="65">
        <v>0</v>
      </c>
      <c r="C9" s="66">
        <v>0</v>
      </c>
    </row>
    <row r="10" spans="1:3" x14ac:dyDescent="0.2">
      <c r="A10" s="16" t="s">
        <v>69</v>
      </c>
      <c r="B10" s="65">
        <v>0</v>
      </c>
      <c r="C10" s="66">
        <v>0</v>
      </c>
    </row>
    <row r="11" spans="1:3" x14ac:dyDescent="0.2">
      <c r="A11" s="16" t="s">
        <v>70</v>
      </c>
      <c r="B11" s="67">
        <v>24472903.469999999</v>
      </c>
      <c r="C11" s="68">
        <v>27206367.530000001</v>
      </c>
    </row>
    <row r="12" spans="1:3" x14ac:dyDescent="0.2">
      <c r="A12" s="16"/>
      <c r="B12" s="69"/>
      <c r="C12" s="70"/>
    </row>
    <row r="13" spans="1:3" ht="33" customHeight="1" x14ac:dyDescent="0.2">
      <c r="A13" s="12" t="s">
        <v>71</v>
      </c>
      <c r="B13" s="63">
        <f>SUM(B14:B15)</f>
        <v>7871839699.6199999</v>
      </c>
      <c r="C13" s="71">
        <f>SUM(C14:C15)</f>
        <v>14918213800.01</v>
      </c>
    </row>
    <row r="14" spans="1:3" ht="24.75" customHeight="1" x14ac:dyDescent="0.2">
      <c r="A14" s="16" t="s">
        <v>72</v>
      </c>
      <c r="B14" s="67">
        <v>4094218470.6900001</v>
      </c>
      <c r="C14" s="68">
        <v>8525881139.3000002</v>
      </c>
    </row>
    <row r="15" spans="1:3" ht="13.5" customHeight="1" x14ac:dyDescent="0.2">
      <c r="A15" s="16" t="s">
        <v>73</v>
      </c>
      <c r="B15" s="67">
        <v>3777621228.9299998</v>
      </c>
      <c r="C15" s="68">
        <v>6392332660.71</v>
      </c>
    </row>
    <row r="16" spans="1:3" x14ac:dyDescent="0.2">
      <c r="A16" s="16"/>
      <c r="B16" s="69"/>
      <c r="C16" s="70"/>
    </row>
    <row r="17" spans="1:3" x14ac:dyDescent="0.2">
      <c r="A17" s="12" t="s">
        <v>74</v>
      </c>
      <c r="B17" s="72">
        <f>SUM(B18:B22)</f>
        <v>23121</v>
      </c>
      <c r="C17" s="73">
        <f>SUM(C18:C22)</f>
        <v>0</v>
      </c>
    </row>
    <row r="18" spans="1:3" x14ac:dyDescent="0.2">
      <c r="A18" s="16" t="s">
        <v>75</v>
      </c>
      <c r="B18" s="65">
        <v>0</v>
      </c>
      <c r="C18" s="66">
        <v>0</v>
      </c>
    </row>
    <row r="19" spans="1:3" x14ac:dyDescent="0.2">
      <c r="A19" s="16" t="s">
        <v>76</v>
      </c>
      <c r="B19" s="65">
        <v>0</v>
      </c>
      <c r="C19" s="66">
        <v>0</v>
      </c>
    </row>
    <row r="20" spans="1:3" x14ac:dyDescent="0.2">
      <c r="A20" s="16" t="s">
        <v>77</v>
      </c>
      <c r="B20" s="65">
        <v>0</v>
      </c>
      <c r="C20" s="66">
        <v>0</v>
      </c>
    </row>
    <row r="21" spans="1:3" x14ac:dyDescent="0.2">
      <c r="A21" s="16" t="s">
        <v>78</v>
      </c>
      <c r="B21" s="65">
        <v>0</v>
      </c>
      <c r="C21" s="66">
        <v>0</v>
      </c>
    </row>
    <row r="22" spans="1:3" x14ac:dyDescent="0.2">
      <c r="A22" s="16" t="s">
        <v>79</v>
      </c>
      <c r="B22" s="67">
        <v>23121</v>
      </c>
      <c r="C22" s="68">
        <v>0</v>
      </c>
    </row>
    <row r="23" spans="1:3" x14ac:dyDescent="0.2">
      <c r="A23" s="20"/>
      <c r="B23" s="74"/>
      <c r="C23" s="75"/>
    </row>
    <row r="24" spans="1:3" x14ac:dyDescent="0.2">
      <c r="A24" s="76" t="s">
        <v>80</v>
      </c>
      <c r="B24" s="63">
        <f>+B4+B13+B17</f>
        <v>7896335724.0900002</v>
      </c>
      <c r="C24" s="30">
        <f>+C4+C13+C17</f>
        <v>14945420167.540001</v>
      </c>
    </row>
    <row r="25" spans="1:3" x14ac:dyDescent="0.2">
      <c r="A25" s="24"/>
      <c r="B25" s="77"/>
      <c r="C25" s="30"/>
    </row>
    <row r="26" spans="1:3" s="62" customFormat="1" x14ac:dyDescent="0.2">
      <c r="A26" s="76" t="s">
        <v>81</v>
      </c>
      <c r="B26" s="78"/>
      <c r="C26" s="79"/>
    </row>
    <row r="27" spans="1:3" x14ac:dyDescent="0.2">
      <c r="A27" s="12" t="s">
        <v>82</v>
      </c>
      <c r="B27" s="63">
        <f>SUM(B28:B30)</f>
        <v>5874581409.2600002</v>
      </c>
      <c r="C27" s="64">
        <f>SUM(C28:C30)</f>
        <v>13760785920.609999</v>
      </c>
    </row>
    <row r="28" spans="1:3" x14ac:dyDescent="0.2">
      <c r="A28" s="16" t="s">
        <v>83</v>
      </c>
      <c r="B28" s="67">
        <v>4108250972.4000001</v>
      </c>
      <c r="C28" s="68">
        <v>8858574570.6399994</v>
      </c>
    </row>
    <row r="29" spans="1:3" x14ac:dyDescent="0.2">
      <c r="A29" s="16" t="s">
        <v>84</v>
      </c>
      <c r="B29" s="67">
        <v>500904817.79000002</v>
      </c>
      <c r="C29" s="68">
        <v>1737148794.23</v>
      </c>
    </row>
    <row r="30" spans="1:3" x14ac:dyDescent="0.2">
      <c r="A30" s="16" t="s">
        <v>85</v>
      </c>
      <c r="B30" s="67">
        <v>1265425619.0699999</v>
      </c>
      <c r="C30" s="68">
        <v>3165062555.7399998</v>
      </c>
    </row>
    <row r="31" spans="1:3" x14ac:dyDescent="0.2">
      <c r="A31" s="16"/>
      <c r="B31" s="80"/>
      <c r="C31" s="81"/>
    </row>
    <row r="32" spans="1:3" x14ac:dyDescent="0.2">
      <c r="A32" s="12" t="s">
        <v>86</v>
      </c>
      <c r="B32" s="63">
        <f>SUM(B33:B41)</f>
        <v>38279617.200000003</v>
      </c>
      <c r="C32" s="64">
        <f>SUM(C33:C41)</f>
        <v>1554000</v>
      </c>
    </row>
    <row r="33" spans="1:3" x14ac:dyDescent="0.2">
      <c r="A33" s="16" t="s">
        <v>87</v>
      </c>
      <c r="B33" s="65">
        <v>0</v>
      </c>
      <c r="C33" s="66">
        <v>0</v>
      </c>
    </row>
    <row r="34" spans="1:3" x14ac:dyDescent="0.2">
      <c r="A34" s="16" t="s">
        <v>88</v>
      </c>
      <c r="B34" s="65">
        <v>0</v>
      </c>
      <c r="C34" s="66">
        <v>0</v>
      </c>
    </row>
    <row r="35" spans="1:3" x14ac:dyDescent="0.2">
      <c r="A35" s="16" t="s">
        <v>89</v>
      </c>
      <c r="B35" s="67">
        <v>0</v>
      </c>
      <c r="C35" s="68">
        <v>465000</v>
      </c>
    </row>
    <row r="36" spans="1:3" x14ac:dyDescent="0.2">
      <c r="A36" s="16" t="s">
        <v>90</v>
      </c>
      <c r="B36" s="67">
        <v>38279617.200000003</v>
      </c>
      <c r="C36" s="68">
        <v>1089000</v>
      </c>
    </row>
    <row r="37" spans="1:3" x14ac:dyDescent="0.2">
      <c r="A37" s="16" t="s">
        <v>91</v>
      </c>
      <c r="B37" s="65">
        <v>0</v>
      </c>
      <c r="C37" s="66">
        <v>0</v>
      </c>
    </row>
    <row r="38" spans="1:3" x14ac:dyDescent="0.2">
      <c r="A38" s="16" t="s">
        <v>92</v>
      </c>
      <c r="B38" s="65">
        <v>0</v>
      </c>
      <c r="C38" s="66">
        <v>0</v>
      </c>
    </row>
    <row r="39" spans="1:3" x14ac:dyDescent="0.2">
      <c r="A39" s="16" t="s">
        <v>93</v>
      </c>
      <c r="B39" s="65">
        <v>0</v>
      </c>
      <c r="C39" s="66">
        <v>0</v>
      </c>
    </row>
    <row r="40" spans="1:3" x14ac:dyDescent="0.2">
      <c r="A40" s="16" t="s">
        <v>94</v>
      </c>
      <c r="B40" s="65">
        <v>0</v>
      </c>
      <c r="C40" s="66">
        <v>0</v>
      </c>
    </row>
    <row r="41" spans="1:3" x14ac:dyDescent="0.2">
      <c r="A41" s="16" t="s">
        <v>95</v>
      </c>
      <c r="B41" s="65">
        <v>0</v>
      </c>
      <c r="C41" s="66">
        <v>0</v>
      </c>
    </row>
    <row r="42" spans="1:3" x14ac:dyDescent="0.2">
      <c r="A42" s="16"/>
      <c r="B42" s="65"/>
      <c r="C42" s="66"/>
    </row>
    <row r="43" spans="1:3" x14ac:dyDescent="0.2">
      <c r="A43" s="12" t="s">
        <v>96</v>
      </c>
      <c r="B43" s="63">
        <f>SUM(B44:B46)</f>
        <v>0</v>
      </c>
      <c r="C43" s="64">
        <f>SUM(C44:C46)</f>
        <v>0</v>
      </c>
    </row>
    <row r="44" spans="1:3" x14ac:dyDescent="0.2">
      <c r="A44" s="16" t="s">
        <v>97</v>
      </c>
      <c r="B44" s="65">
        <v>0</v>
      </c>
      <c r="C44" s="66">
        <v>0</v>
      </c>
    </row>
    <row r="45" spans="1:3" x14ac:dyDescent="0.2">
      <c r="A45" s="16" t="s">
        <v>46</v>
      </c>
      <c r="B45" s="65">
        <v>0</v>
      </c>
      <c r="C45" s="66">
        <v>0</v>
      </c>
    </row>
    <row r="46" spans="1:3" x14ac:dyDescent="0.2">
      <c r="A46" s="16" t="s">
        <v>98</v>
      </c>
      <c r="B46" s="65">
        <v>0</v>
      </c>
      <c r="C46" s="66">
        <v>0</v>
      </c>
    </row>
    <row r="47" spans="1:3" x14ac:dyDescent="0.2">
      <c r="A47" s="16"/>
      <c r="B47" s="65"/>
      <c r="C47" s="66"/>
    </row>
    <row r="48" spans="1:3" x14ac:dyDescent="0.2">
      <c r="A48" s="12" t="s">
        <v>99</v>
      </c>
      <c r="B48" s="63">
        <f>SUM(B49:B53)</f>
        <v>0</v>
      </c>
      <c r="C48" s="64">
        <f>SUM(C49:C53)</f>
        <v>0</v>
      </c>
    </row>
    <row r="49" spans="1:3" x14ac:dyDescent="0.2">
      <c r="A49" s="16" t="s">
        <v>100</v>
      </c>
      <c r="B49" s="65">
        <v>0</v>
      </c>
      <c r="C49" s="66">
        <v>0</v>
      </c>
    </row>
    <row r="50" spans="1:3" x14ac:dyDescent="0.2">
      <c r="A50" s="16" t="s">
        <v>101</v>
      </c>
      <c r="B50" s="65">
        <v>0</v>
      </c>
      <c r="C50" s="66">
        <v>0</v>
      </c>
    </row>
    <row r="51" spans="1:3" x14ac:dyDescent="0.2">
      <c r="A51" s="16" t="s">
        <v>102</v>
      </c>
      <c r="B51" s="65">
        <v>0</v>
      </c>
      <c r="C51" s="66">
        <v>0</v>
      </c>
    </row>
    <row r="52" spans="1:3" x14ac:dyDescent="0.2">
      <c r="A52" s="16" t="s">
        <v>103</v>
      </c>
      <c r="B52" s="65">
        <v>0</v>
      </c>
      <c r="C52" s="66">
        <v>0</v>
      </c>
    </row>
    <row r="53" spans="1:3" x14ac:dyDescent="0.2">
      <c r="A53" s="16" t="s">
        <v>104</v>
      </c>
      <c r="B53" s="65">
        <v>0</v>
      </c>
      <c r="C53" s="66">
        <v>0</v>
      </c>
    </row>
    <row r="54" spans="1:3" x14ac:dyDescent="0.2">
      <c r="A54" s="16"/>
      <c r="B54" s="65"/>
      <c r="C54" s="66"/>
    </row>
    <row r="55" spans="1:3" x14ac:dyDescent="0.2">
      <c r="A55" s="12" t="s">
        <v>105</v>
      </c>
      <c r="B55" s="63">
        <f>SUM(B56:B59)</f>
        <v>626642197.62</v>
      </c>
      <c r="C55" s="64">
        <f>SUM(C56:C59)</f>
        <v>1397481955.6800001</v>
      </c>
    </row>
    <row r="56" spans="1:3" x14ac:dyDescent="0.2">
      <c r="A56" s="16" t="s">
        <v>106</v>
      </c>
      <c r="B56" s="67">
        <v>4598425</v>
      </c>
      <c r="C56" s="68">
        <v>256817497.31999999</v>
      </c>
    </row>
    <row r="57" spans="1:3" x14ac:dyDescent="0.2">
      <c r="A57" s="16" t="s">
        <v>107</v>
      </c>
      <c r="B57" s="67">
        <v>0</v>
      </c>
      <c r="C57" s="68">
        <v>0</v>
      </c>
    </row>
    <row r="58" spans="1:3" x14ac:dyDescent="0.2">
      <c r="A58" s="16" t="s">
        <v>108</v>
      </c>
      <c r="B58" s="67">
        <v>622043649.21000004</v>
      </c>
      <c r="C58" s="68">
        <v>1140664456.6500001</v>
      </c>
    </row>
    <row r="59" spans="1:3" x14ac:dyDescent="0.2">
      <c r="A59" s="16" t="s">
        <v>109</v>
      </c>
      <c r="B59" s="67">
        <v>123.41</v>
      </c>
      <c r="C59" s="68">
        <v>1.71</v>
      </c>
    </row>
    <row r="60" spans="1:3" x14ac:dyDescent="0.2">
      <c r="A60" s="16"/>
      <c r="B60" s="69"/>
      <c r="C60" s="70"/>
    </row>
    <row r="61" spans="1:3" x14ac:dyDescent="0.2">
      <c r="A61" s="12" t="s">
        <v>110</v>
      </c>
      <c r="B61" s="63">
        <f>+B62</f>
        <v>0</v>
      </c>
      <c r="C61" s="64">
        <f>+C62</f>
        <v>0</v>
      </c>
    </row>
    <row r="62" spans="1:3" x14ac:dyDescent="0.2">
      <c r="A62" s="16" t="s">
        <v>111</v>
      </c>
      <c r="B62" s="65">
        <v>0</v>
      </c>
      <c r="C62" s="66">
        <v>0</v>
      </c>
    </row>
    <row r="63" spans="1:3" x14ac:dyDescent="0.2">
      <c r="A63" s="20"/>
      <c r="B63" s="74"/>
      <c r="C63" s="75"/>
    </row>
    <row r="64" spans="1:3" x14ac:dyDescent="0.2">
      <c r="A64" s="76" t="s">
        <v>112</v>
      </c>
      <c r="B64" s="63">
        <f>+B61+B55+B48+B43+B32+B27</f>
        <v>6539503224.0799999</v>
      </c>
      <c r="C64" s="30">
        <f>+C61+C55+C48+C43+C32+C27</f>
        <v>15159821876.289999</v>
      </c>
    </row>
    <row r="65" spans="1:8" x14ac:dyDescent="0.2">
      <c r="A65" s="24"/>
      <c r="B65" s="63"/>
      <c r="C65" s="30"/>
    </row>
    <row r="66" spans="1:8" x14ac:dyDescent="0.2">
      <c r="A66" s="76" t="s">
        <v>113</v>
      </c>
      <c r="B66" s="63">
        <f>+B24-B64</f>
        <v>1356832500.0100002</v>
      </c>
      <c r="C66" s="64">
        <f>+C24-C64</f>
        <v>-214401708.74999809</v>
      </c>
    </row>
    <row r="67" spans="1:8" ht="12" thickBot="1" x14ac:dyDescent="0.25">
      <c r="A67" s="82"/>
      <c r="B67" s="83"/>
      <c r="C67" s="84"/>
    </row>
    <row r="68" spans="1:8" s="62" customFormat="1" ht="12.75" x14ac:dyDescent="0.2">
      <c r="A68" s="85"/>
      <c r="B68" s="85"/>
      <c r="C68" s="85"/>
    </row>
    <row r="69" spans="1:8" s="62" customFormat="1" ht="12.75" x14ac:dyDescent="0.2">
      <c r="A69" s="86" t="s">
        <v>60</v>
      </c>
      <c r="B69" s="86"/>
      <c r="C69" s="86"/>
    </row>
    <row r="70" spans="1:8" s="87" customFormat="1" ht="27" customHeight="1" x14ac:dyDescent="0.2">
      <c r="B70" s="56"/>
      <c r="C70" s="56"/>
      <c r="D70" s="56"/>
      <c r="E70" s="56"/>
      <c r="F70" s="56"/>
      <c r="G70" s="56"/>
      <c r="H70" s="56"/>
    </row>
    <row r="71" spans="1:8" x14ac:dyDescent="0.2">
      <c r="B71" s="88"/>
    </row>
    <row r="72" spans="1:8" ht="12.75" x14ac:dyDescent="0.2">
      <c r="A72" s="89"/>
    </row>
    <row r="81" spans="1:1" ht="12.75" x14ac:dyDescent="0.2">
      <c r="A81" s="89"/>
    </row>
    <row r="90" spans="1:1" ht="12.75" x14ac:dyDescent="0.2">
      <c r="A90" s="89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B29A1-9A8A-4F75-B890-7202D30958C4}">
  <sheetPr>
    <tabColor theme="6" tint="-0.499984740745262"/>
    <pageSetUpPr fitToPage="1"/>
  </sheetPr>
  <dimension ref="A1:F93"/>
  <sheetViews>
    <sheetView showGridLines="0" topLeftCell="A46" zoomScaleSheetLayoutView="80" workbookViewId="0">
      <selection activeCell="A66" sqref="A66"/>
    </sheetView>
  </sheetViews>
  <sheetFormatPr baseColWidth="10" defaultColWidth="12" defaultRowHeight="11.25" x14ac:dyDescent="0.2"/>
  <cols>
    <col min="1" max="1" width="85" style="50" customWidth="1"/>
    <col min="2" max="2" width="19.5" style="50" customWidth="1"/>
    <col min="3" max="3" width="19.5" style="51" customWidth="1"/>
    <col min="4" max="4" width="1.6640625" style="3" customWidth="1"/>
    <col min="5" max="5" width="18.1640625" style="3" customWidth="1"/>
    <col min="6" max="6" width="12.6640625" style="3" bestFit="1" customWidth="1"/>
    <col min="7" max="16384" width="12" style="3"/>
  </cols>
  <sheetData>
    <row r="1" spans="1:6" ht="50.25" customHeight="1" thickBot="1" x14ac:dyDescent="0.25">
      <c r="A1" s="128" t="s">
        <v>128</v>
      </c>
      <c r="B1" s="129"/>
      <c r="C1" s="130"/>
    </row>
    <row r="2" spans="1:6" s="134" customFormat="1" ht="15" customHeight="1" thickBot="1" x14ac:dyDescent="0.25">
      <c r="A2" s="131" t="s">
        <v>1</v>
      </c>
      <c r="B2" s="132" t="s">
        <v>129</v>
      </c>
      <c r="C2" s="133" t="s">
        <v>130</v>
      </c>
    </row>
    <row r="3" spans="1:6" s="11" customFormat="1" x14ac:dyDescent="0.2">
      <c r="A3" s="135" t="s">
        <v>2</v>
      </c>
      <c r="B3" s="136">
        <f>+B4+B13</f>
        <v>169635797.59</v>
      </c>
      <c r="C3" s="137">
        <f>+C4+C13</f>
        <v>1643821211.6100001</v>
      </c>
      <c r="E3" s="138"/>
      <c r="F3" s="139"/>
    </row>
    <row r="4" spans="1:6" ht="12.75" customHeight="1" x14ac:dyDescent="0.2">
      <c r="A4" s="140" t="s">
        <v>4</v>
      </c>
      <c r="B4" s="141">
        <f>SUM(B5:B11)</f>
        <v>132594240.61</v>
      </c>
      <c r="C4" s="142">
        <f>SUM(C5:C11)</f>
        <v>1493801047.8500001</v>
      </c>
    </row>
    <row r="5" spans="1:6" x14ac:dyDescent="0.2">
      <c r="A5" s="143" t="s">
        <v>6</v>
      </c>
      <c r="B5" s="144">
        <v>0</v>
      </c>
      <c r="C5" s="145">
        <v>1433596166.4000001</v>
      </c>
    </row>
    <row r="6" spans="1:6" x14ac:dyDescent="0.2">
      <c r="A6" s="143" t="s">
        <v>8</v>
      </c>
      <c r="B6" s="144">
        <v>0</v>
      </c>
      <c r="C6" s="145">
        <v>33791848.920000002</v>
      </c>
    </row>
    <row r="7" spans="1:6" x14ac:dyDescent="0.2">
      <c r="A7" s="143" t="s">
        <v>10</v>
      </c>
      <c r="B7" s="144">
        <v>0</v>
      </c>
      <c r="C7" s="145">
        <v>26413032.530000001</v>
      </c>
      <c r="E7" s="146"/>
    </row>
    <row r="8" spans="1:6" x14ac:dyDescent="0.2">
      <c r="A8" s="143" t="s">
        <v>12</v>
      </c>
      <c r="B8" s="144">
        <v>132594240.61</v>
      </c>
      <c r="C8" s="145">
        <v>0</v>
      </c>
    </row>
    <row r="9" spans="1:6" x14ac:dyDescent="0.2">
      <c r="A9" s="143" t="s">
        <v>14</v>
      </c>
      <c r="B9" s="144">
        <v>0</v>
      </c>
      <c r="C9" s="145">
        <v>0</v>
      </c>
    </row>
    <row r="10" spans="1:6" x14ac:dyDescent="0.2">
      <c r="A10" s="143" t="s">
        <v>16</v>
      </c>
      <c r="B10" s="144">
        <v>0</v>
      </c>
      <c r="C10" s="145">
        <v>0</v>
      </c>
    </row>
    <row r="11" spans="1:6" x14ac:dyDescent="0.2">
      <c r="A11" s="143" t="s">
        <v>18</v>
      </c>
      <c r="B11" s="144">
        <v>0</v>
      </c>
      <c r="C11" s="145">
        <v>0</v>
      </c>
    </row>
    <row r="12" spans="1:6" x14ac:dyDescent="0.2">
      <c r="A12" s="147"/>
      <c r="B12" s="148"/>
      <c r="C12" s="149"/>
    </row>
    <row r="13" spans="1:6" x14ac:dyDescent="0.2">
      <c r="A13" s="140" t="s">
        <v>23</v>
      </c>
      <c r="B13" s="141">
        <f>SUM(B14:B22)</f>
        <v>37041556.979999997</v>
      </c>
      <c r="C13" s="142">
        <f>SUM(C14:C22)</f>
        <v>150020163.75999999</v>
      </c>
    </row>
    <row r="14" spans="1:6" x14ac:dyDescent="0.2">
      <c r="A14" s="143" t="s">
        <v>24</v>
      </c>
      <c r="B14" s="144">
        <v>0</v>
      </c>
      <c r="C14" s="145">
        <v>0</v>
      </c>
    </row>
    <row r="15" spans="1:6" x14ac:dyDescent="0.2">
      <c r="A15" s="143" t="s">
        <v>26</v>
      </c>
      <c r="B15" s="144">
        <v>0</v>
      </c>
      <c r="C15" s="145">
        <v>0</v>
      </c>
    </row>
    <row r="16" spans="1:6" x14ac:dyDescent="0.2">
      <c r="A16" s="143" t="s">
        <v>28</v>
      </c>
      <c r="B16" s="144">
        <v>37041556.979999997</v>
      </c>
      <c r="C16" s="145">
        <v>0</v>
      </c>
    </row>
    <row r="17" spans="1:5" x14ac:dyDescent="0.2">
      <c r="A17" s="143" t="s">
        <v>30</v>
      </c>
      <c r="B17" s="144">
        <v>0</v>
      </c>
      <c r="C17" s="145">
        <v>100882102.31</v>
      </c>
    </row>
    <row r="18" spans="1:5" x14ac:dyDescent="0.2">
      <c r="A18" s="143" t="s">
        <v>32</v>
      </c>
      <c r="B18" s="144">
        <v>0</v>
      </c>
      <c r="C18" s="145">
        <v>0</v>
      </c>
    </row>
    <row r="19" spans="1:5" x14ac:dyDescent="0.2">
      <c r="A19" s="143" t="s">
        <v>34</v>
      </c>
      <c r="B19" s="144">
        <v>0</v>
      </c>
      <c r="C19" s="145">
        <v>49138061.450000003</v>
      </c>
    </row>
    <row r="20" spans="1:5" x14ac:dyDescent="0.2">
      <c r="A20" s="143" t="s">
        <v>36</v>
      </c>
      <c r="B20" s="144">
        <v>0</v>
      </c>
      <c r="C20" s="145">
        <v>0</v>
      </c>
    </row>
    <row r="21" spans="1:5" x14ac:dyDescent="0.2">
      <c r="A21" s="143" t="s">
        <v>38</v>
      </c>
      <c r="B21" s="144">
        <v>0</v>
      </c>
      <c r="C21" s="145">
        <v>0</v>
      </c>
    </row>
    <row r="22" spans="1:5" x14ac:dyDescent="0.2">
      <c r="A22" s="143" t="s">
        <v>39</v>
      </c>
      <c r="B22" s="144">
        <v>0</v>
      </c>
      <c r="C22" s="145">
        <v>0</v>
      </c>
    </row>
    <row r="23" spans="1:5" s="11" customFormat="1" x14ac:dyDescent="0.2">
      <c r="A23" s="150"/>
      <c r="B23" s="72"/>
      <c r="C23" s="73"/>
    </row>
    <row r="24" spans="1:5" s="11" customFormat="1" x14ac:dyDescent="0.2">
      <c r="A24" s="151" t="s">
        <v>3</v>
      </c>
      <c r="B24" s="141">
        <f>+B25+B35</f>
        <v>73918408.099999994</v>
      </c>
      <c r="C24" s="142">
        <f>+C25+C35</f>
        <v>0</v>
      </c>
      <c r="E24" s="138"/>
    </row>
    <row r="25" spans="1:5" x14ac:dyDescent="0.2">
      <c r="A25" s="140" t="s">
        <v>5</v>
      </c>
      <c r="B25" s="141">
        <f>SUM(B26:B33)</f>
        <v>73918408.099999994</v>
      </c>
      <c r="C25" s="142">
        <f>SUM(C26:C33)</f>
        <v>0</v>
      </c>
    </row>
    <row r="26" spans="1:5" x14ac:dyDescent="0.2">
      <c r="A26" s="143" t="s">
        <v>7</v>
      </c>
      <c r="B26" s="144">
        <v>51455541.130000003</v>
      </c>
      <c r="C26" s="152">
        <v>0</v>
      </c>
    </row>
    <row r="27" spans="1:5" x14ac:dyDescent="0.2">
      <c r="A27" s="143" t="s">
        <v>9</v>
      </c>
      <c r="B27" s="144">
        <v>0</v>
      </c>
      <c r="C27" s="145">
        <v>0</v>
      </c>
    </row>
    <row r="28" spans="1:5" x14ac:dyDescent="0.2">
      <c r="A28" s="143" t="s">
        <v>11</v>
      </c>
      <c r="B28" s="144">
        <v>0</v>
      </c>
      <c r="C28" s="145">
        <v>0</v>
      </c>
    </row>
    <row r="29" spans="1:5" x14ac:dyDescent="0.2">
      <c r="A29" s="143" t="s">
        <v>13</v>
      </c>
      <c r="B29" s="144">
        <v>0</v>
      </c>
      <c r="C29" s="145">
        <v>0</v>
      </c>
    </row>
    <row r="30" spans="1:5" x14ac:dyDescent="0.2">
      <c r="A30" s="143" t="s">
        <v>15</v>
      </c>
      <c r="B30" s="144">
        <v>0</v>
      </c>
      <c r="C30" s="145">
        <v>0</v>
      </c>
    </row>
    <row r="31" spans="1:5" x14ac:dyDescent="0.2">
      <c r="A31" s="143" t="s">
        <v>17</v>
      </c>
      <c r="B31" s="144">
        <v>0</v>
      </c>
      <c r="C31" s="145">
        <v>0</v>
      </c>
    </row>
    <row r="32" spans="1:5" x14ac:dyDescent="0.2">
      <c r="A32" s="143" t="s">
        <v>19</v>
      </c>
      <c r="B32" s="144">
        <v>0</v>
      </c>
      <c r="C32" s="145">
        <v>0</v>
      </c>
    </row>
    <row r="33" spans="1:5" x14ac:dyDescent="0.2">
      <c r="A33" s="143" t="s">
        <v>20</v>
      </c>
      <c r="B33" s="144">
        <v>22462866.969999999</v>
      </c>
      <c r="C33" s="145">
        <v>0</v>
      </c>
    </row>
    <row r="34" spans="1:5" x14ac:dyDescent="0.2">
      <c r="A34" s="147"/>
      <c r="B34" s="148"/>
      <c r="C34" s="149"/>
    </row>
    <row r="35" spans="1:5" x14ac:dyDescent="0.2">
      <c r="A35" s="140" t="s">
        <v>25</v>
      </c>
      <c r="B35" s="141">
        <f>SUM(B36:B41)</f>
        <v>0</v>
      </c>
      <c r="C35" s="142">
        <f>SUM(C36:C41)</f>
        <v>0</v>
      </c>
    </row>
    <row r="36" spans="1:5" x14ac:dyDescent="0.2">
      <c r="A36" s="143" t="s">
        <v>27</v>
      </c>
      <c r="B36" s="153">
        <v>0</v>
      </c>
      <c r="C36" s="154">
        <v>0</v>
      </c>
    </row>
    <row r="37" spans="1:5" x14ac:dyDescent="0.2">
      <c r="A37" s="143" t="s">
        <v>29</v>
      </c>
      <c r="B37" s="153">
        <v>0</v>
      </c>
      <c r="C37" s="154">
        <v>0</v>
      </c>
    </row>
    <row r="38" spans="1:5" x14ac:dyDescent="0.2">
      <c r="A38" s="143" t="s">
        <v>31</v>
      </c>
      <c r="B38" s="153">
        <v>0</v>
      </c>
      <c r="C38" s="154">
        <v>0</v>
      </c>
    </row>
    <row r="39" spans="1:5" x14ac:dyDescent="0.2">
      <c r="A39" s="143" t="s">
        <v>33</v>
      </c>
      <c r="B39" s="153">
        <v>0</v>
      </c>
      <c r="C39" s="154">
        <v>0</v>
      </c>
    </row>
    <row r="40" spans="1:5" x14ac:dyDescent="0.2">
      <c r="A40" s="143" t="s">
        <v>35</v>
      </c>
      <c r="B40" s="153">
        <v>0</v>
      </c>
      <c r="C40" s="154">
        <v>0</v>
      </c>
    </row>
    <row r="41" spans="1:5" x14ac:dyDescent="0.2">
      <c r="A41" s="143" t="s">
        <v>37</v>
      </c>
      <c r="B41" s="153">
        <v>0</v>
      </c>
      <c r="C41" s="154">
        <v>0</v>
      </c>
    </row>
    <row r="42" spans="1:5" x14ac:dyDescent="0.2">
      <c r="A42" s="147"/>
      <c r="B42" s="148"/>
      <c r="C42" s="149"/>
    </row>
    <row r="43" spans="1:5" s="11" customFormat="1" x14ac:dyDescent="0.2">
      <c r="A43" s="151" t="s">
        <v>44</v>
      </c>
      <c r="B43" s="141">
        <f>+B45+B50+B57</f>
        <v>1667297816.3899999</v>
      </c>
      <c r="C43" s="142">
        <f>+C45+C50+C57</f>
        <v>267030810.47</v>
      </c>
      <c r="E43" s="138"/>
    </row>
    <row r="44" spans="1:5" s="11" customFormat="1" x14ac:dyDescent="0.2">
      <c r="A44" s="151"/>
      <c r="B44" s="141"/>
      <c r="C44" s="142"/>
      <c r="E44" s="138"/>
    </row>
    <row r="45" spans="1:5" x14ac:dyDescent="0.2">
      <c r="A45" s="140" t="s">
        <v>45</v>
      </c>
      <c r="B45" s="141">
        <f>SUM(B46:B48)</f>
        <v>96063607.629999995</v>
      </c>
      <c r="C45" s="142">
        <f>SUM(C46:C48)</f>
        <v>0</v>
      </c>
    </row>
    <row r="46" spans="1:5" x14ac:dyDescent="0.2">
      <c r="A46" s="143" t="s">
        <v>46</v>
      </c>
      <c r="B46" s="144">
        <v>95816236.209999993</v>
      </c>
      <c r="C46" s="145">
        <v>0</v>
      </c>
    </row>
    <row r="47" spans="1:5" x14ac:dyDescent="0.2">
      <c r="A47" s="143" t="s">
        <v>47</v>
      </c>
      <c r="B47" s="144">
        <v>247371.42</v>
      </c>
      <c r="C47" s="145">
        <v>0</v>
      </c>
    </row>
    <row r="48" spans="1:5" x14ac:dyDescent="0.2">
      <c r="A48" s="143" t="s">
        <v>48</v>
      </c>
      <c r="B48" s="144">
        <v>0</v>
      </c>
      <c r="C48" s="145">
        <v>0</v>
      </c>
    </row>
    <row r="49" spans="1:5" x14ac:dyDescent="0.2">
      <c r="A49" s="147"/>
      <c r="B49" s="148"/>
      <c r="C49" s="149"/>
    </row>
    <row r="50" spans="1:5" x14ac:dyDescent="0.2">
      <c r="A50" s="140" t="s">
        <v>49</v>
      </c>
      <c r="B50" s="141">
        <f>SUM(B51:B55)</f>
        <v>1571234208.76</v>
      </c>
      <c r="C50" s="142">
        <f>SUM(C51:C55)</f>
        <v>267030810.47</v>
      </c>
    </row>
    <row r="51" spans="1:5" x14ac:dyDescent="0.2">
      <c r="A51" s="143" t="s">
        <v>50</v>
      </c>
      <c r="B51" s="144">
        <v>1571234208.76</v>
      </c>
      <c r="C51" s="145">
        <v>0</v>
      </c>
    </row>
    <row r="52" spans="1:5" x14ac:dyDescent="0.2">
      <c r="A52" s="143" t="s">
        <v>51</v>
      </c>
      <c r="B52" s="144">
        <v>0</v>
      </c>
      <c r="C52" s="145">
        <v>267030810.47</v>
      </c>
    </row>
    <row r="53" spans="1:5" x14ac:dyDescent="0.2">
      <c r="A53" s="143" t="s">
        <v>52</v>
      </c>
      <c r="B53" s="144">
        <v>0</v>
      </c>
      <c r="C53" s="145">
        <v>0</v>
      </c>
    </row>
    <row r="54" spans="1:5" x14ac:dyDescent="0.2">
      <c r="A54" s="143" t="s">
        <v>53</v>
      </c>
      <c r="B54" s="144">
        <v>0</v>
      </c>
      <c r="C54" s="145">
        <v>0</v>
      </c>
    </row>
    <row r="55" spans="1:5" x14ac:dyDescent="0.2">
      <c r="A55" s="143" t="s">
        <v>54</v>
      </c>
      <c r="B55" s="144">
        <v>0</v>
      </c>
      <c r="C55" s="145">
        <v>0</v>
      </c>
    </row>
    <row r="56" spans="1:5" x14ac:dyDescent="0.2">
      <c r="A56" s="147"/>
      <c r="B56" s="148"/>
      <c r="C56" s="149"/>
    </row>
    <row r="57" spans="1:5" x14ac:dyDescent="0.2">
      <c r="A57" s="140" t="s">
        <v>55</v>
      </c>
      <c r="B57" s="141">
        <f>SUM(B58:B59)</f>
        <v>0</v>
      </c>
      <c r="C57" s="142">
        <f>SUM(C58:C59)</f>
        <v>0</v>
      </c>
    </row>
    <row r="58" spans="1:5" x14ac:dyDescent="0.2">
      <c r="A58" s="143" t="s">
        <v>56</v>
      </c>
      <c r="B58" s="155">
        <v>0</v>
      </c>
      <c r="C58" s="156">
        <v>0</v>
      </c>
    </row>
    <row r="59" spans="1:5" x14ac:dyDescent="0.2">
      <c r="A59" s="143" t="s">
        <v>57</v>
      </c>
      <c r="B59" s="155">
        <v>0</v>
      </c>
      <c r="C59" s="156">
        <v>0</v>
      </c>
    </row>
    <row r="60" spans="1:5" ht="12" thickBot="1" x14ac:dyDescent="0.25">
      <c r="A60" s="157"/>
      <c r="B60" s="158"/>
      <c r="C60" s="159"/>
    </row>
    <row r="61" spans="1:5" ht="4.5" customHeight="1" x14ac:dyDescent="0.2">
      <c r="A61" s="160"/>
      <c r="B61" s="161"/>
      <c r="C61" s="161"/>
    </row>
    <row r="62" spans="1:5" ht="28.5" customHeight="1" x14ac:dyDescent="0.2">
      <c r="A62" s="162" t="s">
        <v>60</v>
      </c>
      <c r="B62" s="162"/>
      <c r="C62" s="162"/>
    </row>
    <row r="64" spans="1:5" x14ac:dyDescent="0.2">
      <c r="B64" s="163"/>
      <c r="C64" s="163"/>
      <c r="E64" s="146"/>
    </row>
    <row r="67" spans="1:6" ht="12.75" x14ac:dyDescent="0.2">
      <c r="A67" s="52"/>
    </row>
    <row r="75" spans="1:6" s="50" customFormat="1" ht="12.75" x14ac:dyDescent="0.2">
      <c r="A75" s="52"/>
      <c r="C75" s="51"/>
      <c r="D75" s="3"/>
      <c r="E75" s="3"/>
      <c r="F75" s="3"/>
    </row>
    <row r="84" spans="1:6" s="50" customFormat="1" ht="12.75" x14ac:dyDescent="0.2">
      <c r="A84" s="52"/>
      <c r="C84" s="51"/>
      <c r="D84" s="3"/>
      <c r="E84" s="3"/>
      <c r="F84" s="3"/>
    </row>
    <row r="93" spans="1:6" s="50" customFormat="1" ht="12.75" x14ac:dyDescent="0.2">
      <c r="A93" s="52"/>
      <c r="C93" s="51"/>
      <c r="D93" s="3"/>
      <c r="E93" s="3"/>
      <c r="F93" s="3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DE01-25DC-4C32-9665-CBD14598E796}">
  <sheetPr>
    <tabColor rgb="FF4A5C26"/>
    <pageSetUpPr fitToPage="1"/>
  </sheetPr>
  <dimension ref="A1:H23"/>
  <sheetViews>
    <sheetView showGridLines="0" topLeftCell="A4" workbookViewId="0">
      <selection activeCell="A66" sqref="A66"/>
    </sheetView>
  </sheetViews>
  <sheetFormatPr baseColWidth="10" defaultColWidth="12" defaultRowHeight="11.25" x14ac:dyDescent="0.2"/>
  <cols>
    <col min="1" max="1" width="57.6640625" style="181" customWidth="1"/>
    <col min="2" max="2" width="17.6640625" style="181" customWidth="1"/>
    <col min="3" max="4" width="19.83203125" style="181" customWidth="1"/>
    <col min="5" max="6" width="17.6640625" style="181" customWidth="1"/>
    <col min="7" max="7" width="1.1640625" style="181" customWidth="1"/>
    <col min="8" max="8" width="14.83203125" style="181" bestFit="1" customWidth="1"/>
    <col min="9" max="16384" width="12" style="181"/>
  </cols>
  <sheetData>
    <row r="1" spans="1:8" ht="55.5" customHeight="1" thickBot="1" x14ac:dyDescent="0.25">
      <c r="A1" s="53" t="s">
        <v>151</v>
      </c>
      <c r="B1" s="54"/>
      <c r="C1" s="54"/>
      <c r="D1" s="54"/>
      <c r="E1" s="54"/>
      <c r="F1" s="55"/>
    </row>
    <row r="2" spans="1:8" ht="23.25" thickBot="1" x14ac:dyDescent="0.25">
      <c r="A2" s="90" t="s">
        <v>1</v>
      </c>
      <c r="B2" s="182" t="s">
        <v>152</v>
      </c>
      <c r="C2" s="183" t="s">
        <v>153</v>
      </c>
      <c r="D2" s="182" t="s">
        <v>154</v>
      </c>
      <c r="E2" s="183" t="s">
        <v>155</v>
      </c>
      <c r="F2" s="184" t="s">
        <v>156</v>
      </c>
    </row>
    <row r="3" spans="1:8" x14ac:dyDescent="0.2">
      <c r="A3" s="185" t="s">
        <v>2</v>
      </c>
      <c r="B3" s="186">
        <f>+B4+B12</f>
        <v>8597453994.4199982</v>
      </c>
      <c r="C3" s="186">
        <f>+C4+C12</f>
        <v>28355285732.080002</v>
      </c>
      <c r="D3" s="186">
        <f>+D4+D12</f>
        <v>26881100318.060001</v>
      </c>
      <c r="E3" s="186">
        <f>+B3+C3-D3</f>
        <v>10071639408.439999</v>
      </c>
      <c r="F3" s="187">
        <f>+E3-B3</f>
        <v>1474185414.0200005</v>
      </c>
      <c r="H3" s="138"/>
    </row>
    <row r="4" spans="1:8" x14ac:dyDescent="0.2">
      <c r="A4" s="188" t="s">
        <v>4</v>
      </c>
      <c r="B4" s="170">
        <f>+B5+B6+B7+B8+B9+B10+B11</f>
        <v>1388112276.8700001</v>
      </c>
      <c r="C4" s="170">
        <f>+C5+C6+C7+C8+C9+C10+C11</f>
        <v>27955765947.790001</v>
      </c>
      <c r="D4" s="170">
        <f>+D5+D6+D7+D8+D9+D10+D11</f>
        <v>26594559140.550003</v>
      </c>
      <c r="E4" s="170">
        <f>+B4+C4-D4</f>
        <v>2749319084.1099968</v>
      </c>
      <c r="F4" s="171">
        <f>+E4-B4</f>
        <v>1361206807.2399967</v>
      </c>
    </row>
    <row r="5" spans="1:8" x14ac:dyDescent="0.2">
      <c r="A5" s="189" t="s">
        <v>6</v>
      </c>
      <c r="B5" s="41">
        <v>834569417.61000001</v>
      </c>
      <c r="C5" s="41">
        <v>16104310396.139999</v>
      </c>
      <c r="D5" s="41">
        <v>14670714229.74</v>
      </c>
      <c r="E5" s="41">
        <f>B5+C5-D5</f>
        <v>2268165584.0100002</v>
      </c>
      <c r="F5" s="172">
        <f t="shared" ref="F5:F10" si="0">E5-B5</f>
        <v>1433596166.4000001</v>
      </c>
    </row>
    <row r="6" spans="1:8" x14ac:dyDescent="0.2">
      <c r="A6" s="189" t="s">
        <v>8</v>
      </c>
      <c r="B6" s="41">
        <v>119407492.13</v>
      </c>
      <c r="C6" s="41">
        <v>10880812193.290001</v>
      </c>
      <c r="D6" s="41">
        <v>10847020344.370001</v>
      </c>
      <c r="E6" s="41">
        <f t="shared" ref="E6:E11" si="1">B6+C6-D6</f>
        <v>153199341.04999924</v>
      </c>
      <c r="F6" s="172">
        <f t="shared" si="0"/>
        <v>33791848.919999242</v>
      </c>
    </row>
    <row r="7" spans="1:8" x14ac:dyDescent="0.2">
      <c r="A7" s="189" t="s">
        <v>10</v>
      </c>
      <c r="B7" s="41">
        <v>87817900.930000007</v>
      </c>
      <c r="C7" s="41">
        <v>46421201.979999997</v>
      </c>
      <c r="D7" s="41">
        <v>20008169.449999999</v>
      </c>
      <c r="E7" s="41">
        <f t="shared" si="1"/>
        <v>114230933.45999999</v>
      </c>
      <c r="F7" s="172">
        <f t="shared" si="0"/>
        <v>26413032.529999986</v>
      </c>
    </row>
    <row r="8" spans="1:8" x14ac:dyDescent="0.2">
      <c r="A8" s="189" t="s">
        <v>12</v>
      </c>
      <c r="B8" s="41">
        <v>336683466.19999999</v>
      </c>
      <c r="C8" s="41">
        <v>924222156.38</v>
      </c>
      <c r="D8" s="41">
        <v>1056816396.99</v>
      </c>
      <c r="E8" s="41">
        <f t="shared" si="1"/>
        <v>204089225.58999991</v>
      </c>
      <c r="F8" s="172">
        <f t="shared" si="0"/>
        <v>-132594240.61000007</v>
      </c>
    </row>
    <row r="9" spans="1:8" x14ac:dyDescent="0.2">
      <c r="A9" s="189" t="s">
        <v>14</v>
      </c>
      <c r="B9" s="41">
        <v>0</v>
      </c>
      <c r="C9" s="41">
        <v>0</v>
      </c>
      <c r="D9" s="41">
        <v>0</v>
      </c>
      <c r="E9" s="41">
        <f t="shared" si="1"/>
        <v>0</v>
      </c>
      <c r="F9" s="172">
        <f t="shared" si="0"/>
        <v>0</v>
      </c>
    </row>
    <row r="10" spans="1:8" x14ac:dyDescent="0.2">
      <c r="A10" s="189" t="s">
        <v>16</v>
      </c>
      <c r="B10" s="41">
        <v>0</v>
      </c>
      <c r="C10" s="41">
        <v>0</v>
      </c>
      <c r="D10" s="41">
        <v>0</v>
      </c>
      <c r="E10" s="41">
        <f t="shared" si="1"/>
        <v>0</v>
      </c>
      <c r="F10" s="172">
        <f t="shared" si="0"/>
        <v>0</v>
      </c>
    </row>
    <row r="11" spans="1:8" x14ac:dyDescent="0.2">
      <c r="A11" s="189" t="s">
        <v>18</v>
      </c>
      <c r="B11" s="41">
        <v>9634000</v>
      </c>
      <c r="C11" s="41">
        <v>0</v>
      </c>
      <c r="D11" s="41">
        <v>0</v>
      </c>
      <c r="E11" s="41">
        <f t="shared" si="1"/>
        <v>9634000</v>
      </c>
      <c r="F11" s="172">
        <v>0</v>
      </c>
    </row>
    <row r="12" spans="1:8" x14ac:dyDescent="0.2">
      <c r="A12" s="188" t="s">
        <v>23</v>
      </c>
      <c r="B12" s="170">
        <f>SUM(B13:B21)</f>
        <v>7209341717.5499983</v>
      </c>
      <c r="C12" s="170">
        <f>SUM(C13:C21)</f>
        <v>399519784.28999996</v>
      </c>
      <c r="D12" s="170">
        <f>SUM(D13:D21)</f>
        <v>286541177.50999999</v>
      </c>
      <c r="E12" s="170">
        <f>+B12+C12-D12</f>
        <v>7322320324.329998</v>
      </c>
      <c r="F12" s="171">
        <f>+E12-B12</f>
        <v>112978606.77999973</v>
      </c>
    </row>
    <row r="13" spans="1:8" x14ac:dyDescent="0.2">
      <c r="A13" s="189" t="s">
        <v>24</v>
      </c>
      <c r="B13" s="41">
        <v>0</v>
      </c>
      <c r="C13" s="41">
        <v>0</v>
      </c>
      <c r="D13" s="41">
        <v>0</v>
      </c>
      <c r="E13" s="41">
        <f>B13+C13-D13</f>
        <v>0</v>
      </c>
      <c r="F13" s="172">
        <f t="shared" ref="F13:F21" si="2">E13-B13</f>
        <v>0</v>
      </c>
    </row>
    <row r="14" spans="1:8" x14ac:dyDescent="0.2">
      <c r="A14" s="189" t="s">
        <v>26</v>
      </c>
      <c r="B14" s="190">
        <v>0</v>
      </c>
      <c r="C14" s="190">
        <v>0</v>
      </c>
      <c r="D14" s="190">
        <v>0</v>
      </c>
      <c r="E14" s="190">
        <f t="shared" ref="E14:E21" si="3">B14+C14-D14</f>
        <v>0</v>
      </c>
      <c r="F14" s="191">
        <f t="shared" si="2"/>
        <v>0</v>
      </c>
    </row>
    <row r="15" spans="1:8" x14ac:dyDescent="0.2">
      <c r="A15" s="189" t="s">
        <v>28</v>
      </c>
      <c r="B15" s="190">
        <v>5849176430.1499996</v>
      </c>
      <c r="C15" s="190">
        <v>122364221.36</v>
      </c>
      <c r="D15" s="190">
        <v>159405778.34</v>
      </c>
      <c r="E15" s="190">
        <f t="shared" si="3"/>
        <v>5812134873.1699991</v>
      </c>
      <c r="F15" s="191">
        <f t="shared" si="2"/>
        <v>-37041556.980000496</v>
      </c>
    </row>
    <row r="16" spans="1:8" x14ac:dyDescent="0.2">
      <c r="A16" s="189" t="s">
        <v>30</v>
      </c>
      <c r="B16" s="41">
        <v>4413189110.1999998</v>
      </c>
      <c r="C16" s="41">
        <v>228017501.47999999</v>
      </c>
      <c r="D16" s="41">
        <v>127135399.17</v>
      </c>
      <c r="E16" s="41">
        <f t="shared" si="3"/>
        <v>4514071212.5099993</v>
      </c>
      <c r="F16" s="172">
        <f t="shared" si="2"/>
        <v>100882102.30999947</v>
      </c>
    </row>
    <row r="17" spans="1:6" x14ac:dyDescent="0.2">
      <c r="A17" s="189" t="s">
        <v>32</v>
      </c>
      <c r="B17" s="41">
        <v>0</v>
      </c>
      <c r="C17" s="41">
        <v>0</v>
      </c>
      <c r="D17" s="41">
        <v>0</v>
      </c>
      <c r="E17" s="41">
        <f t="shared" si="3"/>
        <v>0</v>
      </c>
      <c r="F17" s="172">
        <f t="shared" si="2"/>
        <v>0</v>
      </c>
    </row>
    <row r="18" spans="1:6" x14ac:dyDescent="0.2">
      <c r="A18" s="189" t="s">
        <v>34</v>
      </c>
      <c r="B18" s="41">
        <v>-3053023822.8000002</v>
      </c>
      <c r="C18" s="41">
        <v>49138061.450000003</v>
      </c>
      <c r="D18" s="41">
        <v>0</v>
      </c>
      <c r="E18" s="41">
        <f t="shared" si="3"/>
        <v>-3003885761.3500004</v>
      </c>
      <c r="F18" s="172">
        <f t="shared" si="2"/>
        <v>49138061.449999809</v>
      </c>
    </row>
    <row r="19" spans="1:6" x14ac:dyDescent="0.2">
      <c r="A19" s="189" t="s">
        <v>36</v>
      </c>
      <c r="B19" s="41">
        <v>0</v>
      </c>
      <c r="C19" s="41">
        <v>0</v>
      </c>
      <c r="D19" s="41">
        <v>0</v>
      </c>
      <c r="E19" s="41">
        <f t="shared" si="3"/>
        <v>0</v>
      </c>
      <c r="F19" s="172">
        <f t="shared" si="2"/>
        <v>0</v>
      </c>
    </row>
    <row r="20" spans="1:6" x14ac:dyDescent="0.2">
      <c r="A20" s="189" t="s">
        <v>38</v>
      </c>
      <c r="B20" s="41">
        <v>0</v>
      </c>
      <c r="C20" s="41">
        <v>0</v>
      </c>
      <c r="D20" s="41">
        <v>0</v>
      </c>
      <c r="E20" s="41">
        <f t="shared" si="3"/>
        <v>0</v>
      </c>
      <c r="F20" s="172">
        <f t="shared" si="2"/>
        <v>0</v>
      </c>
    </row>
    <row r="21" spans="1:6" ht="12" thickBot="1" x14ac:dyDescent="0.25">
      <c r="A21" s="192" t="s">
        <v>39</v>
      </c>
      <c r="B21" s="193">
        <v>0</v>
      </c>
      <c r="C21" s="193">
        <v>0</v>
      </c>
      <c r="D21" s="193">
        <v>0</v>
      </c>
      <c r="E21" s="193">
        <f t="shared" si="3"/>
        <v>0</v>
      </c>
      <c r="F21" s="194">
        <f t="shared" si="2"/>
        <v>0</v>
      </c>
    </row>
    <row r="22" spans="1:6" x14ac:dyDescent="0.2">
      <c r="A22" s="195"/>
      <c r="B22" s="196"/>
      <c r="C22" s="196"/>
      <c r="D22" s="196"/>
      <c r="E22" s="196"/>
      <c r="F22" s="196"/>
    </row>
    <row r="23" spans="1:6" ht="12.75" x14ac:dyDescent="0.2">
      <c r="A23" s="197" t="s">
        <v>60</v>
      </c>
      <c r="B23" s="197"/>
      <c r="C23" s="197"/>
      <c r="D23" s="197"/>
      <c r="E23" s="197"/>
      <c r="F23" s="197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EFAE-277D-4E75-B64D-09F6B1411213}">
  <sheetPr>
    <tabColor rgb="FF4A5C26"/>
    <pageSetUpPr fitToPage="1"/>
  </sheetPr>
  <dimension ref="A1:E37"/>
  <sheetViews>
    <sheetView showGridLines="0" workbookViewId="0">
      <selection activeCell="A66" sqref="A66"/>
    </sheetView>
  </sheetViews>
  <sheetFormatPr baseColWidth="10" defaultColWidth="12" defaultRowHeight="11.25" x14ac:dyDescent="0.2"/>
  <cols>
    <col min="1" max="1" width="45.1640625" style="94" customWidth="1"/>
    <col min="2" max="2" width="23.83203125" style="218" customWidth="1"/>
    <col min="3" max="5" width="18.83203125" style="218" customWidth="1"/>
    <col min="6" max="6" width="2.1640625" style="164" customWidth="1"/>
    <col min="7" max="16384" width="12" style="164"/>
  </cols>
  <sheetData>
    <row r="1" spans="1:5" ht="54.75" customHeight="1" thickBot="1" x14ac:dyDescent="0.25">
      <c r="A1" s="129" t="s">
        <v>157</v>
      </c>
      <c r="B1" s="129"/>
      <c r="C1" s="129"/>
      <c r="D1" s="129"/>
      <c r="E1" s="130"/>
    </row>
    <row r="2" spans="1:5" ht="35.1" customHeight="1" thickBot="1" x14ac:dyDescent="0.25">
      <c r="A2" s="198" t="s">
        <v>158</v>
      </c>
      <c r="B2" s="199" t="s">
        <v>159</v>
      </c>
      <c r="C2" s="199" t="s">
        <v>160</v>
      </c>
      <c r="D2" s="199" t="s">
        <v>161</v>
      </c>
      <c r="E2" s="200" t="s">
        <v>162</v>
      </c>
    </row>
    <row r="3" spans="1:5" s="203" customFormat="1" ht="11.25" customHeight="1" x14ac:dyDescent="0.2">
      <c r="A3" s="201" t="s">
        <v>163</v>
      </c>
      <c r="B3" s="202"/>
      <c r="C3" s="202"/>
      <c r="D3" s="186">
        <f>+D16+D30</f>
        <v>0</v>
      </c>
      <c r="E3" s="187">
        <f>+E16+E30</f>
        <v>0</v>
      </c>
    </row>
    <row r="4" spans="1:5" ht="11.25" customHeight="1" x14ac:dyDescent="0.2">
      <c r="A4" s="204" t="s">
        <v>164</v>
      </c>
      <c r="B4" s="205"/>
      <c r="C4" s="205"/>
      <c r="D4" s="41"/>
      <c r="E4" s="172"/>
    </row>
    <row r="5" spans="1:5" ht="11.25" customHeight="1" x14ac:dyDescent="0.2">
      <c r="A5" s="206" t="s">
        <v>165</v>
      </c>
      <c r="B5" s="207"/>
      <c r="C5" s="207"/>
      <c r="D5" s="170">
        <f>+D6+D7+D8</f>
        <v>0</v>
      </c>
      <c r="E5" s="171">
        <f>+E6+E7+E8</f>
        <v>0</v>
      </c>
    </row>
    <row r="6" spans="1:5" ht="11.25" customHeight="1" x14ac:dyDescent="0.2">
      <c r="A6" s="208" t="s">
        <v>166</v>
      </c>
      <c r="B6" s="209"/>
      <c r="C6" s="209"/>
      <c r="D6" s="41">
        <v>0</v>
      </c>
      <c r="E6" s="172">
        <v>0</v>
      </c>
    </row>
    <row r="7" spans="1:5" ht="11.25" customHeight="1" x14ac:dyDescent="0.2">
      <c r="A7" s="208" t="s">
        <v>167</v>
      </c>
      <c r="B7" s="209"/>
      <c r="C7" s="209"/>
      <c r="D7" s="41">
        <v>0</v>
      </c>
      <c r="E7" s="172">
        <v>0</v>
      </c>
    </row>
    <row r="8" spans="1:5" ht="11.25" customHeight="1" x14ac:dyDescent="0.2">
      <c r="A8" s="208" t="s">
        <v>168</v>
      </c>
      <c r="B8" s="209"/>
      <c r="C8" s="209"/>
      <c r="D8" s="41">
        <v>0</v>
      </c>
      <c r="E8" s="172">
        <v>0</v>
      </c>
    </row>
    <row r="9" spans="1:5" ht="11.25" customHeight="1" x14ac:dyDescent="0.2">
      <c r="A9" s="210"/>
      <c r="B9" s="209"/>
      <c r="C9" s="209"/>
      <c r="D9" s="41"/>
      <c r="E9" s="172"/>
    </row>
    <row r="10" spans="1:5" ht="11.25" customHeight="1" x14ac:dyDescent="0.2">
      <c r="A10" s="206" t="s">
        <v>169</v>
      </c>
      <c r="B10" s="211"/>
      <c r="C10" s="211"/>
      <c r="D10" s="170">
        <f>+D11+D12+D13+D14</f>
        <v>0</v>
      </c>
      <c r="E10" s="171">
        <f>+E11+E12+E13+E14</f>
        <v>0</v>
      </c>
    </row>
    <row r="11" spans="1:5" ht="11.25" customHeight="1" x14ac:dyDescent="0.2">
      <c r="A11" s="208" t="s">
        <v>170</v>
      </c>
      <c r="B11" s="209"/>
      <c r="C11" s="209"/>
      <c r="D11" s="41">
        <v>0</v>
      </c>
      <c r="E11" s="172">
        <v>0</v>
      </c>
    </row>
    <row r="12" spans="1:5" ht="11.25" customHeight="1" x14ac:dyDescent="0.2">
      <c r="A12" s="208" t="s">
        <v>171</v>
      </c>
      <c r="B12" s="209"/>
      <c r="C12" s="209"/>
      <c r="D12" s="41">
        <v>0</v>
      </c>
      <c r="E12" s="172">
        <v>0</v>
      </c>
    </row>
    <row r="13" spans="1:5" ht="11.25" customHeight="1" x14ac:dyDescent="0.2">
      <c r="A13" s="208" t="s">
        <v>167</v>
      </c>
      <c r="B13" s="209"/>
      <c r="C13" s="209"/>
      <c r="D13" s="41">
        <v>0</v>
      </c>
      <c r="E13" s="172">
        <v>0</v>
      </c>
    </row>
    <row r="14" spans="1:5" ht="11.25" customHeight="1" x14ac:dyDescent="0.2">
      <c r="A14" s="208" t="s">
        <v>168</v>
      </c>
      <c r="B14" s="209"/>
      <c r="C14" s="209"/>
      <c r="D14" s="41">
        <v>0</v>
      </c>
      <c r="E14" s="172">
        <v>0</v>
      </c>
    </row>
    <row r="15" spans="1:5" ht="11.25" customHeight="1" x14ac:dyDescent="0.2">
      <c r="A15" s="210"/>
      <c r="B15" s="209"/>
      <c r="C15" s="209"/>
      <c r="D15" s="41"/>
      <c r="E15" s="172"/>
    </row>
    <row r="16" spans="1:5" ht="11.25" customHeight="1" x14ac:dyDescent="0.2">
      <c r="A16" s="206" t="s">
        <v>172</v>
      </c>
      <c r="B16" s="211"/>
      <c r="C16" s="211"/>
      <c r="D16" s="170">
        <f>+D10+D5</f>
        <v>0</v>
      </c>
      <c r="E16" s="171">
        <f>+E10+E5</f>
        <v>0</v>
      </c>
    </row>
    <row r="17" spans="1:5" ht="11.25" customHeight="1" x14ac:dyDescent="0.2">
      <c r="A17" s="212"/>
      <c r="B17" s="211"/>
      <c r="C17" s="211"/>
      <c r="D17" s="170"/>
      <c r="E17" s="171"/>
    </row>
    <row r="18" spans="1:5" ht="11.25" customHeight="1" x14ac:dyDescent="0.2">
      <c r="A18" s="204" t="s">
        <v>173</v>
      </c>
      <c r="B18" s="209"/>
      <c r="C18" s="209"/>
      <c r="D18" s="41"/>
      <c r="E18" s="172"/>
    </row>
    <row r="19" spans="1:5" ht="11.25" customHeight="1" x14ac:dyDescent="0.2">
      <c r="A19" s="206" t="s">
        <v>165</v>
      </c>
      <c r="B19" s="209"/>
      <c r="C19" s="209"/>
      <c r="D19" s="170">
        <f>+D20+D21+D22</f>
        <v>0</v>
      </c>
      <c r="E19" s="171">
        <f>+E20+E21+E22</f>
        <v>0</v>
      </c>
    </row>
    <row r="20" spans="1:5" ht="11.25" customHeight="1" x14ac:dyDescent="0.2">
      <c r="A20" s="208" t="s">
        <v>166</v>
      </c>
      <c r="B20" s="209"/>
      <c r="C20" s="209"/>
      <c r="D20" s="41">
        <v>0</v>
      </c>
      <c r="E20" s="172">
        <v>0</v>
      </c>
    </row>
    <row r="21" spans="1:5" ht="11.25" customHeight="1" x14ac:dyDescent="0.2">
      <c r="A21" s="208" t="s">
        <v>167</v>
      </c>
      <c r="B21" s="209"/>
      <c r="C21" s="209"/>
      <c r="D21" s="41">
        <v>0</v>
      </c>
      <c r="E21" s="172">
        <v>0</v>
      </c>
    </row>
    <row r="22" spans="1:5" ht="11.25" customHeight="1" x14ac:dyDescent="0.2">
      <c r="A22" s="208" t="s">
        <v>168</v>
      </c>
      <c r="B22" s="209"/>
      <c r="C22" s="209"/>
      <c r="D22" s="41">
        <v>0</v>
      </c>
      <c r="E22" s="172">
        <v>0</v>
      </c>
    </row>
    <row r="23" spans="1:5" ht="11.25" customHeight="1" x14ac:dyDescent="0.2">
      <c r="A23" s="210"/>
      <c r="B23" s="209"/>
      <c r="C23" s="209"/>
      <c r="D23" s="41"/>
      <c r="E23" s="172"/>
    </row>
    <row r="24" spans="1:5" ht="11.25" customHeight="1" x14ac:dyDescent="0.2">
      <c r="A24" s="206" t="s">
        <v>169</v>
      </c>
      <c r="B24" s="207"/>
      <c r="C24" s="207"/>
      <c r="D24" s="170">
        <f>+D25+D26+D27+D28</f>
        <v>0</v>
      </c>
      <c r="E24" s="171">
        <f>+E25+E26+E27+E28</f>
        <v>0</v>
      </c>
    </row>
    <row r="25" spans="1:5" ht="11.25" customHeight="1" x14ac:dyDescent="0.2">
      <c r="A25" s="208" t="s">
        <v>170</v>
      </c>
      <c r="B25" s="205"/>
      <c r="C25" s="205"/>
      <c r="D25" s="41">
        <v>0</v>
      </c>
      <c r="E25" s="172">
        <v>0</v>
      </c>
    </row>
    <row r="26" spans="1:5" ht="11.25" customHeight="1" x14ac:dyDescent="0.2">
      <c r="A26" s="208" t="s">
        <v>171</v>
      </c>
      <c r="B26" s="205"/>
      <c r="C26" s="205"/>
      <c r="D26" s="41">
        <v>0</v>
      </c>
      <c r="E26" s="172">
        <v>0</v>
      </c>
    </row>
    <row r="27" spans="1:5" ht="11.25" customHeight="1" x14ac:dyDescent="0.2">
      <c r="A27" s="208" t="s">
        <v>167</v>
      </c>
      <c r="B27" s="205"/>
      <c r="C27" s="205"/>
      <c r="D27" s="41">
        <v>0</v>
      </c>
      <c r="E27" s="172">
        <v>0</v>
      </c>
    </row>
    <row r="28" spans="1:5" ht="11.25" customHeight="1" x14ac:dyDescent="0.2">
      <c r="A28" s="208" t="s">
        <v>168</v>
      </c>
      <c r="B28" s="205"/>
      <c r="C28" s="205"/>
      <c r="D28" s="41">
        <v>0</v>
      </c>
      <c r="E28" s="172">
        <v>0</v>
      </c>
    </row>
    <row r="29" spans="1:5" ht="11.25" customHeight="1" x14ac:dyDescent="0.2">
      <c r="A29" s="210"/>
      <c r="B29" s="205"/>
      <c r="C29" s="205"/>
      <c r="D29" s="41"/>
      <c r="E29" s="172"/>
    </row>
    <row r="30" spans="1:5" ht="11.25" customHeight="1" x14ac:dyDescent="0.2">
      <c r="A30" s="206" t="s">
        <v>174</v>
      </c>
      <c r="B30" s="207"/>
      <c r="C30" s="207"/>
      <c r="D30" s="170">
        <f>+D19+D24</f>
        <v>0</v>
      </c>
      <c r="E30" s="171">
        <f>+E19+E24</f>
        <v>0</v>
      </c>
    </row>
    <row r="31" spans="1:5" ht="11.25" customHeight="1" x14ac:dyDescent="0.2">
      <c r="A31" s="213"/>
      <c r="B31" s="207"/>
      <c r="C31" s="207"/>
      <c r="D31" s="170"/>
      <c r="E31" s="171"/>
    </row>
    <row r="32" spans="1:5" ht="11.25" customHeight="1" x14ac:dyDescent="0.2">
      <c r="A32" s="206" t="s">
        <v>175</v>
      </c>
      <c r="B32" s="207"/>
      <c r="C32" s="207"/>
      <c r="D32" s="170">
        <v>537495613.94000006</v>
      </c>
      <c r="E32" s="171">
        <v>611414022.03999996</v>
      </c>
    </row>
    <row r="33" spans="1:5" ht="11.25" customHeight="1" x14ac:dyDescent="0.2">
      <c r="A33" s="214"/>
      <c r="B33" s="207"/>
      <c r="C33" s="207"/>
      <c r="D33" s="170"/>
      <c r="E33" s="171"/>
    </row>
    <row r="34" spans="1:5" ht="11.25" customHeight="1" x14ac:dyDescent="0.2">
      <c r="A34" s="206" t="s">
        <v>176</v>
      </c>
      <c r="B34" s="207"/>
      <c r="C34" s="207"/>
      <c r="D34" s="170">
        <f>+D3+D32</f>
        <v>537495613.94000006</v>
      </c>
      <c r="E34" s="171">
        <f>+E3+E32</f>
        <v>611414022.03999996</v>
      </c>
    </row>
    <row r="35" spans="1:5" ht="12" thickBot="1" x14ac:dyDescent="0.25">
      <c r="A35" s="176"/>
      <c r="B35" s="177"/>
      <c r="C35" s="177"/>
      <c r="D35" s="177"/>
      <c r="E35" s="215"/>
    </row>
    <row r="36" spans="1:5" x14ac:dyDescent="0.2">
      <c r="A36" s="216"/>
      <c r="B36" s="216"/>
      <c r="C36" s="216"/>
      <c r="D36" s="216"/>
      <c r="E36" s="216"/>
    </row>
    <row r="37" spans="1:5" ht="25.5" customHeight="1" x14ac:dyDescent="0.2">
      <c r="A37" s="217" t="s">
        <v>60</v>
      </c>
      <c r="B37" s="217"/>
      <c r="C37" s="217"/>
      <c r="D37" s="217"/>
      <c r="E37" s="217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917E-E741-4DA3-847A-5CC68E568468}">
  <sheetPr>
    <tabColor theme="6" tint="-0.499984740745262"/>
    <pageSetUpPr fitToPage="1"/>
  </sheetPr>
  <dimension ref="A1:H92"/>
  <sheetViews>
    <sheetView showGridLines="0" topLeftCell="A4" zoomScale="98" zoomScaleNormal="98" workbookViewId="0">
      <selection activeCell="A66" sqref="A66"/>
    </sheetView>
  </sheetViews>
  <sheetFormatPr baseColWidth="10" defaultColWidth="12" defaultRowHeight="11.25" x14ac:dyDescent="0.2"/>
  <cols>
    <col min="1" max="1" width="68.83203125" style="94" customWidth="1"/>
    <col min="2" max="5" width="18.5" style="124" customWidth="1"/>
    <col min="6" max="6" width="18.33203125" style="124" customWidth="1"/>
    <col min="7" max="7" width="1.5" style="56" customWidth="1"/>
    <col min="8" max="8" width="12.6640625" style="56" bestFit="1" customWidth="1"/>
    <col min="9" max="16384" width="12" style="56"/>
  </cols>
  <sheetData>
    <row r="1" spans="1:8" ht="51" customHeight="1" thickBot="1" x14ac:dyDescent="0.25">
      <c r="A1" s="53" t="s">
        <v>114</v>
      </c>
      <c r="B1" s="54"/>
      <c r="C1" s="54"/>
      <c r="D1" s="54"/>
      <c r="E1" s="54"/>
      <c r="F1" s="55"/>
    </row>
    <row r="2" spans="1:8" s="94" customFormat="1" ht="74.25" customHeight="1" thickBot="1" x14ac:dyDescent="0.25">
      <c r="A2" s="90" t="s">
        <v>1</v>
      </c>
      <c r="B2" s="91" t="s">
        <v>115</v>
      </c>
      <c r="C2" s="92" t="s">
        <v>116</v>
      </c>
      <c r="D2" s="91" t="s">
        <v>117</v>
      </c>
      <c r="E2" s="92" t="s">
        <v>118</v>
      </c>
      <c r="F2" s="93" t="s">
        <v>119</v>
      </c>
    </row>
    <row r="3" spans="1:8" s="94" customFormat="1" ht="9" customHeight="1" x14ac:dyDescent="0.2">
      <c r="A3" s="95"/>
      <c r="B3" s="96"/>
      <c r="C3" s="96"/>
      <c r="D3" s="96"/>
      <c r="E3" s="96"/>
      <c r="F3" s="97"/>
    </row>
    <row r="4" spans="1:8" x14ac:dyDescent="0.2">
      <c r="A4" s="98" t="s">
        <v>120</v>
      </c>
      <c r="B4" s="99">
        <f>+B5+B6+B7</f>
        <v>7971740136.1900005</v>
      </c>
      <c r="C4" s="100"/>
      <c r="D4" s="100"/>
      <c r="E4" s="100"/>
      <c r="F4" s="101">
        <f>+B4</f>
        <v>7971740136.1900005</v>
      </c>
    </row>
    <row r="5" spans="1:8" x14ac:dyDescent="0.2">
      <c r="A5" s="102" t="s">
        <v>46</v>
      </c>
      <c r="B5" s="103">
        <v>7927409200.3000002</v>
      </c>
      <c r="C5" s="104"/>
      <c r="D5" s="104"/>
      <c r="E5" s="104"/>
      <c r="F5" s="105">
        <f>+B5</f>
        <v>7927409200.3000002</v>
      </c>
      <c r="H5" s="106"/>
    </row>
    <row r="6" spans="1:8" x14ac:dyDescent="0.2">
      <c r="A6" s="102" t="s">
        <v>47</v>
      </c>
      <c r="B6" s="103">
        <v>35221335.789999999</v>
      </c>
      <c r="C6" s="104"/>
      <c r="D6" s="104"/>
      <c r="E6" s="104"/>
      <c r="F6" s="105">
        <f>+B6</f>
        <v>35221335.789999999</v>
      </c>
      <c r="H6" s="106"/>
    </row>
    <row r="7" spans="1:8" x14ac:dyDescent="0.2">
      <c r="A7" s="102" t="s">
        <v>48</v>
      </c>
      <c r="B7" s="103">
        <v>9109600.0999999996</v>
      </c>
      <c r="C7" s="104"/>
      <c r="D7" s="104"/>
      <c r="E7" s="104"/>
      <c r="F7" s="105">
        <f>+B7</f>
        <v>9109600.0999999996</v>
      </c>
    </row>
    <row r="8" spans="1:8" ht="9" customHeight="1" x14ac:dyDescent="0.2">
      <c r="A8" s="107"/>
      <c r="B8" s="65"/>
      <c r="C8" s="65"/>
      <c r="D8" s="65"/>
      <c r="E8" s="65"/>
      <c r="F8" s="66"/>
    </row>
    <row r="9" spans="1:8" x14ac:dyDescent="0.2">
      <c r="A9" s="98" t="s">
        <v>121</v>
      </c>
      <c r="B9" s="100"/>
      <c r="C9" s="99">
        <f>+C11+C12+C13+C14</f>
        <v>302619953.04000002</v>
      </c>
      <c r="D9" s="99">
        <f>+D10</f>
        <v>-214401708.75</v>
      </c>
      <c r="E9" s="100"/>
      <c r="F9" s="101">
        <f>+F10+F11+F12+F13+F14</f>
        <v>88218244.290000021</v>
      </c>
    </row>
    <row r="10" spans="1:8" x14ac:dyDescent="0.2">
      <c r="A10" s="102" t="s">
        <v>113</v>
      </c>
      <c r="B10" s="104"/>
      <c r="C10" s="104"/>
      <c r="D10" s="103">
        <v>-214401708.75</v>
      </c>
      <c r="E10" s="104"/>
      <c r="F10" s="66">
        <f>+D10</f>
        <v>-214401708.75</v>
      </c>
      <c r="G10" s="108"/>
    </row>
    <row r="11" spans="1:8" x14ac:dyDescent="0.2">
      <c r="A11" s="102" t="s">
        <v>51</v>
      </c>
      <c r="B11" s="104"/>
      <c r="C11" s="103">
        <v>302619953.04000002</v>
      </c>
      <c r="D11" s="104"/>
      <c r="E11" s="104"/>
      <c r="F11" s="66">
        <f>+C11</f>
        <v>302619953.04000002</v>
      </c>
    </row>
    <row r="12" spans="1:8" x14ac:dyDescent="0.2">
      <c r="A12" s="102" t="s">
        <v>52</v>
      </c>
      <c r="B12" s="104"/>
      <c r="C12" s="104">
        <v>0</v>
      </c>
      <c r="D12" s="104"/>
      <c r="E12" s="104"/>
      <c r="F12" s="66">
        <f>+C12</f>
        <v>0</v>
      </c>
    </row>
    <row r="13" spans="1:8" x14ac:dyDescent="0.2">
      <c r="A13" s="102" t="s">
        <v>53</v>
      </c>
      <c r="B13" s="104"/>
      <c r="C13" s="104">
        <v>0</v>
      </c>
      <c r="D13" s="104"/>
      <c r="E13" s="104"/>
      <c r="F13" s="66">
        <f>+C13</f>
        <v>0</v>
      </c>
    </row>
    <row r="14" spans="1:8" x14ac:dyDescent="0.2">
      <c r="A14" s="102" t="s">
        <v>54</v>
      </c>
      <c r="B14" s="104"/>
      <c r="C14" s="104">
        <v>0</v>
      </c>
      <c r="D14" s="104"/>
      <c r="E14" s="104"/>
      <c r="F14" s="66">
        <f>+C14</f>
        <v>0</v>
      </c>
    </row>
    <row r="15" spans="1:8" ht="9" customHeight="1" x14ac:dyDescent="0.2">
      <c r="A15" s="107"/>
      <c r="B15" s="65"/>
      <c r="C15" s="65"/>
      <c r="D15" s="65"/>
      <c r="E15" s="65"/>
      <c r="F15" s="66"/>
    </row>
    <row r="16" spans="1:8" ht="22.5" x14ac:dyDescent="0.2">
      <c r="A16" s="98" t="s">
        <v>122</v>
      </c>
      <c r="B16" s="100"/>
      <c r="C16" s="100"/>
      <c r="D16" s="100"/>
      <c r="E16" s="100">
        <f>+E17+E18</f>
        <v>0</v>
      </c>
      <c r="F16" s="66">
        <f>+F17+F18</f>
        <v>0</v>
      </c>
    </row>
    <row r="17" spans="1:6" x14ac:dyDescent="0.2">
      <c r="A17" s="102" t="s">
        <v>56</v>
      </c>
      <c r="B17" s="104"/>
      <c r="C17" s="104"/>
      <c r="D17" s="104"/>
      <c r="E17" s="109">
        <v>0</v>
      </c>
      <c r="F17" s="66">
        <f>+E17</f>
        <v>0</v>
      </c>
    </row>
    <row r="18" spans="1:6" x14ac:dyDescent="0.2">
      <c r="A18" s="102" t="s">
        <v>57</v>
      </c>
      <c r="B18" s="104"/>
      <c r="C18" s="104"/>
      <c r="D18" s="104"/>
      <c r="E18" s="109">
        <v>0</v>
      </c>
      <c r="F18" s="66">
        <f>+E18</f>
        <v>0</v>
      </c>
    </row>
    <row r="19" spans="1:6" ht="9" customHeight="1" x14ac:dyDescent="0.2">
      <c r="A19" s="107"/>
      <c r="B19" s="65"/>
      <c r="C19" s="65"/>
      <c r="D19" s="65"/>
      <c r="E19" s="65"/>
      <c r="F19" s="66"/>
    </row>
    <row r="20" spans="1:6" x14ac:dyDescent="0.2">
      <c r="A20" s="98" t="s">
        <v>123</v>
      </c>
      <c r="B20" s="110">
        <f>+B4</f>
        <v>7971740136.1900005</v>
      </c>
      <c r="C20" s="110">
        <f>+C9</f>
        <v>302619953.04000002</v>
      </c>
      <c r="D20" s="110">
        <f>+D9</f>
        <v>-214401708.75</v>
      </c>
      <c r="E20" s="110">
        <f>+E16</f>
        <v>0</v>
      </c>
      <c r="F20" s="101">
        <f>+F16+F9+F4</f>
        <v>8059958380.4800005</v>
      </c>
    </row>
    <row r="21" spans="1:6" ht="9" customHeight="1" x14ac:dyDescent="0.2">
      <c r="A21" s="111"/>
      <c r="B21" s="112"/>
      <c r="C21" s="112"/>
      <c r="D21" s="112"/>
      <c r="E21" s="112"/>
      <c r="F21" s="66"/>
    </row>
    <row r="22" spans="1:6" x14ac:dyDescent="0.2">
      <c r="A22" s="98" t="s">
        <v>124</v>
      </c>
      <c r="B22" s="100">
        <f>+B23+B24+B25</f>
        <v>96063607.629999995</v>
      </c>
      <c r="C22" s="104"/>
      <c r="D22" s="104"/>
      <c r="E22" s="100"/>
      <c r="F22" s="101">
        <f>+F23+F24+F25</f>
        <v>96063607.629999995</v>
      </c>
    </row>
    <row r="23" spans="1:6" x14ac:dyDescent="0.2">
      <c r="A23" s="102" t="s">
        <v>46</v>
      </c>
      <c r="B23" s="103">
        <v>95816236.209999993</v>
      </c>
      <c r="C23" s="104"/>
      <c r="D23" s="104"/>
      <c r="E23" s="104"/>
      <c r="F23" s="66">
        <f>+B23</f>
        <v>95816236.209999993</v>
      </c>
    </row>
    <row r="24" spans="1:6" x14ac:dyDescent="0.2">
      <c r="A24" s="102" t="s">
        <v>47</v>
      </c>
      <c r="B24" s="103">
        <v>247371.42</v>
      </c>
      <c r="C24" s="104"/>
      <c r="D24" s="104"/>
      <c r="E24" s="104"/>
      <c r="F24" s="66">
        <f>+B24</f>
        <v>247371.42</v>
      </c>
    </row>
    <row r="25" spans="1:6" x14ac:dyDescent="0.2">
      <c r="A25" s="102" t="s">
        <v>48</v>
      </c>
      <c r="B25" s="103">
        <v>0</v>
      </c>
      <c r="C25" s="104"/>
      <c r="D25" s="104"/>
      <c r="E25" s="104"/>
      <c r="F25" s="66">
        <f>+B25</f>
        <v>0</v>
      </c>
    </row>
    <row r="26" spans="1:6" ht="9" customHeight="1" x14ac:dyDescent="0.2">
      <c r="A26" s="107"/>
      <c r="B26" s="65"/>
      <c r="C26" s="65"/>
      <c r="D26" s="65"/>
      <c r="E26" s="65"/>
      <c r="F26" s="66"/>
    </row>
    <row r="27" spans="1:6" ht="23.25" customHeight="1" x14ac:dyDescent="0.2">
      <c r="A27" s="98" t="s">
        <v>125</v>
      </c>
      <c r="B27" s="100"/>
      <c r="C27" s="99">
        <f>+C29</f>
        <v>-267030810.47</v>
      </c>
      <c r="D27" s="99">
        <f>+D28+D29+D30+D31+D32</f>
        <v>1571234208.76</v>
      </c>
      <c r="E27" s="100"/>
      <c r="F27" s="101">
        <f>+C27+D27</f>
        <v>1304203398.29</v>
      </c>
    </row>
    <row r="28" spans="1:6" x14ac:dyDescent="0.2">
      <c r="A28" s="102" t="s">
        <v>113</v>
      </c>
      <c r="B28" s="104"/>
      <c r="C28" s="113"/>
      <c r="D28" s="103">
        <v>1356832500.01</v>
      </c>
      <c r="E28" s="104"/>
      <c r="F28" s="66">
        <f>+D28</f>
        <v>1356832500.01</v>
      </c>
    </row>
    <row r="29" spans="1:6" x14ac:dyDescent="0.2">
      <c r="A29" s="102" t="s">
        <v>51</v>
      </c>
      <c r="B29" s="104"/>
      <c r="C29" s="103">
        <v>-267030810.47</v>
      </c>
      <c r="D29" s="103">
        <v>214401708.75</v>
      </c>
      <c r="E29" s="104"/>
      <c r="F29" s="66">
        <f>+C29+D29</f>
        <v>-52629101.719999999</v>
      </c>
    </row>
    <row r="30" spans="1:6" x14ac:dyDescent="0.2">
      <c r="A30" s="102" t="s">
        <v>52</v>
      </c>
      <c r="B30" s="104"/>
      <c r="C30" s="114"/>
      <c r="D30" s="37">
        <v>0</v>
      </c>
      <c r="E30" s="115"/>
      <c r="F30" s="66">
        <f>+D30</f>
        <v>0</v>
      </c>
    </row>
    <row r="31" spans="1:6" x14ac:dyDescent="0.2">
      <c r="A31" s="102" t="s">
        <v>53</v>
      </c>
      <c r="B31" s="104"/>
      <c r="C31" s="116"/>
      <c r="D31" s="37">
        <v>0</v>
      </c>
      <c r="E31" s="115"/>
      <c r="F31" s="66">
        <f>+D31</f>
        <v>0</v>
      </c>
    </row>
    <row r="32" spans="1:6" x14ac:dyDescent="0.2">
      <c r="A32" s="102" t="s">
        <v>54</v>
      </c>
      <c r="B32" s="104"/>
      <c r="C32" s="116"/>
      <c r="D32" s="37">
        <v>0</v>
      </c>
      <c r="E32" s="115"/>
      <c r="F32" s="66">
        <f>+D32</f>
        <v>0</v>
      </c>
    </row>
    <row r="33" spans="1:6" ht="9" customHeight="1" x14ac:dyDescent="0.2">
      <c r="A33" s="107"/>
      <c r="B33" s="65"/>
      <c r="C33" s="42"/>
      <c r="D33" s="42"/>
      <c r="E33" s="42"/>
      <c r="F33" s="66"/>
    </row>
    <row r="34" spans="1:6" ht="22.5" x14ac:dyDescent="0.2">
      <c r="A34" s="98" t="s">
        <v>126</v>
      </c>
      <c r="B34" s="100"/>
      <c r="C34" s="100"/>
      <c r="D34" s="100"/>
      <c r="E34" s="99">
        <f>+E35+E36</f>
        <v>0</v>
      </c>
      <c r="F34" s="66">
        <f>+E34</f>
        <v>0</v>
      </c>
    </row>
    <row r="35" spans="1:6" x14ac:dyDescent="0.2">
      <c r="A35" s="102" t="s">
        <v>56</v>
      </c>
      <c r="B35" s="104"/>
      <c r="C35" s="104"/>
      <c r="D35" s="104"/>
      <c r="E35" s="104">
        <v>0</v>
      </c>
      <c r="F35" s="66">
        <f>+E35</f>
        <v>0</v>
      </c>
    </row>
    <row r="36" spans="1:6" x14ac:dyDescent="0.2">
      <c r="A36" s="102" t="s">
        <v>57</v>
      </c>
      <c r="B36" s="104"/>
      <c r="C36" s="104"/>
      <c r="D36" s="104"/>
      <c r="E36" s="104">
        <v>0</v>
      </c>
      <c r="F36" s="66">
        <f>+E36</f>
        <v>0</v>
      </c>
    </row>
    <row r="37" spans="1:6" ht="9" customHeight="1" x14ac:dyDescent="0.2">
      <c r="A37" s="107"/>
      <c r="B37" s="65"/>
      <c r="C37" s="42"/>
      <c r="D37" s="42"/>
      <c r="E37" s="65"/>
      <c r="F37" s="66"/>
    </row>
    <row r="38" spans="1:6" ht="20.100000000000001" customHeight="1" thickBot="1" x14ac:dyDescent="0.25">
      <c r="A38" s="117" t="s">
        <v>127</v>
      </c>
      <c r="B38" s="118">
        <f>+B20+B22</f>
        <v>8067803743.8200006</v>
      </c>
      <c r="C38" s="118">
        <f>+C20+C27</f>
        <v>35589142.570000023</v>
      </c>
      <c r="D38" s="118">
        <f>+D20+D27</f>
        <v>1356832500.01</v>
      </c>
      <c r="E38" s="118">
        <f>+E20+E34</f>
        <v>0</v>
      </c>
      <c r="F38" s="119">
        <f>+B38+C38+D38+E38</f>
        <v>9460225386.3999996</v>
      </c>
    </row>
    <row r="39" spans="1:6" ht="20.100000000000001" customHeight="1" x14ac:dyDescent="0.2">
      <c r="A39" s="120"/>
      <c r="B39" s="121"/>
      <c r="C39" s="121"/>
      <c r="D39" s="121"/>
      <c r="E39" s="121"/>
      <c r="F39" s="122"/>
    </row>
    <row r="40" spans="1:6" ht="12.75" x14ac:dyDescent="0.2">
      <c r="A40" s="123" t="s">
        <v>60</v>
      </c>
      <c r="F40" s="108"/>
    </row>
    <row r="41" spans="1:6" x14ac:dyDescent="0.2">
      <c r="A41" s="125"/>
      <c r="B41" s="126"/>
      <c r="F41" s="108"/>
    </row>
    <row r="44" spans="1:6" ht="12.75" x14ac:dyDescent="0.2">
      <c r="A44" s="127"/>
    </row>
    <row r="51" spans="1:8" ht="12.75" x14ac:dyDescent="0.2">
      <c r="A51" s="127"/>
    </row>
    <row r="58" spans="1:8" s="124" customFormat="1" ht="12.75" x14ac:dyDescent="0.2">
      <c r="A58" s="127"/>
      <c r="G58" s="56"/>
      <c r="H58" s="56"/>
    </row>
    <row r="66" spans="1:8" s="124" customFormat="1" ht="12.75" x14ac:dyDescent="0.2">
      <c r="A66" s="127"/>
      <c r="G66" s="56"/>
      <c r="H66" s="56"/>
    </row>
    <row r="74" spans="1:8" s="124" customFormat="1" ht="12.75" x14ac:dyDescent="0.2">
      <c r="A74" s="127"/>
      <c r="G74" s="56"/>
      <c r="H74" s="56"/>
    </row>
    <row r="83" spans="1:8" s="124" customFormat="1" ht="12.75" x14ac:dyDescent="0.2">
      <c r="A83" s="127"/>
      <c r="G83" s="56"/>
      <c r="H83" s="56"/>
    </row>
    <row r="92" spans="1:8" s="124" customFormat="1" ht="12.75" x14ac:dyDescent="0.2">
      <c r="A92" s="127"/>
      <c r="G92" s="56"/>
      <c r="H92" s="56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B016-0EF9-40DE-9343-721DB5CF75A4}">
  <sheetPr>
    <tabColor theme="6" tint="-0.499984740745262"/>
    <pageSetUpPr fitToPage="1"/>
  </sheetPr>
  <dimension ref="A1:C68"/>
  <sheetViews>
    <sheetView showGridLines="0" topLeftCell="A50" workbookViewId="0">
      <selection activeCell="A66" sqref="A66"/>
    </sheetView>
  </sheetViews>
  <sheetFormatPr baseColWidth="10" defaultColWidth="12" defaultRowHeight="11.25" x14ac:dyDescent="0.2"/>
  <cols>
    <col min="1" max="1" width="90.1640625" style="164" customWidth="1"/>
    <col min="2" max="3" width="17.1640625" style="180" bestFit="1" customWidth="1"/>
    <col min="4" max="4" width="1.33203125" style="164" customWidth="1"/>
    <col min="5" max="16384" width="12" style="164"/>
  </cols>
  <sheetData>
    <row r="1" spans="1:3" ht="48.75" customHeight="1" thickBot="1" x14ac:dyDescent="0.25">
      <c r="A1" s="129" t="s">
        <v>131</v>
      </c>
      <c r="B1" s="129"/>
      <c r="C1" s="130"/>
    </row>
    <row r="2" spans="1:3" ht="15" customHeight="1" thickBot="1" x14ac:dyDescent="0.25">
      <c r="A2" s="165" t="s">
        <v>1</v>
      </c>
      <c r="B2" s="166">
        <v>2023</v>
      </c>
      <c r="C2" s="167">
        <v>2022</v>
      </c>
    </row>
    <row r="3" spans="1:3" x14ac:dyDescent="0.2">
      <c r="A3" s="135" t="s">
        <v>132</v>
      </c>
      <c r="B3" s="168"/>
      <c r="C3" s="169"/>
    </row>
    <row r="4" spans="1:3" x14ac:dyDescent="0.2">
      <c r="A4" s="140" t="s">
        <v>129</v>
      </c>
      <c r="B4" s="170">
        <f>SUM(B5:B14)</f>
        <v>7988519149.1899996</v>
      </c>
      <c r="C4" s="171">
        <f>SUM(C5:C14)</f>
        <v>15132994521.139999</v>
      </c>
    </row>
    <row r="5" spans="1:3" x14ac:dyDescent="0.2">
      <c r="A5" s="143" t="s">
        <v>64</v>
      </c>
      <c r="B5" s="41">
        <v>0</v>
      </c>
      <c r="C5" s="172">
        <v>0</v>
      </c>
    </row>
    <row r="6" spans="1:3" x14ac:dyDescent="0.2">
      <c r="A6" s="143" t="s">
        <v>65</v>
      </c>
      <c r="B6" s="41">
        <v>0</v>
      </c>
      <c r="C6" s="172">
        <v>0</v>
      </c>
    </row>
    <row r="7" spans="1:3" x14ac:dyDescent="0.2">
      <c r="A7" s="143" t="s">
        <v>66</v>
      </c>
      <c r="B7" s="41">
        <v>0</v>
      </c>
      <c r="C7" s="172">
        <v>0</v>
      </c>
    </row>
    <row r="8" spans="1:3" x14ac:dyDescent="0.2">
      <c r="A8" s="143" t="s">
        <v>67</v>
      </c>
      <c r="B8" s="41">
        <v>0</v>
      </c>
      <c r="C8" s="172">
        <v>0</v>
      </c>
    </row>
    <row r="9" spans="1:3" x14ac:dyDescent="0.2">
      <c r="A9" s="143" t="s">
        <v>68</v>
      </c>
      <c r="B9" s="41">
        <v>0</v>
      </c>
      <c r="C9" s="172">
        <v>0</v>
      </c>
    </row>
    <row r="10" spans="1:3" x14ac:dyDescent="0.2">
      <c r="A10" s="143" t="s">
        <v>69</v>
      </c>
      <c r="B10" s="41">
        <v>0</v>
      </c>
      <c r="C10" s="172">
        <v>0</v>
      </c>
    </row>
    <row r="11" spans="1:3" x14ac:dyDescent="0.2">
      <c r="A11" s="143" t="s">
        <v>70</v>
      </c>
      <c r="B11" s="41">
        <v>24496024.469999999</v>
      </c>
      <c r="C11" s="172">
        <v>27206367.530000001</v>
      </c>
    </row>
    <row r="12" spans="1:3" ht="22.5" x14ac:dyDescent="0.2">
      <c r="A12" s="143" t="s">
        <v>72</v>
      </c>
      <c r="B12" s="41">
        <v>4098302059.5599999</v>
      </c>
      <c r="C12" s="172">
        <v>8555782415.7299995</v>
      </c>
    </row>
    <row r="13" spans="1:3" x14ac:dyDescent="0.2">
      <c r="A13" s="143" t="s">
        <v>73</v>
      </c>
      <c r="B13" s="41">
        <v>3865697944.1599998</v>
      </c>
      <c r="C13" s="172">
        <v>6550005737.8800001</v>
      </c>
    </row>
    <row r="14" spans="1:3" x14ac:dyDescent="0.2">
      <c r="A14" s="143" t="s">
        <v>133</v>
      </c>
      <c r="B14" s="41">
        <v>23121</v>
      </c>
      <c r="C14" s="172">
        <v>0</v>
      </c>
    </row>
    <row r="15" spans="1:3" x14ac:dyDescent="0.2">
      <c r="A15" s="147"/>
      <c r="B15" s="41"/>
      <c r="C15" s="172"/>
    </row>
    <row r="16" spans="1:3" x14ac:dyDescent="0.2">
      <c r="A16" s="140" t="s">
        <v>130</v>
      </c>
      <c r="B16" s="170">
        <f>SUM(B17:B32)</f>
        <v>6324642822.46</v>
      </c>
      <c r="C16" s="171">
        <f>SUM(C17:C32)</f>
        <v>14958028903.349998</v>
      </c>
    </row>
    <row r="17" spans="1:3" x14ac:dyDescent="0.2">
      <c r="A17" s="143" t="s">
        <v>83</v>
      </c>
      <c r="B17" s="41">
        <v>4108250972.4000001</v>
      </c>
      <c r="C17" s="172">
        <v>8858250687.9599991</v>
      </c>
    </row>
    <row r="18" spans="1:3" x14ac:dyDescent="0.2">
      <c r="A18" s="143" t="s">
        <v>84</v>
      </c>
      <c r="B18" s="41">
        <v>910658824.44000006</v>
      </c>
      <c r="C18" s="172">
        <v>2962773899.52</v>
      </c>
    </row>
    <row r="19" spans="1:3" x14ac:dyDescent="0.2">
      <c r="A19" s="143" t="s">
        <v>85</v>
      </c>
      <c r="B19" s="41">
        <v>1267453408.4200001</v>
      </c>
      <c r="C19" s="172">
        <v>3135450315.8699999</v>
      </c>
    </row>
    <row r="20" spans="1:3" x14ac:dyDescent="0.2">
      <c r="A20" s="143" t="s">
        <v>87</v>
      </c>
      <c r="B20" s="41">
        <v>0</v>
      </c>
      <c r="C20" s="172">
        <v>0</v>
      </c>
    </row>
    <row r="21" spans="1:3" x14ac:dyDescent="0.2">
      <c r="A21" s="143" t="s">
        <v>88</v>
      </c>
      <c r="B21" s="41">
        <v>0</v>
      </c>
      <c r="C21" s="172">
        <v>0</v>
      </c>
    </row>
    <row r="22" spans="1:3" x14ac:dyDescent="0.2">
      <c r="A22" s="143" t="s">
        <v>89</v>
      </c>
      <c r="B22" s="41">
        <v>0</v>
      </c>
      <c r="C22" s="172">
        <v>465000</v>
      </c>
    </row>
    <row r="23" spans="1:3" x14ac:dyDescent="0.2">
      <c r="A23" s="143" t="s">
        <v>90</v>
      </c>
      <c r="B23" s="41">
        <v>38279617.200000003</v>
      </c>
      <c r="C23" s="172">
        <v>1089000</v>
      </c>
    </row>
    <row r="24" spans="1:3" x14ac:dyDescent="0.2">
      <c r="A24" s="143" t="s">
        <v>91</v>
      </c>
      <c r="B24" s="41">
        <v>0</v>
      </c>
      <c r="C24" s="172">
        <v>0</v>
      </c>
    </row>
    <row r="25" spans="1:3" x14ac:dyDescent="0.2">
      <c r="A25" s="143" t="s">
        <v>92</v>
      </c>
      <c r="B25" s="41">
        <v>0</v>
      </c>
      <c r="C25" s="172">
        <v>0</v>
      </c>
    </row>
    <row r="26" spans="1:3" x14ac:dyDescent="0.2">
      <c r="A26" s="143" t="s">
        <v>93</v>
      </c>
      <c r="B26" s="41">
        <v>0</v>
      </c>
      <c r="C26" s="172">
        <v>0</v>
      </c>
    </row>
    <row r="27" spans="1:3" x14ac:dyDescent="0.2">
      <c r="A27" s="143" t="s">
        <v>94</v>
      </c>
      <c r="B27" s="41">
        <v>0</v>
      </c>
      <c r="C27" s="172">
        <v>0</v>
      </c>
    </row>
    <row r="28" spans="1:3" x14ac:dyDescent="0.2">
      <c r="A28" s="143" t="s">
        <v>95</v>
      </c>
      <c r="B28" s="41">
        <v>0</v>
      </c>
      <c r="C28" s="172">
        <v>0</v>
      </c>
    </row>
    <row r="29" spans="1:3" x14ac:dyDescent="0.2">
      <c r="A29" s="143" t="s">
        <v>97</v>
      </c>
      <c r="B29" s="41">
        <v>0</v>
      </c>
      <c r="C29" s="172">
        <v>0</v>
      </c>
    </row>
    <row r="30" spans="1:3" x14ac:dyDescent="0.2">
      <c r="A30" s="143" t="s">
        <v>46</v>
      </c>
      <c r="B30" s="41">
        <v>0</v>
      </c>
      <c r="C30" s="172">
        <v>0</v>
      </c>
    </row>
    <row r="31" spans="1:3" x14ac:dyDescent="0.2">
      <c r="A31" s="143" t="s">
        <v>98</v>
      </c>
      <c r="B31" s="41">
        <v>0</v>
      </c>
      <c r="C31" s="172">
        <v>0</v>
      </c>
    </row>
    <row r="32" spans="1:3" x14ac:dyDescent="0.2">
      <c r="A32" s="143" t="s">
        <v>134</v>
      </c>
      <c r="B32" s="41">
        <v>0</v>
      </c>
      <c r="C32" s="172">
        <v>0</v>
      </c>
    </row>
    <row r="33" spans="1:3" x14ac:dyDescent="0.2">
      <c r="A33" s="151" t="s">
        <v>135</v>
      </c>
      <c r="B33" s="170">
        <f>+B4-B16</f>
        <v>1663876326.7299995</v>
      </c>
      <c r="C33" s="171">
        <f>+C4-C16</f>
        <v>174965617.79000092</v>
      </c>
    </row>
    <row r="34" spans="1:3" x14ac:dyDescent="0.2">
      <c r="A34" s="173"/>
      <c r="B34" s="170"/>
      <c r="C34" s="171"/>
    </row>
    <row r="35" spans="1:3" x14ac:dyDescent="0.2">
      <c r="A35" s="151" t="s">
        <v>136</v>
      </c>
      <c r="B35" s="41"/>
      <c r="C35" s="172"/>
    </row>
    <row r="36" spans="1:3" x14ac:dyDescent="0.2">
      <c r="A36" s="140" t="s">
        <v>129</v>
      </c>
      <c r="B36" s="170">
        <f>SUM(B37:B39)</f>
        <v>0</v>
      </c>
      <c r="C36" s="171">
        <f>SUM(C37:C39)</f>
        <v>0</v>
      </c>
    </row>
    <row r="37" spans="1:3" x14ac:dyDescent="0.2">
      <c r="A37" s="143" t="s">
        <v>28</v>
      </c>
      <c r="B37" s="41">
        <v>0</v>
      </c>
      <c r="C37" s="172">
        <v>0</v>
      </c>
    </row>
    <row r="38" spans="1:3" x14ac:dyDescent="0.2">
      <c r="A38" s="143" t="s">
        <v>30</v>
      </c>
      <c r="B38" s="41">
        <v>0</v>
      </c>
      <c r="C38" s="172">
        <v>0</v>
      </c>
    </row>
    <row r="39" spans="1:3" x14ac:dyDescent="0.2">
      <c r="A39" s="143" t="s">
        <v>137</v>
      </c>
      <c r="B39" s="41">
        <v>0</v>
      </c>
      <c r="C39" s="172">
        <v>0</v>
      </c>
    </row>
    <row r="40" spans="1:3" x14ac:dyDescent="0.2">
      <c r="A40" s="147"/>
      <c r="B40" s="41"/>
      <c r="C40" s="172"/>
    </row>
    <row r="41" spans="1:3" ht="11.25" customHeight="1" x14ac:dyDescent="0.2">
      <c r="A41" s="140" t="s">
        <v>130</v>
      </c>
      <c r="B41" s="170">
        <f>SUM(B42:B44)</f>
        <v>113381154.06</v>
      </c>
      <c r="C41" s="171">
        <f>SUM(C42:C44)</f>
        <v>178391982.42000002</v>
      </c>
    </row>
    <row r="42" spans="1:3" x14ac:dyDescent="0.2">
      <c r="A42" s="143" t="s">
        <v>28</v>
      </c>
      <c r="B42" s="41">
        <v>50142331.549999997</v>
      </c>
      <c r="C42" s="172">
        <v>97962384.620000005</v>
      </c>
    </row>
    <row r="43" spans="1:3" x14ac:dyDescent="0.2">
      <c r="A43" s="143" t="s">
        <v>30</v>
      </c>
      <c r="B43" s="41">
        <v>63238822.509999998</v>
      </c>
      <c r="C43" s="172">
        <v>80429597.799999997</v>
      </c>
    </row>
    <row r="44" spans="1:3" x14ac:dyDescent="0.2">
      <c r="A44" s="143" t="s">
        <v>138</v>
      </c>
      <c r="B44" s="41">
        <v>0</v>
      </c>
      <c r="C44" s="172">
        <v>0</v>
      </c>
    </row>
    <row r="45" spans="1:3" x14ac:dyDescent="0.2">
      <c r="A45" s="151" t="s">
        <v>139</v>
      </c>
      <c r="B45" s="170">
        <f>+B36-B41</f>
        <v>-113381154.06</v>
      </c>
      <c r="C45" s="171">
        <f>+C36-C41</f>
        <v>-178391982.42000002</v>
      </c>
    </row>
    <row r="46" spans="1:3" x14ac:dyDescent="0.2">
      <c r="A46" s="173"/>
      <c r="B46" s="170"/>
      <c r="C46" s="171"/>
    </row>
    <row r="47" spans="1:3" x14ac:dyDescent="0.2">
      <c r="A47" s="151" t="s">
        <v>140</v>
      </c>
      <c r="B47" s="41"/>
      <c r="C47" s="172"/>
    </row>
    <row r="48" spans="1:3" x14ac:dyDescent="0.2">
      <c r="A48" s="140" t="s">
        <v>129</v>
      </c>
      <c r="B48" s="170">
        <f>+B49+B52</f>
        <v>0</v>
      </c>
      <c r="C48" s="171">
        <f>+C49+C52</f>
        <v>0</v>
      </c>
    </row>
    <row r="49" spans="1:3" x14ac:dyDescent="0.2">
      <c r="A49" s="143" t="s">
        <v>141</v>
      </c>
      <c r="B49" s="41">
        <v>0</v>
      </c>
      <c r="C49" s="172">
        <v>0</v>
      </c>
    </row>
    <row r="50" spans="1:3" x14ac:dyDescent="0.2">
      <c r="A50" s="143" t="s">
        <v>142</v>
      </c>
      <c r="B50" s="41">
        <v>0</v>
      </c>
      <c r="C50" s="172">
        <v>0</v>
      </c>
    </row>
    <row r="51" spans="1:3" x14ac:dyDescent="0.2">
      <c r="A51" s="143" t="s">
        <v>143</v>
      </c>
      <c r="B51" s="41">
        <v>0</v>
      </c>
      <c r="C51" s="172">
        <v>0</v>
      </c>
    </row>
    <row r="52" spans="1:3" x14ac:dyDescent="0.2">
      <c r="A52" s="143" t="s">
        <v>144</v>
      </c>
      <c r="B52" s="41">
        <v>0</v>
      </c>
      <c r="C52" s="172">
        <v>0</v>
      </c>
    </row>
    <row r="53" spans="1:3" x14ac:dyDescent="0.2">
      <c r="A53" s="147"/>
      <c r="B53" s="41"/>
      <c r="C53" s="172"/>
    </row>
    <row r="54" spans="1:3" x14ac:dyDescent="0.2">
      <c r="A54" s="140" t="s">
        <v>130</v>
      </c>
      <c r="B54" s="170">
        <f>SUM(B56+B57+B58)</f>
        <v>116899006.27</v>
      </c>
      <c r="C54" s="171">
        <f>SUM(C56+C57+C58)</f>
        <v>771810486.83000004</v>
      </c>
    </row>
    <row r="55" spans="1:3" x14ac:dyDescent="0.2">
      <c r="A55" s="143" t="s">
        <v>145</v>
      </c>
      <c r="B55" s="41">
        <v>0</v>
      </c>
      <c r="C55" s="172">
        <v>0</v>
      </c>
    </row>
    <row r="56" spans="1:3" x14ac:dyDescent="0.2">
      <c r="A56" s="143" t="s">
        <v>142</v>
      </c>
      <c r="B56" s="41">
        <v>0</v>
      </c>
      <c r="C56" s="172">
        <v>0</v>
      </c>
    </row>
    <row r="57" spans="1:3" x14ac:dyDescent="0.2">
      <c r="A57" s="143" t="s">
        <v>143</v>
      </c>
      <c r="B57" s="41">
        <v>0</v>
      </c>
      <c r="C57" s="172">
        <v>0</v>
      </c>
    </row>
    <row r="58" spans="1:3" x14ac:dyDescent="0.2">
      <c r="A58" s="143" t="s">
        <v>146</v>
      </c>
      <c r="B58" s="41">
        <v>116899006.27</v>
      </c>
      <c r="C58" s="172">
        <v>771810486.83000004</v>
      </c>
    </row>
    <row r="59" spans="1:3" x14ac:dyDescent="0.2">
      <c r="A59" s="151" t="s">
        <v>147</v>
      </c>
      <c r="B59" s="170">
        <f>+B48-B54</f>
        <v>-116899006.27</v>
      </c>
      <c r="C59" s="171">
        <f>+C48-C54</f>
        <v>-771810486.83000004</v>
      </c>
    </row>
    <row r="60" spans="1:3" x14ac:dyDescent="0.2">
      <c r="A60" s="173"/>
      <c r="B60" s="170"/>
      <c r="C60" s="171"/>
    </row>
    <row r="61" spans="1:3" x14ac:dyDescent="0.2">
      <c r="A61" s="151" t="s">
        <v>148</v>
      </c>
      <c r="B61" s="170">
        <f>+B33+B45+B59</f>
        <v>1433596166.3999996</v>
      </c>
      <c r="C61" s="171">
        <f>+C33+C45+C59</f>
        <v>-775236851.45999908</v>
      </c>
    </row>
    <row r="62" spans="1:3" x14ac:dyDescent="0.2">
      <c r="A62" s="173"/>
      <c r="B62" s="170"/>
      <c r="C62" s="171"/>
    </row>
    <row r="63" spans="1:3" x14ac:dyDescent="0.2">
      <c r="A63" s="151" t="s">
        <v>149</v>
      </c>
      <c r="B63" s="170">
        <v>834569417.61000001</v>
      </c>
      <c r="C63" s="171">
        <v>1609806269.0699999</v>
      </c>
    </row>
    <row r="64" spans="1:3" x14ac:dyDescent="0.2">
      <c r="A64" s="173"/>
      <c r="B64" s="174"/>
      <c r="C64" s="175"/>
    </row>
    <row r="65" spans="1:3" x14ac:dyDescent="0.2">
      <c r="A65" s="151" t="s">
        <v>150</v>
      </c>
      <c r="B65" s="170">
        <v>2268165584.0100002</v>
      </c>
      <c r="C65" s="171">
        <v>834569417.61000001</v>
      </c>
    </row>
    <row r="66" spans="1:3" ht="12" thickBot="1" x14ac:dyDescent="0.25">
      <c r="A66" s="176"/>
      <c r="B66" s="177"/>
      <c r="C66" s="178"/>
    </row>
    <row r="68" spans="1:3" ht="28.5" customHeight="1" x14ac:dyDescent="0.2">
      <c r="A68" s="179" t="s">
        <v>60</v>
      </c>
      <c r="B68" s="179"/>
      <c r="C68" s="179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85B4-F945-4B46-ABF6-3ADC684A1415}">
  <sheetPr>
    <tabColor rgb="FF4A5C26"/>
    <pageSetUpPr fitToPage="1"/>
  </sheetPr>
  <dimension ref="A1:B34"/>
  <sheetViews>
    <sheetView showGridLines="0" zoomScaleSheetLayoutView="70" workbookViewId="0">
      <selection activeCell="A66" sqref="A66"/>
    </sheetView>
  </sheetViews>
  <sheetFormatPr baseColWidth="10" defaultColWidth="12" defaultRowHeight="11.25" x14ac:dyDescent="0.2"/>
  <cols>
    <col min="1" max="1" width="66.83203125" style="164" customWidth="1"/>
    <col min="2" max="2" width="59" style="164" customWidth="1"/>
    <col min="3" max="3" width="2.1640625" style="164" customWidth="1"/>
    <col min="4" max="4" width="35.5" style="164" customWidth="1"/>
    <col min="5" max="5" width="38.1640625" style="164" customWidth="1"/>
    <col min="6" max="16384" width="12" style="164"/>
  </cols>
  <sheetData>
    <row r="1" spans="1:2" ht="51" customHeight="1" thickBot="1" x14ac:dyDescent="0.25">
      <c r="A1" s="128" t="s">
        <v>177</v>
      </c>
      <c r="B1" s="219"/>
    </row>
    <row r="2" spans="1:2" ht="15" customHeight="1" thickBot="1" x14ac:dyDescent="0.25">
      <c r="A2" s="198" t="s">
        <v>178</v>
      </c>
      <c r="B2" s="220" t="s">
        <v>179</v>
      </c>
    </row>
    <row r="3" spans="1:2" ht="12.75" x14ac:dyDescent="0.2">
      <c r="A3" s="221" t="s">
        <v>180</v>
      </c>
      <c r="B3" s="222" t="s">
        <v>181</v>
      </c>
    </row>
    <row r="4" spans="1:2" x14ac:dyDescent="0.2">
      <c r="A4" s="223"/>
      <c r="B4" s="224"/>
    </row>
    <row r="5" spans="1:2" x14ac:dyDescent="0.2">
      <c r="A5" s="223"/>
      <c r="B5" s="224"/>
    </row>
    <row r="6" spans="1:2" x14ac:dyDescent="0.2">
      <c r="A6" s="223"/>
      <c r="B6" s="224"/>
    </row>
    <row r="7" spans="1:2" x14ac:dyDescent="0.2">
      <c r="A7" s="223"/>
      <c r="B7" s="224"/>
    </row>
    <row r="8" spans="1:2" x14ac:dyDescent="0.2">
      <c r="A8" s="225"/>
      <c r="B8" s="224"/>
    </row>
    <row r="9" spans="1:2" ht="12.75" x14ac:dyDescent="0.2">
      <c r="A9" s="226" t="s">
        <v>182</v>
      </c>
      <c r="B9" s="227" t="s">
        <v>181</v>
      </c>
    </row>
    <row r="10" spans="1:2" ht="12.75" x14ac:dyDescent="0.2">
      <c r="A10" s="226"/>
      <c r="B10" s="227"/>
    </row>
    <row r="11" spans="1:2" ht="12.75" x14ac:dyDescent="0.2">
      <c r="A11" s="226"/>
      <c r="B11" s="227"/>
    </row>
    <row r="12" spans="1:2" ht="12.75" x14ac:dyDescent="0.2">
      <c r="A12" s="226"/>
      <c r="B12" s="227"/>
    </row>
    <row r="13" spans="1:2" ht="12.75" x14ac:dyDescent="0.2">
      <c r="A13" s="226"/>
      <c r="B13" s="227"/>
    </row>
    <row r="14" spans="1:2" x14ac:dyDescent="0.2">
      <c r="A14" s="225"/>
      <c r="B14" s="227"/>
    </row>
    <row r="15" spans="1:2" ht="12.75" x14ac:dyDescent="0.2">
      <c r="A15" s="226" t="s">
        <v>183</v>
      </c>
      <c r="B15" s="227" t="s">
        <v>181</v>
      </c>
    </row>
    <row r="16" spans="1:2" ht="12.75" x14ac:dyDescent="0.2">
      <c r="A16" s="226"/>
      <c r="B16" s="227"/>
    </row>
    <row r="17" spans="1:2" ht="12.75" x14ac:dyDescent="0.2">
      <c r="A17" s="226"/>
      <c r="B17" s="227"/>
    </row>
    <row r="18" spans="1:2" ht="12.75" x14ac:dyDescent="0.2">
      <c r="A18" s="226"/>
      <c r="B18" s="227"/>
    </row>
    <row r="19" spans="1:2" ht="12.75" x14ac:dyDescent="0.2">
      <c r="A19" s="226"/>
      <c r="B19" s="227"/>
    </row>
    <row r="20" spans="1:2" x14ac:dyDescent="0.2">
      <c r="A20" s="228"/>
      <c r="B20" s="227"/>
    </row>
    <row r="21" spans="1:2" ht="12.75" x14ac:dyDescent="0.2">
      <c r="A21" s="226" t="s">
        <v>91</v>
      </c>
      <c r="B21" s="227" t="s">
        <v>181</v>
      </c>
    </row>
    <row r="22" spans="1:2" ht="12.75" x14ac:dyDescent="0.2">
      <c r="A22" s="226"/>
      <c r="B22" s="227"/>
    </row>
    <row r="23" spans="1:2" ht="12.75" x14ac:dyDescent="0.2">
      <c r="A23" s="226"/>
      <c r="B23" s="227"/>
    </row>
    <row r="24" spans="1:2" ht="12.75" x14ac:dyDescent="0.2">
      <c r="A24" s="226"/>
      <c r="B24" s="227"/>
    </row>
    <row r="25" spans="1:2" ht="12.75" x14ac:dyDescent="0.2">
      <c r="A25" s="226"/>
      <c r="B25" s="227"/>
    </row>
    <row r="26" spans="1:2" ht="12" x14ac:dyDescent="0.2">
      <c r="A26" s="229"/>
      <c r="B26" s="224"/>
    </row>
    <row r="27" spans="1:2" ht="12.75" x14ac:dyDescent="0.2">
      <c r="A27" s="226" t="s">
        <v>184</v>
      </c>
      <c r="B27" s="227" t="s">
        <v>181</v>
      </c>
    </row>
    <row r="28" spans="1:2" x14ac:dyDescent="0.2">
      <c r="A28" s="230"/>
      <c r="B28" s="231"/>
    </row>
    <row r="29" spans="1:2" x14ac:dyDescent="0.2">
      <c r="A29" s="230"/>
      <c r="B29" s="232"/>
    </row>
    <row r="30" spans="1:2" x14ac:dyDescent="0.2">
      <c r="A30" s="230"/>
      <c r="B30" s="232"/>
    </row>
    <row r="31" spans="1:2" x14ac:dyDescent="0.2">
      <c r="A31" s="230"/>
      <c r="B31" s="232"/>
    </row>
    <row r="32" spans="1:2" ht="12" thickBot="1" x14ac:dyDescent="0.25">
      <c r="A32" s="233"/>
      <c r="B32" s="234"/>
    </row>
    <row r="34" spans="1:2" ht="28.5" customHeight="1" x14ac:dyDescent="0.2">
      <c r="A34" s="179" t="s">
        <v>60</v>
      </c>
      <c r="B34" s="179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3D25-6A6A-460A-885E-81EEE79C4730}">
  <sheetPr>
    <tabColor rgb="FFCC6600"/>
    <pageSetUpPr fitToPage="1"/>
  </sheetPr>
  <dimension ref="A1:AB84"/>
  <sheetViews>
    <sheetView zoomScaleNormal="100" zoomScaleSheetLayoutView="100" workbookViewId="0">
      <pane ySplit="5" topLeftCell="A30" activePane="bottomLeft" state="frozen"/>
      <selection activeCell="A66" sqref="A66"/>
      <selection pane="bottomLeft" activeCell="A66" sqref="A66"/>
    </sheetView>
  </sheetViews>
  <sheetFormatPr baseColWidth="10" defaultColWidth="15" defaultRowHeight="11.25" x14ac:dyDescent="0.2"/>
  <cols>
    <col min="1" max="1" width="17.1640625" style="264" customWidth="1"/>
    <col min="2" max="2" width="86.1640625" style="264" bestFit="1" customWidth="1"/>
    <col min="3" max="3" width="9.33203125" style="264" customWidth="1"/>
    <col min="4" max="5" width="15" style="264"/>
    <col min="6" max="28" width="15" style="240"/>
    <col min="29" max="16384" width="15" style="264"/>
  </cols>
  <sheetData>
    <row r="1" spans="1:14" ht="18.95" customHeight="1" x14ac:dyDescent="0.2">
      <c r="A1" s="235" t="s">
        <v>185</v>
      </c>
      <c r="B1" s="236"/>
      <c r="C1" s="237"/>
      <c r="D1" s="238" t="s">
        <v>186</v>
      </c>
      <c r="E1" s="239">
        <v>2023</v>
      </c>
    </row>
    <row r="2" spans="1:14" ht="18.95" customHeight="1" x14ac:dyDescent="0.2">
      <c r="A2" s="241" t="s">
        <v>187</v>
      </c>
      <c r="B2" s="242"/>
      <c r="C2" s="243"/>
      <c r="D2" s="244" t="s">
        <v>188</v>
      </c>
      <c r="E2" s="245" t="s">
        <v>189</v>
      </c>
    </row>
    <row r="3" spans="1:14" ht="18.95" customHeight="1" x14ac:dyDescent="0.2">
      <c r="A3" s="246" t="s">
        <v>190</v>
      </c>
      <c r="B3" s="247"/>
      <c r="C3" s="248"/>
      <c r="D3" s="244" t="s">
        <v>191</v>
      </c>
      <c r="E3" s="249">
        <v>2</v>
      </c>
    </row>
    <row r="4" spans="1:14" ht="18.95" customHeight="1" thickBot="1" x14ac:dyDescent="0.25">
      <c r="A4" s="250" t="s">
        <v>192</v>
      </c>
      <c r="B4" s="251"/>
      <c r="C4" s="251"/>
      <c r="D4" s="251"/>
      <c r="E4" s="252"/>
    </row>
    <row r="5" spans="1:14" ht="15" customHeight="1" thickBot="1" x14ac:dyDescent="0.25">
      <c r="A5" s="253" t="s">
        <v>193</v>
      </c>
      <c r="B5" s="254" t="s">
        <v>194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</row>
    <row r="6" spans="1:14" s="240" customFormat="1" x14ac:dyDescent="0.2">
      <c r="A6" s="256"/>
      <c r="B6" s="257"/>
      <c r="C6" s="255"/>
    </row>
    <row r="7" spans="1:14" s="240" customFormat="1" x14ac:dyDescent="0.2">
      <c r="A7" s="256"/>
      <c r="B7" s="258" t="s">
        <v>195</v>
      </c>
    </row>
    <row r="8" spans="1:14" s="240" customFormat="1" x14ac:dyDescent="0.2">
      <c r="A8" s="256"/>
      <c r="B8" s="258"/>
    </row>
    <row r="9" spans="1:14" s="240" customFormat="1" x14ac:dyDescent="0.2">
      <c r="A9" s="256"/>
      <c r="B9" s="259" t="s">
        <v>196</v>
      </c>
    </row>
    <row r="10" spans="1:14" s="240" customFormat="1" x14ac:dyDescent="0.2">
      <c r="A10" s="260" t="s">
        <v>197</v>
      </c>
      <c r="B10" s="261" t="s">
        <v>198</v>
      </c>
    </row>
    <row r="11" spans="1:14" s="240" customFormat="1" x14ac:dyDescent="0.2">
      <c r="A11" s="260" t="s">
        <v>199</v>
      </c>
      <c r="B11" s="261" t="s">
        <v>200</v>
      </c>
    </row>
    <row r="12" spans="1:14" s="240" customFormat="1" x14ac:dyDescent="0.2">
      <c r="A12" s="260" t="s">
        <v>201</v>
      </c>
      <c r="B12" s="261" t="s">
        <v>202</v>
      </c>
    </row>
    <row r="13" spans="1:14" s="240" customFormat="1" x14ac:dyDescent="0.2">
      <c r="A13" s="260" t="s">
        <v>203</v>
      </c>
      <c r="B13" s="261" t="s">
        <v>204</v>
      </c>
    </row>
    <row r="14" spans="1:14" s="240" customFormat="1" x14ac:dyDescent="0.2">
      <c r="A14" s="260" t="s">
        <v>205</v>
      </c>
      <c r="B14" s="261" t="s">
        <v>206</v>
      </c>
    </row>
    <row r="15" spans="1:14" s="240" customFormat="1" x14ac:dyDescent="0.2">
      <c r="A15" s="260" t="s">
        <v>207</v>
      </c>
      <c r="B15" s="261" t="s">
        <v>208</v>
      </c>
    </row>
    <row r="16" spans="1:14" s="240" customFormat="1" x14ac:dyDescent="0.2">
      <c r="A16" s="260" t="s">
        <v>209</v>
      </c>
      <c r="B16" s="261" t="s">
        <v>210</v>
      </c>
    </row>
    <row r="17" spans="1:2" s="240" customFormat="1" x14ac:dyDescent="0.2">
      <c r="A17" s="260" t="s">
        <v>211</v>
      </c>
      <c r="B17" s="261" t="s">
        <v>212</v>
      </c>
    </row>
    <row r="18" spans="1:2" s="240" customFormat="1" x14ac:dyDescent="0.2">
      <c r="A18" s="260" t="s">
        <v>213</v>
      </c>
      <c r="B18" s="261" t="s">
        <v>214</v>
      </c>
    </row>
    <row r="19" spans="1:2" s="240" customFormat="1" x14ac:dyDescent="0.2">
      <c r="A19" s="260" t="s">
        <v>215</v>
      </c>
      <c r="B19" s="261" t="s">
        <v>216</v>
      </c>
    </row>
    <row r="20" spans="1:2" s="240" customFormat="1" x14ac:dyDescent="0.2">
      <c r="A20" s="260" t="s">
        <v>217</v>
      </c>
      <c r="B20" s="261" t="s">
        <v>218</v>
      </c>
    </row>
    <row r="21" spans="1:2" s="240" customFormat="1" x14ac:dyDescent="0.2">
      <c r="A21" s="260" t="s">
        <v>219</v>
      </c>
      <c r="B21" s="261" t="s">
        <v>220</v>
      </c>
    </row>
    <row r="22" spans="1:2" s="240" customFormat="1" x14ac:dyDescent="0.2">
      <c r="A22" s="260" t="s">
        <v>221</v>
      </c>
      <c r="B22" s="261" t="s">
        <v>222</v>
      </c>
    </row>
    <row r="23" spans="1:2" s="240" customFormat="1" x14ac:dyDescent="0.2">
      <c r="A23" s="260" t="s">
        <v>223</v>
      </c>
      <c r="B23" s="261" t="s">
        <v>224</v>
      </c>
    </row>
    <row r="24" spans="1:2" s="240" customFormat="1" x14ac:dyDescent="0.2">
      <c r="A24" s="260" t="s">
        <v>225</v>
      </c>
      <c r="B24" s="261" t="s">
        <v>226</v>
      </c>
    </row>
    <row r="25" spans="1:2" s="240" customFormat="1" x14ac:dyDescent="0.2">
      <c r="A25" s="260" t="s">
        <v>227</v>
      </c>
      <c r="B25" s="261" t="s">
        <v>228</v>
      </c>
    </row>
    <row r="26" spans="1:2" s="240" customFormat="1" x14ac:dyDescent="0.2">
      <c r="A26" s="260" t="s">
        <v>229</v>
      </c>
      <c r="B26" s="261" t="s">
        <v>230</v>
      </c>
    </row>
    <row r="27" spans="1:2" s="240" customFormat="1" x14ac:dyDescent="0.2">
      <c r="A27" s="260" t="s">
        <v>231</v>
      </c>
      <c r="B27" s="261" t="s">
        <v>232</v>
      </c>
    </row>
    <row r="28" spans="1:2" s="240" customFormat="1" x14ac:dyDescent="0.2">
      <c r="A28" s="260" t="s">
        <v>233</v>
      </c>
      <c r="B28" s="261" t="s">
        <v>234</v>
      </c>
    </row>
    <row r="29" spans="1:2" s="240" customFormat="1" x14ac:dyDescent="0.2">
      <c r="A29" s="260" t="s">
        <v>235</v>
      </c>
      <c r="B29" s="261" t="s">
        <v>236</v>
      </c>
    </row>
    <row r="30" spans="1:2" s="240" customFormat="1" x14ac:dyDescent="0.2">
      <c r="A30" s="260" t="s">
        <v>237</v>
      </c>
      <c r="B30" s="261" t="s">
        <v>238</v>
      </c>
    </row>
    <row r="31" spans="1:2" s="240" customFormat="1" x14ac:dyDescent="0.2">
      <c r="A31" s="260" t="s">
        <v>239</v>
      </c>
      <c r="B31" s="261" t="s">
        <v>240</v>
      </c>
    </row>
    <row r="32" spans="1:2" s="240" customFormat="1" x14ac:dyDescent="0.2">
      <c r="A32" s="260" t="s">
        <v>241</v>
      </c>
      <c r="B32" s="261" t="s">
        <v>242</v>
      </c>
    </row>
    <row r="33" spans="1:2" s="240" customFormat="1" x14ac:dyDescent="0.2">
      <c r="A33" s="256"/>
      <c r="B33" s="257"/>
    </row>
    <row r="34" spans="1:2" s="240" customFormat="1" x14ac:dyDescent="0.2">
      <c r="A34" s="256"/>
      <c r="B34" s="259"/>
    </row>
    <row r="35" spans="1:2" s="240" customFormat="1" x14ac:dyDescent="0.2">
      <c r="A35" s="260" t="s">
        <v>243</v>
      </c>
      <c r="B35" s="261" t="s">
        <v>244</v>
      </c>
    </row>
    <row r="36" spans="1:2" s="240" customFormat="1" x14ac:dyDescent="0.2">
      <c r="A36" s="260" t="s">
        <v>245</v>
      </c>
      <c r="B36" s="261" t="s">
        <v>246</v>
      </c>
    </row>
    <row r="37" spans="1:2" s="240" customFormat="1" x14ac:dyDescent="0.2">
      <c r="A37" s="256"/>
      <c r="B37" s="257"/>
    </row>
    <row r="38" spans="1:2" s="240" customFormat="1" x14ac:dyDescent="0.2">
      <c r="A38" s="256"/>
      <c r="B38" s="258" t="s">
        <v>247</v>
      </c>
    </row>
    <row r="39" spans="1:2" s="240" customFormat="1" x14ac:dyDescent="0.2">
      <c r="A39" s="256" t="s">
        <v>248</v>
      </c>
      <c r="B39" s="261" t="s">
        <v>249</v>
      </c>
    </row>
    <row r="40" spans="1:2" s="240" customFormat="1" x14ac:dyDescent="0.2">
      <c r="A40" s="256"/>
      <c r="B40" s="261" t="s">
        <v>250</v>
      </c>
    </row>
    <row r="41" spans="1:2" s="240" customFormat="1" ht="12" thickBot="1" x14ac:dyDescent="0.25">
      <c r="A41" s="262"/>
      <c r="B41" s="263"/>
    </row>
    <row r="42" spans="1:2" s="240" customFormat="1" x14ac:dyDescent="0.2"/>
    <row r="43" spans="1:2" s="240" customFormat="1" x14ac:dyDescent="0.2"/>
    <row r="44" spans="1:2" s="240" customFormat="1" x14ac:dyDescent="0.2">
      <c r="B44" s="240" t="s">
        <v>60</v>
      </c>
    </row>
    <row r="45" spans="1:2" s="240" customFormat="1" x14ac:dyDescent="0.2"/>
    <row r="46" spans="1:2" s="240" customFormat="1" x14ac:dyDescent="0.2"/>
    <row r="47" spans="1:2" s="240" customFormat="1" x14ac:dyDescent="0.2"/>
    <row r="48" spans="1:2" s="240" customFormat="1" x14ac:dyDescent="0.2"/>
    <row r="49" s="240" customFormat="1" x14ac:dyDescent="0.2"/>
    <row r="50" s="240" customFormat="1" x14ac:dyDescent="0.2"/>
    <row r="51" s="240" customFormat="1" x14ac:dyDescent="0.2"/>
    <row r="52" s="240" customFormat="1" x14ac:dyDescent="0.2"/>
    <row r="53" s="240" customFormat="1" x14ac:dyDescent="0.2"/>
    <row r="54" s="240" customFormat="1" x14ac:dyDescent="0.2"/>
    <row r="55" s="240" customFormat="1" x14ac:dyDescent="0.2"/>
    <row r="56" s="240" customFormat="1" x14ac:dyDescent="0.2"/>
    <row r="57" s="240" customFormat="1" x14ac:dyDescent="0.2"/>
    <row r="58" s="240" customFormat="1" x14ac:dyDescent="0.2"/>
    <row r="59" s="240" customFormat="1" x14ac:dyDescent="0.2"/>
    <row r="60" s="240" customFormat="1" x14ac:dyDescent="0.2"/>
    <row r="61" s="240" customFormat="1" x14ac:dyDescent="0.2"/>
    <row r="62" s="240" customFormat="1" x14ac:dyDescent="0.2"/>
    <row r="63" s="240" customFormat="1" x14ac:dyDescent="0.2"/>
    <row r="64" s="240" customFormat="1" x14ac:dyDescent="0.2"/>
    <row r="65" s="240" customFormat="1" x14ac:dyDescent="0.2"/>
    <row r="66" s="240" customFormat="1" x14ac:dyDescent="0.2"/>
    <row r="67" s="240" customFormat="1" x14ac:dyDescent="0.2"/>
    <row r="68" s="240" customFormat="1" x14ac:dyDescent="0.2"/>
    <row r="69" s="240" customFormat="1" x14ac:dyDescent="0.2"/>
    <row r="70" s="240" customFormat="1" x14ac:dyDescent="0.2"/>
    <row r="71" s="240" customFormat="1" x14ac:dyDescent="0.2"/>
    <row r="72" s="240" customFormat="1" x14ac:dyDescent="0.2"/>
    <row r="73" s="240" customFormat="1" x14ac:dyDescent="0.2"/>
    <row r="74" s="240" customFormat="1" x14ac:dyDescent="0.2"/>
    <row r="75" s="240" customFormat="1" x14ac:dyDescent="0.2"/>
    <row r="76" s="240" customFormat="1" x14ac:dyDescent="0.2"/>
    <row r="77" s="240" customFormat="1" x14ac:dyDescent="0.2"/>
    <row r="78" s="240" customFormat="1" x14ac:dyDescent="0.2"/>
    <row r="79" s="240" customFormat="1" x14ac:dyDescent="0.2"/>
    <row r="80" s="240" customFormat="1" x14ac:dyDescent="0.2"/>
    <row r="81" s="240" customFormat="1" x14ac:dyDescent="0.2"/>
    <row r="82" s="240" customFormat="1" x14ac:dyDescent="0.2"/>
    <row r="83" s="240" customFormat="1" x14ac:dyDescent="0.2"/>
    <row r="84" s="240" customFormat="1" x14ac:dyDescent="0.2"/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AA5B2951-B058-4B58-B172-4260DABD643D}">
      <formula1>"1, 2, 3, 4"</formula1>
    </dataValidation>
  </dataValidations>
  <hyperlinks>
    <hyperlink ref="A10:B10" location="ESF!A6" display="ESF-01" xr:uid="{B9079F0B-4E49-4268-8B75-0EAF4E63BBAB}"/>
    <hyperlink ref="A11:B11" location="ESF!A13" display="ESF-02" xr:uid="{01317CCE-BB2F-4296-BC93-FAED23BD3D37}"/>
    <hyperlink ref="A12:B12" location="ESF!A18" display="ESF-03" xr:uid="{9891DBF8-9BBF-4425-924E-D7F5F7C52C2F}"/>
    <hyperlink ref="A13:B13" location="ESF!A28" display="ESF-04" xr:uid="{39ABA0F7-01C0-4B16-9287-15381B136591}"/>
    <hyperlink ref="A14:B14" location="ESF!A37" display="ESF-05" xr:uid="{763D424B-5E07-4B28-A681-6C4AE9C9119F}"/>
    <hyperlink ref="A15:B15" location="ESF!A42" display="ESF-06" xr:uid="{6AA57A90-24E1-4A21-9BFB-95C67B71306F}"/>
    <hyperlink ref="A16:B16" location="ESF!A46" display="ESF-07" xr:uid="{9B8456BB-2A07-4D00-ADA7-AD0B63ADA2D7}"/>
    <hyperlink ref="A17:B17" location="ESF!A50" display="ESF-08" xr:uid="{BFE6CA7B-597B-445A-93B8-3330798E38B6}"/>
    <hyperlink ref="A18:B18" location="ESF!A70" display="ESF-09" xr:uid="{FB29C13A-5528-4144-B2A7-7FF1612ED2BA}"/>
    <hyperlink ref="A19:B19" location="ESF!A86" display="ESF-10" xr:uid="{CBDD9602-F121-4C20-8FAE-8571405EFA6F}"/>
    <hyperlink ref="A20:B20" location="ESF!A92" display="ESF-11" xr:uid="{266F31CC-011D-4D39-BE06-F2F6FC3D673F}"/>
    <hyperlink ref="A21:B21" location="ESF!A99" display="ESF-12" xr:uid="{EC39F370-4138-4166-9923-0BED4DFFC292}"/>
    <hyperlink ref="A22:B22" location="ESF!A116" display="ESF-13" xr:uid="{5398BF72-FEF0-45BA-B75D-A7C4EF56C1C2}"/>
    <hyperlink ref="A23:B23" location="ESF!A133" display="ESF-14" xr:uid="{527D262E-2978-4DBF-9DBE-9DB7AAFED32D}"/>
    <hyperlink ref="A28:B28" location="VHP!A6" display="VHP-01" xr:uid="{8538412A-6E31-4909-9D48-278F971F5BC6}"/>
    <hyperlink ref="A29:B29" location="VHP!A12" display="VHP-02" xr:uid="{A3F85D1B-7CBE-41EC-BC4C-7CB02AF640E8}"/>
    <hyperlink ref="A30:B30" location="EFE!A6" display="EFE-01" xr:uid="{1AE6A4EC-F2D7-4169-AEB6-99DE253B671B}"/>
    <hyperlink ref="A31:B31" location="EFE!A18" display="EFE-02" xr:uid="{B314B29A-9562-45B2-A8FE-BE6B07452C79}"/>
    <hyperlink ref="A32:B32" location="EFE!A44" display="EFE-03" xr:uid="{E504A2FD-9956-47AE-B279-D563EAA68D7D}"/>
    <hyperlink ref="A35:B35" location="Conciliacion_Ig!B6" display="Conciliacion_Ig" xr:uid="{008249DB-C53D-4B3A-A5E3-6DDE9EEA8440}"/>
    <hyperlink ref="A36:B36" location="Conciliacion_Eg!B5" display="Conciliacion_Eg" xr:uid="{626DA8E2-BB40-426E-B0A4-F210647F6BD4}"/>
    <hyperlink ref="B39" location="Memoria!A8" display="CONTABLES" xr:uid="{7B1A7B1A-2BB4-4078-81A8-6DFE17456353}"/>
    <hyperlink ref="B40" location="Memoria!A35" display="PRESUPUESTALES" xr:uid="{938AC13E-EF3A-4F53-9BF4-2DD24A5B4F4A}"/>
    <hyperlink ref="A24:B24" location="ACT!A6" display="ACT-01" xr:uid="{07639CBB-0152-41F8-A7D0-C8DB2F0BCA79}"/>
    <hyperlink ref="A25:B25" location="ACT!A56" display="ACT-02" xr:uid="{35DE967B-EEF3-4078-8D3C-2B02C8FAA973}"/>
    <hyperlink ref="A26:B26" location="VHP!A71" display="ACT-03" xr:uid="{148CDDE9-FBAF-4E15-A79F-F27A559FB705}"/>
    <hyperlink ref="A27:B27" location="ACT!A96" display="ACT-04" xr:uid="{0B95E723-49EF-4765-883F-5B90200B7739}"/>
    <hyperlink ref="A26" location="ACT!A71" display="ACT-03" xr:uid="{EC585151-D745-453C-90AB-084BB0AD5B03}"/>
    <hyperlink ref="B26" location="ACT!A71" display="ACT-03 OTROS INGRESOS" xr:uid="{951A50E4-F1D9-471D-8959-6524E0931734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ESF</vt:lpstr>
      <vt:lpstr>EA</vt:lpstr>
      <vt:lpstr>ECSF</vt:lpstr>
      <vt:lpstr>EAA</vt:lpstr>
      <vt:lpstr>EADOP</vt:lpstr>
      <vt:lpstr>EVHP</vt:lpstr>
      <vt:lpstr>EFE</vt:lpstr>
      <vt:lpstr>IPC</vt:lpstr>
      <vt:lpstr>Notas DM</vt:lpstr>
      <vt:lpstr>N ESF</vt:lpstr>
      <vt:lpstr>N ACT</vt:lpstr>
      <vt:lpstr>N VHP</vt:lpstr>
      <vt:lpstr>N EFE siret</vt:lpstr>
      <vt:lpstr>N Conciliacion_Ig</vt:lpstr>
      <vt:lpstr>N Conciliacion_Eg</vt:lpstr>
      <vt:lpstr>N Memoria</vt:lpstr>
      <vt:lpstr>EA!Área_de_impresión</vt:lpstr>
      <vt:lpstr>EFE!Área_de_impresión</vt:lpstr>
      <vt:lpstr>'N ACT'!Área_de_impresión</vt:lpstr>
      <vt:lpstr>'N Conciliacion_Eg'!Área_de_impresión</vt:lpstr>
      <vt:lpstr>'N Conciliacion_Ig'!Área_de_impresión</vt:lpstr>
      <vt:lpstr>'N EFE siret'!Área_de_impresión</vt:lpstr>
      <vt:lpstr>'N ESF'!Área_de_impresión</vt:lpstr>
      <vt:lpstr>'Notas DM'!Área_de_impresión</vt:lpstr>
      <vt:lpstr>EA!Títulos_a_imprimir</vt:lpstr>
      <vt:lpstr>'N ACT'!Títulos_a_imprimir</vt:lpstr>
      <vt:lpstr>'N EFE siret'!Títulos_a_imprimir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2023-07-26T21:09:05Z</cp:lastPrinted>
  <dcterms:created xsi:type="dcterms:W3CDTF">2023-07-26T20:42:38Z</dcterms:created>
  <dcterms:modified xsi:type="dcterms:W3CDTF">2023-07-26T21:09:34Z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