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activeTab="6"/>
  </bookViews>
  <sheets>
    <sheet name="EAIE" sheetId="8" r:id="rId1"/>
    <sheet name="EAI" sheetId="1" r:id="rId2"/>
    <sheet name="CtasAdmvas 1" sheetId="2" r:id="rId3"/>
    <sheet name="CTG" sheetId="3" r:id="rId4"/>
    <sheet name="COG" sheetId="4" r:id="rId5"/>
    <sheet name="CFF" sheetId="5" r:id="rId6"/>
    <sheet name="GCP" sheetId="6" r:id="rId7"/>
    <sheet name="PPI"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EAI!#REF!</definedName>
    <definedName name="A">[1]ECABR!#REF!</definedName>
    <definedName name="A_impresión_IM">[1]ECABR!#REF!</definedName>
    <definedName name="abc">[2]TOTAL!#REF!</definedName>
    <definedName name="_xlnm.Extract">[3]EGRESOS!#REF!</definedName>
    <definedName name="_xlnm.Print_Area" localSheetId="4">COG!$A$1:$H$78</definedName>
    <definedName name="_xlnm.Print_Area" localSheetId="1">EAI!$A$1:$H$45</definedName>
    <definedName name="_xlnm.Print_Area" localSheetId="0">EAIE!$B$1:$I$123</definedName>
    <definedName name="_xlnm.Print_Area" localSheetId="7">PPI!$B$1:$O$273</definedName>
    <definedName name="B">[3]EGRESOS!#REF!</definedName>
    <definedName name="BASE" localSheetId="2">#REF!</definedName>
    <definedName name="BASE">#REF!</definedName>
    <definedName name="_xlnm.Database" localSheetId="2">[5]REPORTO!#REF!</definedName>
    <definedName name="_xlnm.Database">[5]REPORTO!#REF!</definedName>
    <definedName name="cba">[2]TOTAL!#REF!</definedName>
    <definedName name="cie">[1]ECABR!#REF!</definedName>
    <definedName name="ELOY" localSheetId="2">#REF!</definedName>
    <definedName name="ELOY">#REF!</definedName>
    <definedName name="Fecha" localSheetId="2">#REF!</definedName>
    <definedName name="Fecha">#REF!</definedName>
    <definedName name="HF">[6]T1705HF!$B$20:$B$20</definedName>
    <definedName name="ju">[5]REPORTO!#REF!</definedName>
    <definedName name="mao">[1]ECABR!#REF!</definedName>
    <definedName name="N" localSheetId="2">#REF!</definedName>
    <definedName name="N">#REF!</definedName>
    <definedName name="REPORTO" localSheetId="2">#REF!</definedName>
    <definedName name="REPORTO">#REF!</definedName>
    <definedName name="TCAIE">[7]CH1902!$B$20:$B$20</definedName>
    <definedName name="TCFEEIS" localSheetId="2">#REF!</definedName>
    <definedName name="TCFEEIS">#REF!</definedName>
    <definedName name="_xlnm.Print_Titles" localSheetId="4">COG!$1:$4</definedName>
    <definedName name="_xlnm.Print_Titles" localSheetId="0">EAIE!$1:$8</definedName>
    <definedName name="_xlnm.Print_Titles" localSheetId="7">PPI!$1:$7</definedName>
    <definedName name="TRASP" localSheetId="2">#REF!</definedName>
    <definedName name="TRASP">#REF!</definedName>
    <definedName name="U" localSheetId="2">#REF!</definedName>
    <definedName name="U">#REF!</definedName>
    <definedName name="x" localSheetId="2">#REF!</definedName>
    <definedName name="x">#REF!</definedName>
  </definedNames>
  <calcPr calcId="125725"/>
</workbook>
</file>

<file path=xl/calcChain.xml><?xml version="1.0" encoding="utf-8"?>
<calcChain xmlns="http://schemas.openxmlformats.org/spreadsheetml/2006/main">
  <c r="L272" i="7"/>
  <c r="K272"/>
  <c r="I272"/>
  <c r="H272"/>
  <c r="N272" s="1"/>
  <c r="N270"/>
  <c r="J270"/>
  <c r="M270" s="1"/>
  <c r="N269"/>
  <c r="J269"/>
  <c r="M269" s="1"/>
  <c r="N268"/>
  <c r="J268"/>
  <c r="M268" s="1"/>
  <c r="N267"/>
  <c r="J267"/>
  <c r="M267" s="1"/>
  <c r="N266"/>
  <c r="J266"/>
  <c r="M266" s="1"/>
  <c r="N265"/>
  <c r="J265"/>
  <c r="M265" s="1"/>
  <c r="N264"/>
  <c r="J264"/>
  <c r="M264" s="1"/>
  <c r="N263"/>
  <c r="J263"/>
  <c r="M263" s="1"/>
  <c r="N262"/>
  <c r="J262"/>
  <c r="M262" s="1"/>
  <c r="N261"/>
  <c r="J261"/>
  <c r="M261" s="1"/>
  <c r="N260"/>
  <c r="J260"/>
  <c r="M260" s="1"/>
  <c r="N259"/>
  <c r="J259"/>
  <c r="M259" s="1"/>
  <c r="N258"/>
  <c r="J258"/>
  <c r="M258" s="1"/>
  <c r="N257"/>
  <c r="J257"/>
  <c r="M257" s="1"/>
  <c r="N256"/>
  <c r="J256"/>
  <c r="M256" s="1"/>
  <c r="N255"/>
  <c r="J255"/>
  <c r="M255" s="1"/>
  <c r="N254"/>
  <c r="J254"/>
  <c r="M254" s="1"/>
  <c r="N253"/>
  <c r="J253"/>
  <c r="M253" s="1"/>
  <c r="N252"/>
  <c r="J252"/>
  <c r="M252" s="1"/>
  <c r="N251"/>
  <c r="J251"/>
  <c r="M251" s="1"/>
  <c r="N250"/>
  <c r="J250"/>
  <c r="M250" s="1"/>
  <c r="N249"/>
  <c r="J249"/>
  <c r="M249" s="1"/>
  <c r="N248"/>
  <c r="J248"/>
  <c r="M248" s="1"/>
  <c r="N247"/>
  <c r="J247"/>
  <c r="M247" s="1"/>
  <c r="N246"/>
  <c r="J246"/>
  <c r="M246" s="1"/>
  <c r="N245"/>
  <c r="J245"/>
  <c r="M245" s="1"/>
  <c r="N244"/>
  <c r="J244"/>
  <c r="M244" s="1"/>
  <c r="N243"/>
  <c r="J243"/>
  <c r="M243" s="1"/>
  <c r="N242"/>
  <c r="J242"/>
  <c r="M242" s="1"/>
  <c r="N241"/>
  <c r="J241"/>
  <c r="M241" s="1"/>
  <c r="N240"/>
  <c r="J240"/>
  <c r="M240" s="1"/>
  <c r="N239"/>
  <c r="J239"/>
  <c r="N238"/>
  <c r="J238"/>
  <c r="N237"/>
  <c r="J237"/>
  <c r="N236"/>
  <c r="J236"/>
  <c r="N235"/>
  <c r="J235"/>
  <c r="N234"/>
  <c r="J234"/>
  <c r="N233"/>
  <c r="J233"/>
  <c r="N232"/>
  <c r="J232"/>
  <c r="N231"/>
  <c r="J231"/>
  <c r="N230"/>
  <c r="J230"/>
  <c r="N229"/>
  <c r="J229"/>
  <c r="N228"/>
  <c r="J228"/>
  <c r="N227"/>
  <c r="J227"/>
  <c r="N226"/>
  <c r="J226"/>
  <c r="N225"/>
  <c r="J225"/>
  <c r="N224"/>
  <c r="J224"/>
  <c r="N223"/>
  <c r="J223"/>
  <c r="N222"/>
  <c r="J222"/>
  <c r="N221"/>
  <c r="J221"/>
  <c r="N220"/>
  <c r="J220"/>
  <c r="N219"/>
  <c r="J219"/>
  <c r="N218"/>
  <c r="J218"/>
  <c r="N217"/>
  <c r="J217"/>
  <c r="N216"/>
  <c r="J216"/>
  <c r="N215"/>
  <c r="J215"/>
  <c r="N214"/>
  <c r="J214"/>
  <c r="N213"/>
  <c r="J213"/>
  <c r="N212"/>
  <c r="J212"/>
  <c r="N211"/>
  <c r="J211"/>
  <c r="N210"/>
  <c r="J210"/>
  <c r="N209"/>
  <c r="J209"/>
  <c r="N208"/>
  <c r="J208"/>
  <c r="N207"/>
  <c r="J207"/>
  <c r="N206"/>
  <c r="J206"/>
  <c r="N205"/>
  <c r="J205"/>
  <c r="N204"/>
  <c r="J204"/>
  <c r="N203"/>
  <c r="J203"/>
  <c r="N202"/>
  <c r="J202"/>
  <c r="N201"/>
  <c r="J201"/>
  <c r="N200"/>
  <c r="J200"/>
  <c r="N199"/>
  <c r="J199"/>
  <c r="N198"/>
  <c r="J198"/>
  <c r="N197"/>
  <c r="J197"/>
  <c r="N196"/>
  <c r="J196"/>
  <c r="N195"/>
  <c r="J195"/>
  <c r="N194"/>
  <c r="J194"/>
  <c r="N193"/>
  <c r="J193"/>
  <c r="N192"/>
  <c r="J192"/>
  <c r="N191"/>
  <c r="J191"/>
  <c r="N190"/>
  <c r="J190"/>
  <c r="N189"/>
  <c r="J189"/>
  <c r="N188"/>
  <c r="J188"/>
  <c r="N187"/>
  <c r="J187"/>
  <c r="N186"/>
  <c r="J186"/>
  <c r="N185"/>
  <c r="J185"/>
  <c r="N184"/>
  <c r="J184"/>
  <c r="N183"/>
  <c r="J183"/>
  <c r="N182"/>
  <c r="J182"/>
  <c r="N181"/>
  <c r="J181"/>
  <c r="N180"/>
  <c r="J180"/>
  <c r="N179"/>
  <c r="J179"/>
  <c r="N178"/>
  <c r="J178"/>
  <c r="N177"/>
  <c r="J177"/>
  <c r="N176"/>
  <c r="J176"/>
  <c r="N175"/>
  <c r="J175"/>
  <c r="N174"/>
  <c r="J174"/>
  <c r="N173"/>
  <c r="J173"/>
  <c r="N172"/>
  <c r="J172"/>
  <c r="N171"/>
  <c r="J171"/>
  <c r="N170"/>
  <c r="J170"/>
  <c r="N169"/>
  <c r="J169"/>
  <c r="N168"/>
  <c r="J168"/>
  <c r="N167"/>
  <c r="J167"/>
  <c r="N166"/>
  <c r="J166"/>
  <c r="N165"/>
  <c r="J165"/>
  <c r="N164"/>
  <c r="J164"/>
  <c r="N163"/>
  <c r="J163"/>
  <c r="N162"/>
  <c r="J162"/>
  <c r="N161"/>
  <c r="J161"/>
  <c r="N160"/>
  <c r="J160"/>
  <c r="N159"/>
  <c r="J159"/>
  <c r="N158"/>
  <c r="J158"/>
  <c r="N157"/>
  <c r="J157"/>
  <c r="N156"/>
  <c r="J156"/>
  <c r="N155"/>
  <c r="J155"/>
  <c r="N154"/>
  <c r="J154"/>
  <c r="N153"/>
  <c r="J153"/>
  <c r="N152"/>
  <c r="J152"/>
  <c r="N151"/>
  <c r="J151"/>
  <c r="N150"/>
  <c r="J150"/>
  <c r="N149"/>
  <c r="J149"/>
  <c r="N148"/>
  <c r="J148"/>
  <c r="N147"/>
  <c r="J147"/>
  <c r="N146"/>
  <c r="J146"/>
  <c r="N145"/>
  <c r="J145"/>
  <c r="N144"/>
  <c r="J144"/>
  <c r="N143"/>
  <c r="J143"/>
  <c r="N142"/>
  <c r="J142"/>
  <c r="N141"/>
  <c r="J141"/>
  <c r="N140"/>
  <c r="J140"/>
  <c r="N139"/>
  <c r="J139"/>
  <c r="N138"/>
  <c r="J138"/>
  <c r="N137"/>
  <c r="J137"/>
  <c r="N136"/>
  <c r="J136"/>
  <c r="N135"/>
  <c r="J135"/>
  <c r="N134"/>
  <c r="J134"/>
  <c r="N133"/>
  <c r="J133"/>
  <c r="N132"/>
  <c r="J132"/>
  <c r="N131"/>
  <c r="J131"/>
  <c r="N130"/>
  <c r="J130"/>
  <c r="N129"/>
  <c r="J129"/>
  <c r="N128"/>
  <c r="J128"/>
  <c r="N127"/>
  <c r="J127"/>
  <c r="N126"/>
  <c r="J126"/>
  <c r="N125"/>
  <c r="J125"/>
  <c r="N124"/>
  <c r="J124"/>
  <c r="N123"/>
  <c r="J123"/>
  <c r="N122"/>
  <c r="J122"/>
  <c r="N121"/>
  <c r="J121"/>
  <c r="N120"/>
  <c r="J120"/>
  <c r="N119"/>
  <c r="J119"/>
  <c r="N118"/>
  <c r="J118"/>
  <c r="N117"/>
  <c r="J117"/>
  <c r="N116"/>
  <c r="J116"/>
  <c r="N115"/>
  <c r="J115"/>
  <c r="N114"/>
  <c r="J114"/>
  <c r="N113"/>
  <c r="J113"/>
  <c r="N112"/>
  <c r="J112"/>
  <c r="N111"/>
  <c r="J111"/>
  <c r="N110"/>
  <c r="J110"/>
  <c r="N109"/>
  <c r="J109"/>
  <c r="N108"/>
  <c r="J108"/>
  <c r="N107"/>
  <c r="J107"/>
  <c r="N106"/>
  <c r="J106"/>
  <c r="N105"/>
  <c r="J105"/>
  <c r="N104"/>
  <c r="J104"/>
  <c r="N103"/>
  <c r="J103"/>
  <c r="N102"/>
  <c r="J102"/>
  <c r="N101"/>
  <c r="J101"/>
  <c r="N100"/>
  <c r="J100"/>
  <c r="N99"/>
  <c r="J99"/>
  <c r="N98"/>
  <c r="J98"/>
  <c r="N97"/>
  <c r="J97"/>
  <c r="N96"/>
  <c r="J96"/>
  <c r="N95"/>
  <c r="J95"/>
  <c r="N94"/>
  <c r="J94"/>
  <c r="N93"/>
  <c r="J93"/>
  <c r="N92"/>
  <c r="J92"/>
  <c r="N91"/>
  <c r="J91"/>
  <c r="N90"/>
  <c r="J90"/>
  <c r="N89"/>
  <c r="J89"/>
  <c r="N88"/>
  <c r="J88"/>
  <c r="N87"/>
  <c r="J87"/>
  <c r="N86"/>
  <c r="J86"/>
  <c r="N85"/>
  <c r="J85"/>
  <c r="N84"/>
  <c r="J84"/>
  <c r="N83"/>
  <c r="J83"/>
  <c r="N82"/>
  <c r="J82"/>
  <c r="N81"/>
  <c r="J81"/>
  <c r="N80"/>
  <c r="J80"/>
  <c r="N79"/>
  <c r="J79"/>
  <c r="N78"/>
  <c r="J78"/>
  <c r="N77"/>
  <c r="J77"/>
  <c r="N76"/>
  <c r="J76"/>
  <c r="N75"/>
  <c r="J75"/>
  <c r="N74"/>
  <c r="J74"/>
  <c r="N73"/>
  <c r="J73"/>
  <c r="N72"/>
  <c r="J72"/>
  <c r="N71"/>
  <c r="J71"/>
  <c r="N70"/>
  <c r="J70"/>
  <c r="N69"/>
  <c r="J69"/>
  <c r="N68"/>
  <c r="J68"/>
  <c r="N67"/>
  <c r="J67"/>
  <c r="N66"/>
  <c r="J66"/>
  <c r="N65"/>
  <c r="J65"/>
  <c r="N64"/>
  <c r="J64"/>
  <c r="N63"/>
  <c r="J63"/>
  <c r="N62"/>
  <c r="J62"/>
  <c r="N61"/>
  <c r="J61"/>
  <c r="N60"/>
  <c r="J60"/>
  <c r="N59"/>
  <c r="J59"/>
  <c r="N58"/>
  <c r="J58"/>
  <c r="N57"/>
  <c r="J57"/>
  <c r="N56"/>
  <c r="J56"/>
  <c r="N55"/>
  <c r="J55"/>
  <c r="N54"/>
  <c r="J54"/>
  <c r="N53"/>
  <c r="J53"/>
  <c r="N52"/>
  <c r="J52"/>
  <c r="N51"/>
  <c r="J51"/>
  <c r="N50"/>
  <c r="J50"/>
  <c r="N49"/>
  <c r="J49"/>
  <c r="N48"/>
  <c r="J48"/>
  <c r="N47"/>
  <c r="J47"/>
  <c r="N46"/>
  <c r="J46"/>
  <c r="N45"/>
  <c r="J45"/>
  <c r="N44"/>
  <c r="J44"/>
  <c r="N43"/>
  <c r="J43"/>
  <c r="N42"/>
  <c r="J42"/>
  <c r="N41"/>
  <c r="J41"/>
  <c r="N40"/>
  <c r="J40"/>
  <c r="N39"/>
  <c r="J39"/>
  <c r="N38"/>
  <c r="J38"/>
  <c r="N37"/>
  <c r="J37"/>
  <c r="N36"/>
  <c r="J36"/>
  <c r="N35"/>
  <c r="J35"/>
  <c r="N34"/>
  <c r="J34"/>
  <c r="N33"/>
  <c r="J33"/>
  <c r="N32"/>
  <c r="J32"/>
  <c r="N31"/>
  <c r="J31"/>
  <c r="N30"/>
  <c r="J30"/>
  <c r="N29"/>
  <c r="J29"/>
  <c r="N28"/>
  <c r="J28"/>
  <c r="N27"/>
  <c r="J27"/>
  <c r="N26"/>
  <c r="J26"/>
  <c r="N25"/>
  <c r="J25"/>
  <c r="N24"/>
  <c r="J24"/>
  <c r="N23"/>
  <c r="J23"/>
  <c r="N22"/>
  <c r="J22"/>
  <c r="N21"/>
  <c r="J21"/>
  <c r="N20"/>
  <c r="J20"/>
  <c r="N19"/>
  <c r="J19"/>
  <c r="N18"/>
  <c r="J18"/>
  <c r="N17"/>
  <c r="J17"/>
  <c r="N16"/>
  <c r="J16"/>
  <c r="N15"/>
  <c r="J15"/>
  <c r="O15" s="1"/>
  <c r="N14"/>
  <c r="J14"/>
  <c r="O14" s="1"/>
  <c r="N13"/>
  <c r="J13"/>
  <c r="O13" s="1"/>
  <c r="N12"/>
  <c r="J12"/>
  <c r="O12" s="1"/>
  <c r="N11"/>
  <c r="J11"/>
  <c r="O11" s="1"/>
  <c r="N10"/>
  <c r="J10"/>
  <c r="O10" s="1"/>
  <c r="N9"/>
  <c r="J9"/>
  <c r="O9" s="1"/>
  <c r="F34" i="6"/>
  <c r="I34" s="1"/>
  <c r="F33"/>
  <c r="I33" s="1"/>
  <c r="F32"/>
  <c r="I32" s="1"/>
  <c r="F31"/>
  <c r="F30" s="1"/>
  <c r="H30"/>
  <c r="G30"/>
  <c r="E30"/>
  <c r="D30"/>
  <c r="F29"/>
  <c r="I29" s="1"/>
  <c r="F28"/>
  <c r="I28" s="1"/>
  <c r="F27"/>
  <c r="I27" s="1"/>
  <c r="F26"/>
  <c r="I26" s="1"/>
  <c r="I25" s="1"/>
  <c r="H25"/>
  <c r="G25"/>
  <c r="F25"/>
  <c r="E25"/>
  <c r="D25"/>
  <c r="F24"/>
  <c r="I24" s="1"/>
  <c r="F23"/>
  <c r="I23" s="1"/>
  <c r="H22"/>
  <c r="G22"/>
  <c r="F22"/>
  <c r="E22"/>
  <c r="D22"/>
  <c r="F21"/>
  <c r="I21" s="1"/>
  <c r="F20"/>
  <c r="I20" s="1"/>
  <c r="F19"/>
  <c r="I19" s="1"/>
  <c r="H18"/>
  <c r="G18"/>
  <c r="E18"/>
  <c r="D18"/>
  <c r="F17"/>
  <c r="I17" s="1"/>
  <c r="F16"/>
  <c r="I16" s="1"/>
  <c r="F15"/>
  <c r="I15" s="1"/>
  <c r="F14"/>
  <c r="I14" s="1"/>
  <c r="F13"/>
  <c r="I13" s="1"/>
  <c r="F12"/>
  <c r="I12" s="1"/>
  <c r="F11"/>
  <c r="I11" s="1"/>
  <c r="F10"/>
  <c r="I10" s="1"/>
  <c r="I9" s="1"/>
  <c r="H9"/>
  <c r="G9"/>
  <c r="E9"/>
  <c r="D9"/>
  <c r="F8"/>
  <c r="I8" s="1"/>
  <c r="F7"/>
  <c r="F6" s="1"/>
  <c r="H6"/>
  <c r="H36" s="1"/>
  <c r="G6"/>
  <c r="G36" s="1"/>
  <c r="E6"/>
  <c r="E36" s="1"/>
  <c r="D6"/>
  <c r="D36" s="1"/>
  <c r="E36" i="5"/>
  <c r="H36" s="1"/>
  <c r="E35"/>
  <c r="H35" s="1"/>
  <c r="E34"/>
  <c r="H34" s="1"/>
  <c r="E33"/>
  <c r="H33" s="1"/>
  <c r="G32"/>
  <c r="F32"/>
  <c r="D32"/>
  <c r="C32"/>
  <c r="E32" s="1"/>
  <c r="H32" s="1"/>
  <c r="E31"/>
  <c r="H31" s="1"/>
  <c r="E30"/>
  <c r="H30" s="1"/>
  <c r="E29"/>
  <c r="H29" s="1"/>
  <c r="E28"/>
  <c r="H28" s="1"/>
  <c r="E27"/>
  <c r="H27" s="1"/>
  <c r="E26"/>
  <c r="H26" s="1"/>
  <c r="E25"/>
  <c r="H25" s="1"/>
  <c r="E24"/>
  <c r="H24" s="1"/>
  <c r="E23"/>
  <c r="H23" s="1"/>
  <c r="G22"/>
  <c r="F22"/>
  <c r="D22"/>
  <c r="C22"/>
  <c r="E21"/>
  <c r="H21" s="1"/>
  <c r="E20"/>
  <c r="H20" s="1"/>
  <c r="E19"/>
  <c r="H19" s="1"/>
  <c r="E18"/>
  <c r="H18" s="1"/>
  <c r="E17"/>
  <c r="H17" s="1"/>
  <c r="E16"/>
  <c r="H16" s="1"/>
  <c r="E15"/>
  <c r="H15" s="1"/>
  <c r="G14"/>
  <c r="F14"/>
  <c r="D14"/>
  <c r="C14"/>
  <c r="E14" s="1"/>
  <c r="H14" s="1"/>
  <c r="E13"/>
  <c r="H13" s="1"/>
  <c r="E12"/>
  <c r="H12" s="1"/>
  <c r="E11"/>
  <c r="H11" s="1"/>
  <c r="E10"/>
  <c r="H10" s="1"/>
  <c r="E9"/>
  <c r="H9" s="1"/>
  <c r="E8"/>
  <c r="H8" s="1"/>
  <c r="E7"/>
  <c r="H7" s="1"/>
  <c r="E6"/>
  <c r="H6" s="1"/>
  <c r="G5"/>
  <c r="F5"/>
  <c r="F37" s="1"/>
  <c r="D5"/>
  <c r="D37" s="1"/>
  <c r="C5"/>
  <c r="E76" i="4"/>
  <c r="H76" s="1"/>
  <c r="E75"/>
  <c r="H75" s="1"/>
  <c r="E74"/>
  <c r="H74" s="1"/>
  <c r="E73"/>
  <c r="H73" s="1"/>
  <c r="E72"/>
  <c r="H72" s="1"/>
  <c r="E71"/>
  <c r="H71" s="1"/>
  <c r="E70"/>
  <c r="H70" s="1"/>
  <c r="G69"/>
  <c r="F69"/>
  <c r="E69"/>
  <c r="D69"/>
  <c r="C69"/>
  <c r="E68"/>
  <c r="H68" s="1"/>
  <c r="E67"/>
  <c r="H67" s="1"/>
  <c r="E66"/>
  <c r="H66" s="1"/>
  <c r="G65"/>
  <c r="F65"/>
  <c r="E65"/>
  <c r="D65"/>
  <c r="C65"/>
  <c r="E64"/>
  <c r="H64" s="1"/>
  <c r="E63"/>
  <c r="H63" s="1"/>
  <c r="E62"/>
  <c r="H62" s="1"/>
  <c r="E61"/>
  <c r="H61" s="1"/>
  <c r="E60"/>
  <c r="H60" s="1"/>
  <c r="E59"/>
  <c r="H59" s="1"/>
  <c r="E58"/>
  <c r="H58" s="1"/>
  <c r="G57"/>
  <c r="F57"/>
  <c r="E57"/>
  <c r="D57"/>
  <c r="C57"/>
  <c r="E56"/>
  <c r="H56" s="1"/>
  <c r="E55"/>
  <c r="H55" s="1"/>
  <c r="E54"/>
  <c r="H54" s="1"/>
  <c r="G53"/>
  <c r="F53"/>
  <c r="D53"/>
  <c r="C53"/>
  <c r="E52"/>
  <c r="H52" s="1"/>
  <c r="E51"/>
  <c r="H51" s="1"/>
  <c r="E50"/>
  <c r="H50" s="1"/>
  <c r="E49"/>
  <c r="H49" s="1"/>
  <c r="E48"/>
  <c r="H48" s="1"/>
  <c r="E47"/>
  <c r="H47" s="1"/>
  <c r="E46"/>
  <c r="H46" s="1"/>
  <c r="E45"/>
  <c r="H45" s="1"/>
  <c r="E44"/>
  <c r="H44" s="1"/>
  <c r="G43"/>
  <c r="F43"/>
  <c r="D43"/>
  <c r="C43"/>
  <c r="E42"/>
  <c r="H42" s="1"/>
  <c r="E41"/>
  <c r="H41" s="1"/>
  <c r="E40"/>
  <c r="H40" s="1"/>
  <c r="E39"/>
  <c r="H39" s="1"/>
  <c r="E38"/>
  <c r="H38" s="1"/>
  <c r="E37"/>
  <c r="H37" s="1"/>
  <c r="E36"/>
  <c r="H36" s="1"/>
  <c r="E35"/>
  <c r="H35" s="1"/>
  <c r="E34"/>
  <c r="H34" s="1"/>
  <c r="G33"/>
  <c r="F33"/>
  <c r="D33"/>
  <c r="C33"/>
  <c r="E32"/>
  <c r="H32" s="1"/>
  <c r="E31"/>
  <c r="H31" s="1"/>
  <c r="E30"/>
  <c r="H30" s="1"/>
  <c r="E29"/>
  <c r="H29" s="1"/>
  <c r="E28"/>
  <c r="H28" s="1"/>
  <c r="E27"/>
  <c r="H27" s="1"/>
  <c r="E26"/>
  <c r="H26" s="1"/>
  <c r="E25"/>
  <c r="H25" s="1"/>
  <c r="E24"/>
  <c r="H24" s="1"/>
  <c r="G23"/>
  <c r="F23"/>
  <c r="D23"/>
  <c r="C23"/>
  <c r="E22"/>
  <c r="H22" s="1"/>
  <c r="E21"/>
  <c r="H21" s="1"/>
  <c r="E20"/>
  <c r="H20" s="1"/>
  <c r="E19"/>
  <c r="H19" s="1"/>
  <c r="E18"/>
  <c r="H18" s="1"/>
  <c r="E17"/>
  <c r="H17" s="1"/>
  <c r="E16"/>
  <c r="H16" s="1"/>
  <c r="E15"/>
  <c r="H15" s="1"/>
  <c r="E14"/>
  <c r="H14" s="1"/>
  <c r="H13" s="1"/>
  <c r="G13"/>
  <c r="F13"/>
  <c r="D13"/>
  <c r="C13"/>
  <c r="E12"/>
  <c r="H12" s="1"/>
  <c r="E11"/>
  <c r="H11" s="1"/>
  <c r="E10"/>
  <c r="H10" s="1"/>
  <c r="E9"/>
  <c r="H9" s="1"/>
  <c r="E8"/>
  <c r="H8" s="1"/>
  <c r="E7"/>
  <c r="H7" s="1"/>
  <c r="E6"/>
  <c r="H6" s="1"/>
  <c r="G5"/>
  <c r="G77" s="1"/>
  <c r="F5"/>
  <c r="D5"/>
  <c r="D77" s="1"/>
  <c r="C5"/>
  <c r="F10" i="3"/>
  <c r="E10"/>
  <c r="C10"/>
  <c r="B10"/>
  <c r="D9"/>
  <c r="G9" s="1"/>
  <c r="D8"/>
  <c r="G8" s="1"/>
  <c r="D7"/>
  <c r="G7" s="1"/>
  <c r="D6"/>
  <c r="G6" s="1"/>
  <c r="D5"/>
  <c r="F172" i="2"/>
  <c r="E172"/>
  <c r="C172"/>
  <c r="B172"/>
  <c r="G171"/>
  <c r="G170"/>
  <c r="G169"/>
  <c r="G168"/>
  <c r="D167"/>
  <c r="G167" s="1"/>
  <c r="D165"/>
  <c r="G165" s="1"/>
  <c r="F155"/>
  <c r="E155"/>
  <c r="D155"/>
  <c r="C155"/>
  <c r="G154"/>
  <c r="G153"/>
  <c r="G152"/>
  <c r="G151"/>
  <c r="F135"/>
  <c r="E135"/>
  <c r="C135"/>
  <c r="B135"/>
  <c r="G133"/>
  <c r="D133"/>
  <c r="D132"/>
  <c r="G132" s="1"/>
  <c r="D131"/>
  <c r="G131" s="1"/>
  <c r="D130"/>
  <c r="G130" s="1"/>
  <c r="G129"/>
  <c r="D129"/>
  <c r="D128"/>
  <c r="G128" s="1"/>
  <c r="D127"/>
  <c r="G127" s="1"/>
  <c r="D126"/>
  <c r="G126" s="1"/>
  <c r="G125"/>
  <c r="D125"/>
  <c r="D124"/>
  <c r="G124" s="1"/>
  <c r="D123"/>
  <c r="G123" s="1"/>
  <c r="D122"/>
  <c r="G122" s="1"/>
  <c r="G121"/>
  <c r="D121"/>
  <c r="D120"/>
  <c r="G120" s="1"/>
  <c r="D119"/>
  <c r="G119" s="1"/>
  <c r="D118"/>
  <c r="G118" s="1"/>
  <c r="G117"/>
  <c r="D117"/>
  <c r="D116"/>
  <c r="G116" s="1"/>
  <c r="D115"/>
  <c r="G115" s="1"/>
  <c r="D114"/>
  <c r="G114" s="1"/>
  <c r="G113"/>
  <c r="D113"/>
  <c r="D108"/>
  <c r="G108" s="1"/>
  <c r="D107"/>
  <c r="G107" s="1"/>
  <c r="D106"/>
  <c r="G106" s="1"/>
  <c r="G105"/>
  <c r="D105"/>
  <c r="D104"/>
  <c r="G104" s="1"/>
  <c r="D103"/>
  <c r="G103" s="1"/>
  <c r="D102"/>
  <c r="G102" s="1"/>
  <c r="G101"/>
  <c r="D101"/>
  <c r="D100"/>
  <c r="G100" s="1"/>
  <c r="D99"/>
  <c r="G99" s="1"/>
  <c r="D98"/>
  <c r="G98" s="1"/>
  <c r="G97"/>
  <c r="D97"/>
  <c r="D96"/>
  <c r="G96" s="1"/>
  <c r="D95"/>
  <c r="G95" s="1"/>
  <c r="D94"/>
  <c r="G94" s="1"/>
  <c r="G93"/>
  <c r="D93"/>
  <c r="D92"/>
  <c r="G92" s="1"/>
  <c r="D91"/>
  <c r="G91" s="1"/>
  <c r="D90"/>
  <c r="G90" s="1"/>
  <c r="G89"/>
  <c r="D89"/>
  <c r="D88"/>
  <c r="G88" s="1"/>
  <c r="D87"/>
  <c r="G87" s="1"/>
  <c r="D86"/>
  <c r="G86" s="1"/>
  <c r="G85"/>
  <c r="D85"/>
  <c r="D84"/>
  <c r="G84" s="1"/>
  <c r="D83"/>
  <c r="G83" s="1"/>
  <c r="D82"/>
  <c r="G82" s="1"/>
  <c r="G81"/>
  <c r="D81"/>
  <c r="D80"/>
  <c r="G80" s="1"/>
  <c r="D79"/>
  <c r="G79" s="1"/>
  <c r="D78"/>
  <c r="G78" s="1"/>
  <c r="G77"/>
  <c r="D77"/>
  <c r="D72"/>
  <c r="G72" s="1"/>
  <c r="D71"/>
  <c r="G71" s="1"/>
  <c r="D70"/>
  <c r="G70" s="1"/>
  <c r="G69"/>
  <c r="D69"/>
  <c r="D68"/>
  <c r="G68" s="1"/>
  <c r="D67"/>
  <c r="G67" s="1"/>
  <c r="D66"/>
  <c r="G66" s="1"/>
  <c r="G65"/>
  <c r="D65"/>
  <c r="D64"/>
  <c r="G64" s="1"/>
  <c r="D63"/>
  <c r="G63" s="1"/>
  <c r="D62"/>
  <c r="G62" s="1"/>
  <c r="G61"/>
  <c r="D61"/>
  <c r="D60"/>
  <c r="G60" s="1"/>
  <c r="D59"/>
  <c r="G59" s="1"/>
  <c r="D58"/>
  <c r="G58" s="1"/>
  <c r="G57"/>
  <c r="D57"/>
  <c r="D56"/>
  <c r="G56" s="1"/>
  <c r="D55"/>
  <c r="G55" s="1"/>
  <c r="D54"/>
  <c r="G54" s="1"/>
  <c r="G53"/>
  <c r="D53"/>
  <c r="D52"/>
  <c r="G52" s="1"/>
  <c r="D51"/>
  <c r="G51" s="1"/>
  <c r="D50"/>
  <c r="G50" s="1"/>
  <c r="G49"/>
  <c r="D49"/>
  <c r="D48"/>
  <c r="G48" s="1"/>
  <c r="D47"/>
  <c r="G47" s="1"/>
  <c r="D46"/>
  <c r="G46" s="1"/>
  <c r="G45"/>
  <c r="D45"/>
  <c r="D44"/>
  <c r="G44" s="1"/>
  <c r="D43"/>
  <c r="G43" s="1"/>
  <c r="D42"/>
  <c r="G42" s="1"/>
  <c r="G41"/>
  <c r="D41"/>
  <c r="D36"/>
  <c r="G36" s="1"/>
  <c r="D35"/>
  <c r="G35" s="1"/>
  <c r="D34"/>
  <c r="G34" s="1"/>
  <c r="G33"/>
  <c r="D33"/>
  <c r="D32"/>
  <c r="G32" s="1"/>
  <c r="D31"/>
  <c r="G31" s="1"/>
  <c r="D30"/>
  <c r="G30" s="1"/>
  <c r="D29"/>
  <c r="G29" s="1"/>
  <c r="D28"/>
  <c r="G28" s="1"/>
  <c r="G27"/>
  <c r="D27"/>
  <c r="D26"/>
  <c r="G26" s="1"/>
  <c r="D25"/>
  <c r="G25" s="1"/>
  <c r="D24"/>
  <c r="G24" s="1"/>
  <c r="G23"/>
  <c r="D23"/>
  <c r="D22"/>
  <c r="G22" s="1"/>
  <c r="D21"/>
  <c r="G21" s="1"/>
  <c r="D20"/>
  <c r="G20" s="1"/>
  <c r="D19"/>
  <c r="G19" s="1"/>
  <c r="D18"/>
  <c r="G18" s="1"/>
  <c r="D17"/>
  <c r="G17" s="1"/>
  <c r="D16"/>
  <c r="G16" s="1"/>
  <c r="D15"/>
  <c r="G15" s="1"/>
  <c r="D14"/>
  <c r="G14" s="1"/>
  <c r="D13"/>
  <c r="G13" s="1"/>
  <c r="D12"/>
  <c r="G12" s="1"/>
  <c r="D11"/>
  <c r="G11" s="1"/>
  <c r="D10"/>
  <c r="G10" s="1"/>
  <c r="D9"/>
  <c r="G9" s="1"/>
  <c r="D8"/>
  <c r="G8" s="1"/>
  <c r="D7"/>
  <c r="G7" s="1"/>
  <c r="D6"/>
  <c r="G6" s="1"/>
  <c r="D5"/>
  <c r="H38" i="1"/>
  <c r="H37" s="1"/>
  <c r="E38"/>
  <c r="G37"/>
  <c r="F37"/>
  <c r="C37"/>
  <c r="H35"/>
  <c r="E35"/>
  <c r="H34"/>
  <c r="E34"/>
  <c r="H33"/>
  <c r="E33"/>
  <c r="H32"/>
  <c r="E32"/>
  <c r="H31"/>
  <c r="G31"/>
  <c r="F31"/>
  <c r="E31"/>
  <c r="D31"/>
  <c r="C31"/>
  <c r="H29"/>
  <c r="E29"/>
  <c r="H28"/>
  <c r="E28"/>
  <c r="H27"/>
  <c r="E27"/>
  <c r="H26"/>
  <c r="E26"/>
  <c r="H25"/>
  <c r="E25"/>
  <c r="H24"/>
  <c r="E24"/>
  <c r="H23"/>
  <c r="E23"/>
  <c r="H22"/>
  <c r="H21" s="1"/>
  <c r="E22"/>
  <c r="G21"/>
  <c r="G39" s="1"/>
  <c r="F21"/>
  <c r="F39" s="1"/>
  <c r="E21"/>
  <c r="E39" s="1"/>
  <c r="D21"/>
  <c r="D39" s="1"/>
  <c r="C21"/>
  <c r="C39" s="1"/>
  <c r="G16"/>
  <c r="F16"/>
  <c r="D16"/>
  <c r="C16"/>
  <c r="H15"/>
  <c r="H14"/>
  <c r="E14"/>
  <c r="H13"/>
  <c r="E13"/>
  <c r="H12"/>
  <c r="E12"/>
  <c r="H11"/>
  <c r="E11"/>
  <c r="H10"/>
  <c r="E10"/>
  <c r="H9"/>
  <c r="E9"/>
  <c r="H8"/>
  <c r="E8"/>
  <c r="H7"/>
  <c r="E7"/>
  <c r="H6"/>
  <c r="E6"/>
  <c r="H5"/>
  <c r="H16" s="1"/>
  <c r="E5"/>
  <c r="E16" s="1"/>
  <c r="M9" i="7" l="1"/>
  <c r="M10"/>
  <c r="M11"/>
  <c r="M12"/>
  <c r="M13"/>
  <c r="M14"/>
  <c r="M15"/>
  <c r="F18" i="6"/>
  <c r="C37" i="5"/>
  <c r="G37"/>
  <c r="E5"/>
  <c r="H5" s="1"/>
  <c r="E22"/>
  <c r="H22" s="1"/>
  <c r="E53" i="4"/>
  <c r="F77"/>
  <c r="E23"/>
  <c r="E43"/>
  <c r="C77"/>
  <c r="D10" i="3"/>
  <c r="G5"/>
  <c r="G10" s="1"/>
  <c r="D135" i="2"/>
  <c r="G155"/>
  <c r="G172"/>
  <c r="H39" i="1"/>
  <c r="M19" i="7"/>
  <c r="O19"/>
  <c r="M25"/>
  <c r="O25"/>
  <c r="M29"/>
  <c r="O29"/>
  <c r="M31"/>
  <c r="O31"/>
  <c r="M35"/>
  <c r="O35"/>
  <c r="M43"/>
  <c r="O43"/>
  <c r="M47"/>
  <c r="O47"/>
  <c r="M51"/>
  <c r="O51"/>
  <c r="M53"/>
  <c r="O53"/>
  <c r="M59"/>
  <c r="O59"/>
  <c r="M63"/>
  <c r="O63"/>
  <c r="M69"/>
  <c r="O69"/>
  <c r="M73"/>
  <c r="O73"/>
  <c r="M77"/>
  <c r="O77"/>
  <c r="M83"/>
  <c r="O83"/>
  <c r="M87"/>
  <c r="O87"/>
  <c r="M93"/>
  <c r="O93"/>
  <c r="M99"/>
  <c r="O99"/>
  <c r="M101"/>
  <c r="O101"/>
  <c r="M107"/>
  <c r="O107"/>
  <c r="M111"/>
  <c r="O111"/>
  <c r="M119"/>
  <c r="O119"/>
  <c r="M125"/>
  <c r="O125"/>
  <c r="M129"/>
  <c r="O129"/>
  <c r="M135"/>
  <c r="O135"/>
  <c r="M137"/>
  <c r="O137"/>
  <c r="M143"/>
  <c r="O143"/>
  <c r="M151"/>
  <c r="O151"/>
  <c r="M183"/>
  <c r="O183"/>
  <c r="M17"/>
  <c r="O17"/>
  <c r="M23"/>
  <c r="O23"/>
  <c r="M27"/>
  <c r="O27"/>
  <c r="M33"/>
  <c r="O33"/>
  <c r="M37"/>
  <c r="O37"/>
  <c r="M41"/>
  <c r="O41"/>
  <c r="M45"/>
  <c r="O45"/>
  <c r="M49"/>
  <c r="O49"/>
  <c r="M55"/>
  <c r="O55"/>
  <c r="M61"/>
  <c r="O61"/>
  <c r="M65"/>
  <c r="O65"/>
  <c r="M71"/>
  <c r="O71"/>
  <c r="M75"/>
  <c r="O75"/>
  <c r="M81"/>
  <c r="O81"/>
  <c r="M85"/>
  <c r="O85"/>
  <c r="M89"/>
  <c r="O89"/>
  <c r="M95"/>
  <c r="O95"/>
  <c r="M97"/>
  <c r="O97"/>
  <c r="M103"/>
  <c r="O103"/>
  <c r="M109"/>
  <c r="O109"/>
  <c r="M113"/>
  <c r="O113"/>
  <c r="M117"/>
  <c r="O117"/>
  <c r="M121"/>
  <c r="O121"/>
  <c r="M127"/>
  <c r="O127"/>
  <c r="M133"/>
  <c r="O133"/>
  <c r="M139"/>
  <c r="O139"/>
  <c r="M145"/>
  <c r="O145"/>
  <c r="M153"/>
  <c r="O153"/>
  <c r="M179"/>
  <c r="O179"/>
  <c r="M16"/>
  <c r="O16"/>
  <c r="M18"/>
  <c r="O18"/>
  <c r="M20"/>
  <c r="O20"/>
  <c r="M22"/>
  <c r="O22"/>
  <c r="M24"/>
  <c r="O24"/>
  <c r="M26"/>
  <c r="O26"/>
  <c r="M28"/>
  <c r="O28"/>
  <c r="M30"/>
  <c r="O30"/>
  <c r="M32"/>
  <c r="O32"/>
  <c r="M34"/>
  <c r="O34"/>
  <c r="M36"/>
  <c r="O36"/>
  <c r="M38"/>
  <c r="O38"/>
  <c r="M40"/>
  <c r="O40"/>
  <c r="M42"/>
  <c r="O42"/>
  <c r="M44"/>
  <c r="O44"/>
  <c r="M46"/>
  <c r="O46"/>
  <c r="M48"/>
  <c r="O48"/>
  <c r="M50"/>
  <c r="O50"/>
  <c r="M52"/>
  <c r="O52"/>
  <c r="M54"/>
  <c r="O54"/>
  <c r="M56"/>
  <c r="O56"/>
  <c r="M58"/>
  <c r="O58"/>
  <c r="M60"/>
  <c r="O60"/>
  <c r="M62"/>
  <c r="O62"/>
  <c r="M64"/>
  <c r="O64"/>
  <c r="M66"/>
  <c r="O66"/>
  <c r="M68"/>
  <c r="O68"/>
  <c r="M70"/>
  <c r="O70"/>
  <c r="M72"/>
  <c r="O72"/>
  <c r="M74"/>
  <c r="O74"/>
  <c r="M76"/>
  <c r="O76"/>
  <c r="M78"/>
  <c r="O78"/>
  <c r="M80"/>
  <c r="O80"/>
  <c r="M82"/>
  <c r="O82"/>
  <c r="M84"/>
  <c r="O84"/>
  <c r="M86"/>
  <c r="O86"/>
  <c r="M88"/>
  <c r="O88"/>
  <c r="M90"/>
  <c r="O90"/>
  <c r="M92"/>
  <c r="O92"/>
  <c r="M94"/>
  <c r="O94"/>
  <c r="M96"/>
  <c r="O96"/>
  <c r="M98"/>
  <c r="O98"/>
  <c r="M100"/>
  <c r="O100"/>
  <c r="M102"/>
  <c r="O102"/>
  <c r="M104"/>
  <c r="O104"/>
  <c r="M106"/>
  <c r="O106"/>
  <c r="M108"/>
  <c r="O108"/>
  <c r="M110"/>
  <c r="O110"/>
  <c r="M112"/>
  <c r="O112"/>
  <c r="M114"/>
  <c r="O114"/>
  <c r="M116"/>
  <c r="O116"/>
  <c r="M118"/>
  <c r="O118"/>
  <c r="M120"/>
  <c r="O120"/>
  <c r="M122"/>
  <c r="O122"/>
  <c r="M124"/>
  <c r="O124"/>
  <c r="M126"/>
  <c r="O126"/>
  <c r="M128"/>
  <c r="O128"/>
  <c r="M130"/>
  <c r="O130"/>
  <c r="M132"/>
  <c r="O132"/>
  <c r="M134"/>
  <c r="O134"/>
  <c r="M136"/>
  <c r="O136"/>
  <c r="M138"/>
  <c r="O138"/>
  <c r="M140"/>
  <c r="O140"/>
  <c r="M142"/>
  <c r="O142"/>
  <c r="M144"/>
  <c r="O144"/>
  <c r="M146"/>
  <c r="O146"/>
  <c r="M148"/>
  <c r="O148"/>
  <c r="M150"/>
  <c r="O150"/>
  <c r="M152"/>
  <c r="O152"/>
  <c r="M154"/>
  <c r="O154"/>
  <c r="M156"/>
  <c r="O156"/>
  <c r="M158"/>
  <c r="O158"/>
  <c r="M160"/>
  <c r="O160"/>
  <c r="M162"/>
  <c r="O162"/>
  <c r="M164"/>
  <c r="O164"/>
  <c r="M166"/>
  <c r="O166"/>
  <c r="M168"/>
  <c r="O168"/>
  <c r="M170"/>
  <c r="O170"/>
  <c r="M172"/>
  <c r="O172"/>
  <c r="M174"/>
  <c r="O174"/>
  <c r="M176"/>
  <c r="O176"/>
  <c r="M178"/>
  <c r="O178"/>
  <c r="M180"/>
  <c r="O180"/>
  <c r="M182"/>
  <c r="O182"/>
  <c r="M184"/>
  <c r="O184"/>
  <c r="M186"/>
  <c r="O186"/>
  <c r="M188"/>
  <c r="O188"/>
  <c r="M190"/>
  <c r="O190"/>
  <c r="M192"/>
  <c r="O192"/>
  <c r="M194"/>
  <c r="O194"/>
  <c r="M196"/>
  <c r="O196"/>
  <c r="M198"/>
  <c r="O198"/>
  <c r="M200"/>
  <c r="O200"/>
  <c r="M202"/>
  <c r="O202"/>
  <c r="M204"/>
  <c r="O204"/>
  <c r="M206"/>
  <c r="O206"/>
  <c r="M208"/>
  <c r="O208"/>
  <c r="M210"/>
  <c r="O210"/>
  <c r="M212"/>
  <c r="O212"/>
  <c r="M214"/>
  <c r="O214"/>
  <c r="M216"/>
  <c r="O216"/>
  <c r="M218"/>
  <c r="O218"/>
  <c r="M220"/>
  <c r="O220"/>
  <c r="M222"/>
  <c r="O222"/>
  <c r="M224"/>
  <c r="O224"/>
  <c r="M226"/>
  <c r="O226"/>
  <c r="M228"/>
  <c r="O228"/>
  <c r="M230"/>
  <c r="O230"/>
  <c r="M232"/>
  <c r="O232"/>
  <c r="M234"/>
  <c r="O234"/>
  <c r="M236"/>
  <c r="O236"/>
  <c r="M238"/>
  <c r="O238"/>
  <c r="J272"/>
  <c r="O272" s="1"/>
  <c r="M21"/>
  <c r="O21"/>
  <c r="M39"/>
  <c r="O39"/>
  <c r="M57"/>
  <c r="O57"/>
  <c r="M67"/>
  <c r="O67"/>
  <c r="M79"/>
  <c r="O79"/>
  <c r="M91"/>
  <c r="O91"/>
  <c r="M105"/>
  <c r="O105"/>
  <c r="M115"/>
  <c r="O115"/>
  <c r="M123"/>
  <c r="O123"/>
  <c r="M131"/>
  <c r="O131"/>
  <c r="M141"/>
  <c r="O141"/>
  <c r="M147"/>
  <c r="O147"/>
  <c r="M149"/>
  <c r="O149"/>
  <c r="M155"/>
  <c r="O155"/>
  <c r="M157"/>
  <c r="O157"/>
  <c r="M159"/>
  <c r="O159"/>
  <c r="M161"/>
  <c r="O161"/>
  <c r="M163"/>
  <c r="O163"/>
  <c r="M165"/>
  <c r="O165"/>
  <c r="M167"/>
  <c r="O167"/>
  <c r="M169"/>
  <c r="O169"/>
  <c r="M171"/>
  <c r="O171"/>
  <c r="M173"/>
  <c r="O173"/>
  <c r="M175"/>
  <c r="O175"/>
  <c r="M177"/>
  <c r="O177"/>
  <c r="M181"/>
  <c r="O181"/>
  <c r="M185"/>
  <c r="O185"/>
  <c r="M187"/>
  <c r="O187"/>
  <c r="M189"/>
  <c r="O189"/>
  <c r="M191"/>
  <c r="O191"/>
  <c r="M193"/>
  <c r="O193"/>
  <c r="M195"/>
  <c r="O195"/>
  <c r="M197"/>
  <c r="O197"/>
  <c r="M199"/>
  <c r="O199"/>
  <c r="M201"/>
  <c r="O201"/>
  <c r="M203"/>
  <c r="O203"/>
  <c r="M205"/>
  <c r="O205"/>
  <c r="M207"/>
  <c r="O207"/>
  <c r="M209"/>
  <c r="O209"/>
  <c r="M211"/>
  <c r="O211"/>
  <c r="M213"/>
  <c r="O213"/>
  <c r="M215"/>
  <c r="O215"/>
  <c r="M217"/>
  <c r="O217"/>
  <c r="M219"/>
  <c r="O219"/>
  <c r="M221"/>
  <c r="O221"/>
  <c r="M223"/>
  <c r="O223"/>
  <c r="M225"/>
  <c r="O225"/>
  <c r="M227"/>
  <c r="O227"/>
  <c r="M229"/>
  <c r="O229"/>
  <c r="M231"/>
  <c r="O231"/>
  <c r="M233"/>
  <c r="O233"/>
  <c r="M235"/>
  <c r="O235"/>
  <c r="M237"/>
  <c r="O237"/>
  <c r="M239"/>
  <c r="O239"/>
  <c r="O240"/>
  <c r="O241"/>
  <c r="O242"/>
  <c r="O243"/>
  <c r="O244"/>
  <c r="O245"/>
  <c r="O246"/>
  <c r="O247"/>
  <c r="O248"/>
  <c r="O249"/>
  <c r="O250"/>
  <c r="O251"/>
  <c r="O252"/>
  <c r="O253"/>
  <c r="O254"/>
  <c r="O255"/>
  <c r="O256"/>
  <c r="O257"/>
  <c r="O258"/>
  <c r="O259"/>
  <c r="O260"/>
  <c r="O261"/>
  <c r="O262"/>
  <c r="O263"/>
  <c r="O264"/>
  <c r="O265"/>
  <c r="O266"/>
  <c r="O267"/>
  <c r="O268"/>
  <c r="O269"/>
  <c r="O270"/>
  <c r="I18" i="6"/>
  <c r="I22"/>
  <c r="F9"/>
  <c r="F36" s="1"/>
  <c r="I7"/>
  <c r="I6" s="1"/>
  <c r="I31"/>
  <c r="I30" s="1"/>
  <c r="E37" i="5"/>
  <c r="H23" i="4"/>
  <c r="H5"/>
  <c r="H43"/>
  <c r="H33"/>
  <c r="H53"/>
  <c r="H57"/>
  <c r="H65"/>
  <c r="H69"/>
  <c r="E5"/>
  <c r="E13"/>
  <c r="E33"/>
  <c r="D172" i="2"/>
  <c r="G5"/>
  <c r="G135" s="1"/>
  <c r="M272" i="7" l="1"/>
  <c r="H37" i="5"/>
  <c r="I36" i="6"/>
  <c r="E77" i="4"/>
  <c r="H77"/>
</calcChain>
</file>

<file path=xl/comments1.xml><?xml version="1.0" encoding="utf-8"?>
<comments xmlns="http://schemas.openxmlformats.org/spreadsheetml/2006/main">
  <authors>
    <author>DGCG</author>
  </authors>
  <commentList>
    <comment ref="M5"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<sst xmlns="http://schemas.openxmlformats.org/spreadsheetml/2006/main" count="1814" uniqueCount="1205">
  <si>
    <t>INSTITUTO DE SALUD PUBLICA DEL ESTADO DE GUANAJUATO
Estado Analítico de Ingresos
Del 1 de Enero al 30 de Junio de 2021</t>
  </si>
  <si>
    <t>Rubro de Ingresos</t>
  </si>
  <si>
    <t>Ingresos</t>
  </si>
  <si>
    <t>Diferencia</t>
  </si>
  <si>
    <t>Estimado</t>
  </si>
  <si>
    <t>Ampliaciones y Reducciones</t>
  </si>
  <si>
    <t>Modificado</t>
  </si>
  <si>
    <t>Devengado</t>
  </si>
  <si>
    <t>Recaudado</t>
  </si>
  <si>
    <t>(1)</t>
  </si>
  <si>
    <t>(2)</t>
  </si>
  <si>
    <t>(3 = 1 + 2)</t>
  </si>
  <si>
    <t>(4)</t>
  </si>
  <si>
    <t>(5)</t>
  </si>
  <si>
    <t>(6 = 5 - 1)</t>
  </si>
  <si>
    <t>Impuestos</t>
  </si>
  <si>
    <t>10</t>
  </si>
  <si>
    <t>Cuotas y Aportaciones de Seguridad Social</t>
  </si>
  <si>
    <t>20</t>
  </si>
  <si>
    <t>Contribuciones de Mejoras</t>
  </si>
  <si>
    <t>30</t>
  </si>
  <si>
    <t>Derechos</t>
  </si>
  <si>
    <t>40</t>
  </si>
  <si>
    <t>Productos</t>
  </si>
  <si>
    <t>50</t>
  </si>
  <si>
    <t>Aprovechamientos</t>
  </si>
  <si>
    <t>60</t>
  </si>
  <si>
    <t>Ingresos por Venta de Bienes, Prestación de Servicios y Otros Ingresos</t>
  </si>
  <si>
    <t>70</t>
  </si>
  <si>
    <t>Participaciones, Aportaciones, Convenios, Incentivos de Derivados de la Colaboración Fiscal y Fondos Distintos de Aportaciones</t>
  </si>
  <si>
    <t>80</t>
  </si>
  <si>
    <t>Transferencias, Asignaciones, Subsidios y Subvenciones, y Pensiones y Jubilaciones</t>
  </si>
  <si>
    <t>90</t>
  </si>
  <si>
    <t>Ingresos Derivados de Financiamientos</t>
  </si>
  <si>
    <t>00</t>
  </si>
  <si>
    <t>xx</t>
  </si>
  <si>
    <t>Total</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</si>
  <si>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</si>
  <si>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</si>
  <si>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</si>
  <si>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</si>
  <si>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</si>
  <si>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</si>
  <si>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</si>
  <si>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</si>
  <si>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</si>
  <si>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</si>
  <si>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</si>
  <si>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</si>
  <si>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</si>
  <si>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</si>
  <si>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INSTITUTO DE SALUD PUBLICA DEL ESTADO DE GUANAJUATO
Estado Analítico del Ejercicio del Presupuesto de Egresos
Clasificación Administrativa  
Del 1 de Enero al 30 de Junio de 2021</t>
  </si>
  <si>
    <t>Concepto</t>
  </si>
  <si>
    <t xml:space="preserve">Egresos </t>
  </si>
  <si>
    <t>Subejercicio</t>
  </si>
  <si>
    <t>Aprobado</t>
  </si>
  <si>
    <t>Ampliaciones/ (Reducciones)</t>
  </si>
  <si>
    <t>Pagado</t>
  </si>
  <si>
    <t>3 = (1 + 2 )</t>
  </si>
  <si>
    <t>6 = ( 3 - 4 )</t>
  </si>
  <si>
    <t>0101 DESPACHO DEL DIRECTOR GENERAL DEL I</t>
  </si>
  <si>
    <t>0102 COORDINACION DE COMUNICACION SOCIAL</t>
  </si>
  <si>
    <t>0103 COORDINACION DE ASUNTOS JURIDICOS</t>
  </si>
  <si>
    <t>0104 ÓRGANO INTERNO DE CONTROL</t>
  </si>
  <si>
    <t>0106 COORDINACIÓN GENERAL DE SALUD PÚBLI</t>
  </si>
  <si>
    <t>0107 COORDINACIÓN GENERAL DE ADMINISTRAC</t>
  </si>
  <si>
    <t>0201 DES. DIR GRAL DE SERVICIOS DE SALUD</t>
  </si>
  <si>
    <t>0301 DES DIR GRAL DE PLANEACION Y DESARR</t>
  </si>
  <si>
    <t>0401 DIRECCIÓN GENERAL DE PROTECCIÓN CON</t>
  </si>
  <si>
    <t>0501 DES DIR GENERAL DE ADMINISTRACIÓN</t>
  </si>
  <si>
    <t>0502 DIRECCIÓN DE RECURSOS MATERIALES;</t>
  </si>
  <si>
    <t>0601 DIRECCIÓN GENERAL DE RECURSOS HUMAN</t>
  </si>
  <si>
    <t>0701 JUR SANIT NO. I CON SEDE EN GTO</t>
  </si>
  <si>
    <t>0702 JUR SANIT NO. II SEDE SAN MIGUEL DE</t>
  </si>
  <si>
    <t>0703 JUR SANIT NO. III SEDE CELAYA</t>
  </si>
  <si>
    <t>0704 JUR SANIT NO. IV SEDE ACAMBARO</t>
  </si>
  <si>
    <t>0705 JUR SANIT NO. V SEDE SALAMANCA</t>
  </si>
  <si>
    <t>0706 JUR SANIT NO. VI SEDE IRAPUATO</t>
  </si>
  <si>
    <t>0707 JUR SANIT NO. VII SEDE LEON</t>
  </si>
  <si>
    <t>0708 JUR SANIT NO. VIII SED SAN FCO DEL</t>
  </si>
  <si>
    <t>0709 UNIDAD MÉDICA MUNICIPIO GUANAJUATO</t>
  </si>
  <si>
    <t>0710 UNIDAD MÉDICA MUNICIPIO DOLORES HID</t>
  </si>
  <si>
    <t>0711 UNIDAD MÉDICA MUNICIPIO SAN DIEGO D</t>
  </si>
  <si>
    <t>0712 UNIDAD MÉDICA MUNICIPIO SAN FÉLIPE</t>
  </si>
  <si>
    <t>0713 UNIDAD MÉDICA MUNICIPIO OCAMPO</t>
  </si>
  <si>
    <t>0714 UNIDAD MÉDICA MUNICIPIO SAN MIGUEL</t>
  </si>
  <si>
    <t>0715 UNIDAD MÉDICA MUNICIPIO DR  MORA</t>
  </si>
  <si>
    <t>0716 UNIDAD MÉDICA MUNICIPIO SAN JOSE IT</t>
  </si>
  <si>
    <t>0717 UNIDAD MÉDICA MUNICIPIO SAN LUIS DE</t>
  </si>
  <si>
    <t>0718 UNIDAD MÉDICA MUNICIPIO VICTORIA</t>
  </si>
  <si>
    <t>0719 UNIDAD MÉDICA MUNICIPIO SANTA CATAR</t>
  </si>
  <si>
    <t>0720 UNIDAD MÉDICA MUNICIPIO TIERRA BLAN</t>
  </si>
  <si>
    <t>0721 UNIDAD MÉDICA MUNICIPIO ATARJEA</t>
  </si>
  <si>
    <t>0722 UNIDAD MÉDICA MUNICIPIO XICHU</t>
  </si>
  <si>
    <t>0723 UNIDAD MÉDICA MUNICIPIO CELAYA</t>
  </si>
  <si>
    <t>0724 UNIDAD MÉDICA MUNICIPIO SANTA CRUZ</t>
  </si>
  <si>
    <t>0725 UNIDAD MÉDICA MUNICIPIO CORTAZAR</t>
  </si>
  <si>
    <t>0726 UNIDAD MÉDICA MUNICIPIO TARIMORO</t>
  </si>
  <si>
    <t>0727 UNIDAD MÉDICA MUNICIPIO COMONFORT</t>
  </si>
  <si>
    <t>0728 UNIDAD MÉDICA MUNICIPIO VILLAGRAN</t>
  </si>
  <si>
    <t>0729 UNIDAD MÉDICA MUNICIPIO APASEO EL A</t>
  </si>
  <si>
    <t>0730 UNIDAD MÉDICA MUNICIPIO APASEO EL G</t>
  </si>
  <si>
    <t>0731 UNIDAD MÉDICA MUNICIPIO ACAMBARO</t>
  </si>
  <si>
    <t>0732 UNIDAD MÉDICA MUNICIPIO SALVATIERRA</t>
  </si>
  <si>
    <t>0733 UNIDAD MÉDICA MUNICIPIO CORONEO</t>
  </si>
  <si>
    <t>0734 UNIDAD MÉDICA MUNICIPIO SANTIAGO MA</t>
  </si>
  <si>
    <t>0735 UNIDAD MÉDICA MUNICIPIO TARANDACUAO</t>
  </si>
  <si>
    <t>0736 UNIDAD MÉDICA MUNICIPIO JERÉCUARO</t>
  </si>
  <si>
    <t>0737 UNIDAD MÉDICA MUNICIPIO SALAMANCA</t>
  </si>
  <si>
    <t>0738 UNIDAD MÉDICA MUNICIPIO VALLE DE SA</t>
  </si>
  <si>
    <t>0739 UNIDAD MÉDICA MUNICIPIO JARAL DEL P</t>
  </si>
  <si>
    <t>0740 UNIDAD MÉDICA MUNICIPIO YURIRIA</t>
  </si>
  <si>
    <t>0741 UNIDAD MÉDICA MUNICIPIO URIANGATO</t>
  </si>
  <si>
    <t>0742 UNIDAD MÉDICA MUNICIPIO MOROLEON</t>
  </si>
  <si>
    <t>0743 UNIDAD MÉDICA MUNICIPIO IRAPUATO</t>
  </si>
  <si>
    <t>0744 UNIDAD MÉDICA MUNICIPIO ABASOLO</t>
  </si>
  <si>
    <t>0745 UNIDAD MÉDICA MUNICIPIO CUERAMARO</t>
  </si>
  <si>
    <t>0746 UNIDAD MÉDICA MUNICIPIO HUANIMARO</t>
  </si>
  <si>
    <t>0747 UNIDAD MÉDICA MUNICIPIO PUEBLO NUEV</t>
  </si>
  <si>
    <t>0748 UNIDAD MÉDICA MUNICIPIO PENJAMO</t>
  </si>
  <si>
    <t>0749 UNIDAD MÉDICA MUNICIPIO LEÓN</t>
  </si>
  <si>
    <t>0750 UNIDAD MÉDICA MUNICIPIO SILAO</t>
  </si>
  <si>
    <t>0751 UNIDAD MÉDICA MUNICIPIO ROMITA</t>
  </si>
  <si>
    <t>0752 UNIDAD MÉDICA MUNICIPIO SAN FRANCIS</t>
  </si>
  <si>
    <t>0753 UNIDAD MÉDICA MUNICIPIO PURÍSIMA DE</t>
  </si>
  <si>
    <t>0754 UNIDAD MÉDICA MUNICIPIO CD  MANUEL</t>
  </si>
  <si>
    <t>0801 HOSPITAL GENERAL ACAMBARO</t>
  </si>
  <si>
    <t>0802 HOSPITAL GENERAL ALLENDE</t>
  </si>
  <si>
    <t>0803 HOSPITAL GENERAL CELAYA</t>
  </si>
  <si>
    <t>0804 HOSPITAL GENERAL DOLORES HIDALGO</t>
  </si>
  <si>
    <t>0805 HOSPITAL GENERAL GUANAJUATO</t>
  </si>
  <si>
    <t>0806 HOSPITAL GENERAL IRAPUATO</t>
  </si>
  <si>
    <t>0807 HOSPITAL GENERAL LEÓN</t>
  </si>
  <si>
    <t>0808 HOSPITAL GENERAL SALAMANCA</t>
  </si>
  <si>
    <t>0809 HOSPITAL GENERAL SALVATIERRA</t>
  </si>
  <si>
    <t>0810 HOSPITAL GENERAL URIANGATO</t>
  </si>
  <si>
    <t>0811 HOSPITAL MATERNO INFANTIL</t>
  </si>
  <si>
    <t>0812 CAIS MENTAL DE LEÓN</t>
  </si>
  <si>
    <t>0813 HOSPITAL GENERAL PÉNJAMO</t>
  </si>
  <si>
    <t>0814 HOSPITAL GENERAL SAN LUIS DE LA PAZ</t>
  </si>
  <si>
    <t>0815 COORDINACION INTERSECTORIAL</t>
  </si>
  <si>
    <t>0816 HOSDPITAL COMUNITARIO SAN FELIPE</t>
  </si>
  <si>
    <t>0817 HOSDPITAL COMUNITARIO SAN FCO. RINC</t>
  </si>
  <si>
    <t>0819 HOSDPITAL COMUNITARIO ROMITA</t>
  </si>
  <si>
    <t>0823 HOSDPITAL COMUNITARIO COMONFORT</t>
  </si>
  <si>
    <t>0824 HOSDPITAL COMUNITARIO APASEO EL GDE</t>
  </si>
  <si>
    <t>0825 HOSDPITAL COMUNITARIO JERECUARO</t>
  </si>
  <si>
    <t>0826 HOSPITAL GENERAL DE SAN JOSE ITURBI</t>
  </si>
  <si>
    <t>0827 HOSPITAL GENERAL DE SILAO</t>
  </si>
  <si>
    <t>0828 HOSPITAL GENERAL VALLE DE SANTIAGO</t>
  </si>
  <si>
    <t>0829 HOSPITAL COMUNITARIO ABASOLO</t>
  </si>
  <si>
    <t>0830 HOSPITAL COMUNITARIO APASEO EL ALTO</t>
  </si>
  <si>
    <t>0831 HOSPITAL COMUNITARIO MANUEL DOBLADO</t>
  </si>
  <si>
    <t>0832 HOSPITAL COMUNITARIO JUVENTINO ROSA</t>
  </si>
  <si>
    <t>0833 HOSPITAL COMUNITARIO CORTAZAR</t>
  </si>
  <si>
    <t>0834 HOSPITAL COMUNITARIO TARIMORO</t>
  </si>
  <si>
    <t>0835 HOSPITAL COMUNITARIO VILLAGRAN</t>
  </si>
  <si>
    <t>0837 HOSPITAL COMUNITARIO HUANIMARO</t>
  </si>
  <si>
    <t>0838 HOSPITALA COMUNITARIO JARAL DEL PRO</t>
  </si>
  <si>
    <t>0839 HOSPITAL COMUNITARIO MOROLEÓN</t>
  </si>
  <si>
    <t>0840 HOSPITAL COMUNITARIO YURIRIA</t>
  </si>
  <si>
    <t>0841 HOSPITAL COMUNITARIO SAN DIEGO DE L</t>
  </si>
  <si>
    <t>0842 HOSPITAL MATERNO SAN LUIS DE LA PAZ</t>
  </si>
  <si>
    <t>0843 HOSPITAL MATERNO CELAYA</t>
  </si>
  <si>
    <t>0844 HOSP.D ESPECIALIDADES PEDIÁTRICO DE</t>
  </si>
  <si>
    <t>0845 HOSPITAL MATERNO INFANTIL DE IRAPUA</t>
  </si>
  <si>
    <t>0846 HOSPITAL DE LOS PUEBLOS DEL RINCÓN</t>
  </si>
  <si>
    <t>0847 HOSPITAL COMUNITARIO LAS JOYAS</t>
  </si>
  <si>
    <t>0848 HOSPITAL ESTATAL DE ATENCIÓN AL COV</t>
  </si>
  <si>
    <t>0901 LABORATORIO ESTATAL DE SALUD PUBLIC</t>
  </si>
  <si>
    <t>0902 CENTRO ESTATAL DE TRANFUSION SANGUI</t>
  </si>
  <si>
    <t>0903 SISTEMA DE URGENCIAS DEL ESTADO DE</t>
  </si>
  <si>
    <t>0904 COGUSIDA</t>
  </si>
  <si>
    <t>0905 CONSEJO ESTATAL DE TRANSPLANTES (CO</t>
  </si>
  <si>
    <t>0907 CENTRO ESTATAL DE CUIDADOS CRÍTICOS</t>
  </si>
  <si>
    <t>0908 CLÍNICA DE DESINTOXICACIÓN DE LEÓN</t>
  </si>
  <si>
    <t>0818 HOSDPITAL COMUNITARIO PURISIMA DEL</t>
  </si>
  <si>
    <t>Total del Gasto</t>
  </si>
  <si>
    <t>Egresos</t>
  </si>
  <si>
    <t xml:space="preserve">    Poder Ejecutivo </t>
  </si>
  <si>
    <t>NO APLICA</t>
  </si>
  <si>
    <t xml:space="preserve">    Poder Legislativo</t>
  </si>
  <si>
    <t xml:space="preserve">    Poder Judicial</t>
  </si>
  <si>
    <t xml:space="preserve">    Organismos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</si>
  <si>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</si>
  <si>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</si>
  <si>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</si>
  <si>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</si>
  <si>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</si>
  <si>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</si>
  <si>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</si>
  <si>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INSTITUTO DE SALUD PUBLICA DEL ESTADO DE GUANAJUATO
Estado Analítico del Ejercicio del Presupuesto de Egresos
Clasificación Económica (por Tipo de Gasto)
Del 1 de Enero al 30 de Junio de 2021</t>
  </si>
  <si>
    <t>Gasto Corriente</t>
  </si>
  <si>
    <t>Gasto de Capital</t>
  </si>
  <si>
    <t>Amortización de la Deuda y Disminución de Pasivos</t>
  </si>
  <si>
    <t>Pensiones y Jubilaciones</t>
  </si>
  <si>
    <t>Participaciones</t>
  </si>
  <si>
    <t>INSTITUTO DE SALUD PUBLICA DEL ESTADO DE GUANAJUATOe
Estado Analítico del Ejercicio del Presupuesto de Egresos
Clasificación por Objeto del Gasto (Capítulo y Concepto)
Del 1 de Enero al 30 de Junio de 2021</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</si>
  <si>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</si>
  <si>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</si>
  <si>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</si>
  <si>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</si>
  <si>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</si>
  <si>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</si>
  <si>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</si>
  <si>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</si>
  <si>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</si>
  <si>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</si>
  <si>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</si>
  <si>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</si>
  <si>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</si>
  <si>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</si>
  <si>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</si>
  <si>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</si>
  <si>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</si>
  <si>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</si>
  <si>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</si>
  <si>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</si>
  <si>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</si>
  <si>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</si>
  <si>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</si>
  <si>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</si>
  <si>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</si>
  <si>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</si>
  <si>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</si>
  <si>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</si>
  <si>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</si>
  <si>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</si>
  <si>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</si>
  <si>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</si>
  <si>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</si>
  <si>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</si>
  <si>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</si>
  <si>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</si>
  <si>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</si>
  <si>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</si>
  <si>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</si>
  <si>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</si>
  <si>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</si>
  <si>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</si>
  <si>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</si>
  <si>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</si>
  <si>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</si>
  <si>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</si>
  <si>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</si>
  <si>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</si>
  <si>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</si>
  <si>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</si>
  <si>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</si>
  <si>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</si>
  <si>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</si>
  <si>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</si>
  <si>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</si>
  <si>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</si>
  <si>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</si>
  <si>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</si>
  <si>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</si>
  <si>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</si>
  <si>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</si>
  <si>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</si>
  <si>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</si>
  <si>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</si>
  <si>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</si>
  <si>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</si>
  <si>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</si>
  <si>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</si>
  <si>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</si>
  <si>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</si>
  <si>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INSTITUTO DE SALUD PUBLICA DEL ESTADO DE GUANAJUATO
Estado Analítico del Ejercicio del Presupuesto de Egresos
Clasificación Funcional (Finalidad y Función)
Del 1 de Enero al 30 de Junio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</si>
  <si>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</si>
  <si>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</si>
  <si>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</si>
  <si>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</si>
  <si>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</si>
  <si>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</si>
  <si>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</si>
  <si>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</si>
  <si>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</si>
  <si>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</si>
  <si>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</si>
  <si>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</si>
  <si>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</si>
  <si>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</si>
  <si>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</si>
  <si>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</si>
  <si>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</si>
  <si>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</si>
  <si>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</si>
  <si>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</si>
  <si>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</si>
  <si>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</si>
  <si>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</si>
  <si>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</si>
  <si>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</si>
  <si>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</si>
  <si>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</si>
  <si>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</si>
  <si>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</si>
  <si>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</si>
  <si>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</si>
  <si>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INSTITUTO DE SALUD PUBLICA DEL ESTADO DE GUANAJUATO
Gasto por Categoría Programática
Del 1 de Enero al 30 de Junio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</si>
  <si>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</si>
  <si>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</si>
  <si>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</si>
  <si>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</si>
  <si>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</si>
  <si>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</si>
  <si>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</si>
  <si>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</si>
  <si>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</si>
  <si>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B</t>
  </si>
  <si>
    <t>Provisión de Bienes Públicos</t>
  </si>
  <si>
    <t>P</t>
  </si>
  <si>
    <t>Planeación, seguimiento y evaluación de políticas públicas</t>
  </si>
  <si>
    <t>F</t>
  </si>
  <si>
    <t>Promoción y fomento</t>
  </si>
  <si>
    <t>G</t>
  </si>
  <si>
    <t>Regulación y supervisión</t>
  </si>
  <si>
    <t>A</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</si>
  <si>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</si>
  <si>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</si>
  <si>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</si>
  <si>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</si>
  <si>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</si>
  <si>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</si>
  <si>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</si>
  <si>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</si>
  <si>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</si>
  <si>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</si>
  <si>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</si>
  <si>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</si>
  <si>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</si>
  <si>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</si>
  <si>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</si>
  <si>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</si>
  <si>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</si>
  <si>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</si>
  <si>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</si>
  <si>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</si>
  <si>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</si>
  <si>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</si>
  <si>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</si>
  <si>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</si>
  <si>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</si>
  <si>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</si>
  <si>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t>
  </si>
  <si>
    <t>I</t>
  </si>
  <si>
    <t>Gasto Federalizado</t>
  </si>
  <si>
    <t>C</t>
  </si>
  <si>
    <t>Participaciones a entidades federativas y municipios</t>
  </si>
  <si>
    <t>D</t>
  </si>
  <si>
    <t>Costo financiero, deuda o apoyos a deudores y ahorradores de la banca</t>
  </si>
  <si>
    <t>H</t>
  </si>
  <si>
    <t>Adeudos de ejercicios fiscales anteriores</t>
  </si>
  <si>
    <t>INSTITUTO DE SALUD PUBLICA DEL ESTADO DE GUANAJUATO</t>
  </si>
  <si>
    <t>Programas y Proyectos de Inversión</t>
  </si>
  <si>
    <t>Del 1 de Enero al 30 de Junio de 2021</t>
  </si>
  <si>
    <t>Tipo de Programas y Proyectos</t>
  </si>
  <si>
    <t>Programa o Proyecto</t>
  </si>
  <si>
    <t>UR</t>
  </si>
  <si>
    <t>% Avance Financiero</t>
  </si>
  <si>
    <t>Denominación</t>
  </si>
  <si>
    <t>Devengado/ Aprobado</t>
  </si>
  <si>
    <t>Devengado/ Modificado</t>
  </si>
  <si>
    <t>8 = ( 3 - 5 )</t>
  </si>
  <si>
    <t>5/1</t>
  </si>
  <si>
    <t>5/3</t>
  </si>
  <si>
    <t>Gestión</t>
  </si>
  <si>
    <t>G1112</t>
  </si>
  <si>
    <t>Operación del Órgano Interno de Control del Instituto de Salud Pública del Estado de Guanajuato</t>
  </si>
  <si>
    <t>0104</t>
  </si>
  <si>
    <t>G1113</t>
  </si>
  <si>
    <t>Operación Administrativa de la Dirección General de Servicios de Salud</t>
  </si>
  <si>
    <t>0201</t>
  </si>
  <si>
    <t>G1115</t>
  </si>
  <si>
    <t>Operación administrativa de la Dirección General de Administración</t>
  </si>
  <si>
    <t>0501</t>
  </si>
  <si>
    <t>G1116</t>
  </si>
  <si>
    <t>Adquisición, almacenamiento y distribución de insumos para la salud, así como la conservación de los bienes muebles e inmuebles del ISAPEG a través de la Dirección de Recursos Materiales y Servicios Generales</t>
  </si>
  <si>
    <t>0502</t>
  </si>
  <si>
    <t>G1117</t>
  </si>
  <si>
    <t>Operación y administración de la Dirección General de Recursos Humanos</t>
  </si>
  <si>
    <t>0601</t>
  </si>
  <si>
    <t>G1120</t>
  </si>
  <si>
    <t>Administración de enlaces con Instituciones de los sectores Públicos y Privados</t>
  </si>
  <si>
    <t>0815</t>
  </si>
  <si>
    <t>G1344</t>
  </si>
  <si>
    <t>Servicios, mantenimiento y conservación en Unidades Centrales</t>
  </si>
  <si>
    <t>G2098</t>
  </si>
  <si>
    <t>Operación y Administración del Despacho de la Dirección General del ISAPEG</t>
  </si>
  <si>
    <t>0101</t>
  </si>
  <si>
    <t>G2099</t>
  </si>
  <si>
    <t>Atención de Asuntos en la Coordinación de Asuntos Jurídicos</t>
  </si>
  <si>
    <t>0103</t>
  </si>
  <si>
    <t>G2100</t>
  </si>
  <si>
    <t>Operación Administrativa de la Coordinación de Comunicación Social</t>
  </si>
  <si>
    <t>0102</t>
  </si>
  <si>
    <t>G2101</t>
  </si>
  <si>
    <t>Promoción, implementación y evaluación de Estrategias en Materia de Salud Pública en la Coordinación General de Salud Pública</t>
  </si>
  <si>
    <t>0106</t>
  </si>
  <si>
    <t>G2102</t>
  </si>
  <si>
    <t>Promoción e Implementación de Políticas para la Administración de Recursos Humanos, Financieros y Materiales a través de la Coordinación General de Administración y Finanzas</t>
  </si>
  <si>
    <t>0107</t>
  </si>
  <si>
    <t>G2103</t>
  </si>
  <si>
    <t>Planeación estratégica de la Dirección General de Planeación y Desarrollo</t>
  </si>
  <si>
    <t>0301</t>
  </si>
  <si>
    <t>Proceso</t>
  </si>
  <si>
    <t>P1086</t>
  </si>
  <si>
    <t>Operación de la Jurisdicción Sanitaria I Guanajuato</t>
  </si>
  <si>
    <t>0701</t>
  </si>
  <si>
    <t>P1089</t>
  </si>
  <si>
    <t>Operación de la Jurisdicción Sanitaria  II San Miguel de Allende</t>
  </si>
  <si>
    <t>0702</t>
  </si>
  <si>
    <t>P1091</t>
  </si>
  <si>
    <t>Operación de la Jurisdicción Sanitaria  III Celaya</t>
  </si>
  <si>
    <t>0703</t>
  </si>
  <si>
    <t>P1094</t>
  </si>
  <si>
    <t>Operación de la Jurisdicción Sanitaria  IV Acámbaro</t>
  </si>
  <si>
    <t>0704</t>
  </si>
  <si>
    <t>P1097</t>
  </si>
  <si>
    <t>Operación de la Jurisdicción Sanitaria  V Salamanca</t>
  </si>
  <si>
    <t>0705</t>
  </si>
  <si>
    <t>P1101</t>
  </si>
  <si>
    <t>Operación de la Jurisdicción Sanitaria  VI Irapuato</t>
  </si>
  <si>
    <t>0706</t>
  </si>
  <si>
    <t>P1103</t>
  </si>
  <si>
    <t>Operación de la Jurisdicción Sanitaria  VII León</t>
  </si>
  <si>
    <t>0707</t>
  </si>
  <si>
    <t>P1106</t>
  </si>
  <si>
    <t>Operación de la Jurisdicción Sanitaria  VIII San Francisco del Rincón</t>
  </si>
  <si>
    <t>0708</t>
  </si>
  <si>
    <t>P1109</t>
  </si>
  <si>
    <t>Operación del Laboratorio Estatal de Salud Pública para colaborar en la vigilancia epidemiológica y sanitaria</t>
  </si>
  <si>
    <t>0901</t>
  </si>
  <si>
    <t>P1110</t>
  </si>
  <si>
    <t>Operación del Centro Estatal de Medicina Transfusional</t>
  </si>
  <si>
    <t>0902</t>
  </si>
  <si>
    <t>P1111</t>
  </si>
  <si>
    <t>Operación del Sistema de Urgencias del Estado de Guanajuato</t>
  </si>
  <si>
    <t>0903</t>
  </si>
  <si>
    <t>P1113</t>
  </si>
  <si>
    <t>Operación del Centro Estatal de Trasplantes</t>
  </si>
  <si>
    <t>0905</t>
  </si>
  <si>
    <t>P1115</t>
  </si>
  <si>
    <t>Operación del Primer Nivel de Atención en la Unidad Médica Municipio Guanajuato</t>
  </si>
  <si>
    <t>0709</t>
  </si>
  <si>
    <t>P1117</t>
  </si>
  <si>
    <t>Operación del Primer Nivel de Atención en la Unidad Médica Municipio Dolores Hidalgo</t>
  </si>
  <si>
    <t>0710</t>
  </si>
  <si>
    <t>P1119</t>
  </si>
  <si>
    <t>Operación del Primer Nivel de Atención en la Unidad Médica Municipio San Diego de la Unión</t>
  </si>
  <si>
    <t>0711</t>
  </si>
  <si>
    <t>P1121</t>
  </si>
  <si>
    <t>Operación del Primer Nivel de Atención en la Unidad Médica Municipio San Felipe</t>
  </si>
  <si>
    <t>0712</t>
  </si>
  <si>
    <t>P1123</t>
  </si>
  <si>
    <t>Operación del Primer Nivel de Atención en la Unidad Médica Municipio Ocampo</t>
  </si>
  <si>
    <t>0713</t>
  </si>
  <si>
    <t>P1125</t>
  </si>
  <si>
    <t>Operación del Primer Nivel de Atención en la Unidad Médica Municipio San Miguel de Allende</t>
  </si>
  <si>
    <t>0714</t>
  </si>
  <si>
    <t>P1127</t>
  </si>
  <si>
    <t>Operación del Primer Nivel de Atención en la Unidad Médica Municipio Dr. Mora</t>
  </si>
  <si>
    <t>0715</t>
  </si>
  <si>
    <t>P1129</t>
  </si>
  <si>
    <t>Operación del Primer Nivel de Atención en la Unidad Médica Municipio San José Iturbide</t>
  </si>
  <si>
    <t>0716</t>
  </si>
  <si>
    <t>P1131</t>
  </si>
  <si>
    <t>Operación del Primer Nivel de Atención en la Unidad Médica Municipio San Luis de la Paz</t>
  </si>
  <si>
    <t>0717</t>
  </si>
  <si>
    <t>P1133</t>
  </si>
  <si>
    <t>Operación del Primer Nivel de Atención en la Unidad Médica Municipio Victoria</t>
  </si>
  <si>
    <t>0718</t>
  </si>
  <si>
    <t>P1137</t>
  </si>
  <si>
    <t>Operación del Primer Nivel de Atención en la Unidad Médica Municipio Tierra Blanca</t>
  </si>
  <si>
    <t>0720</t>
  </si>
  <si>
    <t>P1139</t>
  </si>
  <si>
    <t>Operación del Primer Nivel de Atención en la Unidad Médica Municipio Atarjea</t>
  </si>
  <si>
    <t>0721</t>
  </si>
  <si>
    <t>P1141</t>
  </si>
  <si>
    <t>Operación del Primer Nivel de Atención en la Unidad Médica Municipio Xichú</t>
  </si>
  <si>
    <t>0722</t>
  </si>
  <si>
    <t>P1143</t>
  </si>
  <si>
    <t>Operación del Primer Nivel de Atención en la Unidad Médica Municipio Celaya</t>
  </si>
  <si>
    <t>0723</t>
  </si>
  <si>
    <t>P1145</t>
  </si>
  <si>
    <t>Operación del Primer Nivel de Atención en la Unidad Médica Municipio Santa Cruz de Juventino Rosas</t>
  </si>
  <si>
    <t>0724</t>
  </si>
  <si>
    <t>P1147</t>
  </si>
  <si>
    <t>Operación del Primer Nivel de Atención en la Unidad Médica Municipio Cortazar</t>
  </si>
  <si>
    <t>0725</t>
  </si>
  <si>
    <t>P1149</t>
  </si>
  <si>
    <t>Operación del Primer Nivel de Atención en la Unidad Médica Municipio de Tarimoro</t>
  </si>
  <si>
    <t>0726</t>
  </si>
  <si>
    <t>P1151</t>
  </si>
  <si>
    <t>Operación del Primer Nivel de Atención en la Unidad Médica Municipio Comonfort</t>
  </si>
  <si>
    <t>0727</t>
  </si>
  <si>
    <t>P1153</t>
  </si>
  <si>
    <t>Operación del Primer Nivel de Atención en la Unidad Médica Municipio Villagrán</t>
  </si>
  <si>
    <t>0728</t>
  </si>
  <si>
    <t>P1155</t>
  </si>
  <si>
    <t>Operación del Primer Nivel de Atención en la Unidad Médica Municipio Apaseo El Alto</t>
  </si>
  <si>
    <t>0729</t>
  </si>
  <si>
    <t>P1157</t>
  </si>
  <si>
    <t>Operación del Primer Nivel de Atención en la Unidad Médica Municipio Apaseo El Grande</t>
  </si>
  <si>
    <t>0730</t>
  </si>
  <si>
    <t>P1159</t>
  </si>
  <si>
    <t>Operación del Primer Nivel de Atención en la Unidad Médica Municipio Acambaro</t>
  </si>
  <si>
    <t>0731</t>
  </si>
  <si>
    <t>P1161</t>
  </si>
  <si>
    <t>Operación del Primer Nivel de Atención en la Unidad Médica Municipio Salvatierra</t>
  </si>
  <si>
    <t>0732</t>
  </si>
  <si>
    <t>P1163</t>
  </si>
  <si>
    <t>Operación del Primer Nivel de Atención en la Unidad Médica Municipio Coroneo</t>
  </si>
  <si>
    <t>0733</t>
  </si>
  <si>
    <t>P1165</t>
  </si>
  <si>
    <t>Operación del Primer Nivel de Atención en la Unidad Médica Municipio Santiago Maravatio</t>
  </si>
  <si>
    <t>0734</t>
  </si>
  <si>
    <t>P1167</t>
  </si>
  <si>
    <t>Operación del Primer Nivel de Atención en la Unidad Médica Municipio Tarandacuao</t>
  </si>
  <si>
    <t>0735</t>
  </si>
  <si>
    <t>P1169</t>
  </si>
  <si>
    <t>Operación del Primer Nivel de Atención en la Unidad Médica Municipio Jerécuaro</t>
  </si>
  <si>
    <t>0736</t>
  </si>
  <si>
    <t>P1171</t>
  </si>
  <si>
    <t>Operación del Primer Nivel de Atención en la Unidad Médica Municipio Salamanca</t>
  </si>
  <si>
    <t>0737</t>
  </si>
  <si>
    <t>P1173</t>
  </si>
  <si>
    <t>Operación del Primer Nivel de Atención en la Unidad Médica Municipio Valle de Santiago</t>
  </si>
  <si>
    <t>0738</t>
  </si>
  <si>
    <t>P1177</t>
  </si>
  <si>
    <t>Operación del Primer Nivel de Atención en la Unidad Médica Municipio Yuriria</t>
  </si>
  <si>
    <t>0740</t>
  </si>
  <si>
    <t>P1179</t>
  </si>
  <si>
    <t>Operación del Primer Nivel de Atención en la Unidad Médica Municipio Uriangato</t>
  </si>
  <si>
    <t>0741</t>
  </si>
  <si>
    <t>P1181</t>
  </si>
  <si>
    <t>Operación del Primer Nivel de Atención en la Unidad Médica Municipio Moroleon</t>
  </si>
  <si>
    <t>0742</t>
  </si>
  <si>
    <t>P1183</t>
  </si>
  <si>
    <t>Operación del Primer Nivel de Atención en la Unidad Médica Municipio Irapuato</t>
  </si>
  <si>
    <t>0743</t>
  </si>
  <si>
    <t>P1185</t>
  </si>
  <si>
    <t>Operación del Primer Nivel de Atención en la Unidad Médica Municipio Abasolo</t>
  </si>
  <si>
    <t>0744</t>
  </si>
  <si>
    <t>P1187</t>
  </si>
  <si>
    <t>Operación del Primer Nivel de Atención en la Unidad Médica Municipio Cueramaro</t>
  </si>
  <si>
    <t>0745</t>
  </si>
  <si>
    <t>P1189</t>
  </si>
  <si>
    <t>Operación del Primer Nivel de Atención en la Unidad Médica Municipio Huanimaro</t>
  </si>
  <si>
    <t>0746</t>
  </si>
  <si>
    <t>P1191</t>
  </si>
  <si>
    <t>Operación del Primer Nivel de Atención en la Unidad Médica Municipio Pueblo Nuevo</t>
  </si>
  <si>
    <t>0747</t>
  </si>
  <si>
    <t>P1193</t>
  </si>
  <si>
    <t>Operación del Primer Nivel de Atención en la Unidad Médica Municipio Pénjamo</t>
  </si>
  <si>
    <t>0748</t>
  </si>
  <si>
    <t>P1195</t>
  </si>
  <si>
    <t>Operación del Primer Nivel de Atención en la Unidad Médica Municipio León</t>
  </si>
  <si>
    <t>0749</t>
  </si>
  <si>
    <t>P1197</t>
  </si>
  <si>
    <t>Operación del Primer Nivel de Atención en la Unidad Médica Municipio Silao</t>
  </si>
  <si>
    <t>0750</t>
  </si>
  <si>
    <t>P1199</t>
  </si>
  <si>
    <t>Operación del Primer Nivel de Atención en la Unidad Médica Municipio Romita</t>
  </si>
  <si>
    <t>0751</t>
  </si>
  <si>
    <t>P1201</t>
  </si>
  <si>
    <t>Operación del Primer Nivel de Atención en la Unidad Médica Municipio San Francisco del Rincón</t>
  </si>
  <si>
    <t>0752</t>
  </si>
  <si>
    <t>P1203</t>
  </si>
  <si>
    <t>Operación del Primer Nivel de Atención en la Unidad Médica Municipio Purísima del Rincón</t>
  </si>
  <si>
    <t>0753</t>
  </si>
  <si>
    <t>P1205</t>
  </si>
  <si>
    <t>Operación del Primer Nivel de Atención en la Unidad Médica Municipio Cd  Manuel Doblado</t>
  </si>
  <si>
    <t>0754</t>
  </si>
  <si>
    <t>P1207</t>
  </si>
  <si>
    <t>Hospitalización y valoración de pacientes en el Hospital General Acámbaro</t>
  </si>
  <si>
    <t>0801</t>
  </si>
  <si>
    <t>P1210</t>
  </si>
  <si>
    <t>Hospitalización y valoración de pacientes en el Hospital General Celaya</t>
  </si>
  <si>
    <t>0803</t>
  </si>
  <si>
    <t>P1213</t>
  </si>
  <si>
    <t>Hospitalización y valoración de pacientes en el Hospital General de San José Iturbide</t>
  </si>
  <si>
    <t>0826</t>
  </si>
  <si>
    <t>P1216</t>
  </si>
  <si>
    <t>Hospitalización y valoración de pacientes en el Hospital General de Silao</t>
  </si>
  <si>
    <t>0827</t>
  </si>
  <si>
    <t>P1219</t>
  </si>
  <si>
    <t>Hospitalización y valoración de pacientes en el Hospital General Dolores Hidalgo</t>
  </si>
  <si>
    <t>0804</t>
  </si>
  <si>
    <t>P1222</t>
  </si>
  <si>
    <t>Hospitalización y valoración de pacientes en el Hospital General Guanajuato</t>
  </si>
  <si>
    <t>0805</t>
  </si>
  <si>
    <t>P1225</t>
  </si>
  <si>
    <t>Hospitalización y valoración de pacientes en el Hospital General Irapuato</t>
  </si>
  <si>
    <t>0806</t>
  </si>
  <si>
    <t>P1228</t>
  </si>
  <si>
    <t>Hospitalización y valoración de pacientes en el Hospital General León</t>
  </si>
  <si>
    <t>0807</t>
  </si>
  <si>
    <t>P1231</t>
  </si>
  <si>
    <t>Hospitalización y valoración de pacientes en el Hospital General Pénjamo</t>
  </si>
  <si>
    <t>0813</t>
  </si>
  <si>
    <t>P1234</t>
  </si>
  <si>
    <t>Hospitalización y valoración de pacientes en el Hospital General Salamanca</t>
  </si>
  <si>
    <t>0808</t>
  </si>
  <si>
    <t>P1237</t>
  </si>
  <si>
    <t>Hospitalización y valoración de pacientes en el Hospital General Salvatierra</t>
  </si>
  <si>
    <t>0809</t>
  </si>
  <si>
    <t>P1240</t>
  </si>
  <si>
    <t>Hospitalización y valoración de pacientes en el Hospital General San Luis de la Paz</t>
  </si>
  <si>
    <t>0814</t>
  </si>
  <si>
    <t>P1244</t>
  </si>
  <si>
    <t>Hospitalización y valoración de pacientes en el Hospital General San Miguel Allende</t>
  </si>
  <si>
    <t>0802</t>
  </si>
  <si>
    <t>P1248</t>
  </si>
  <si>
    <t>Hospitalización y valoración de pacientes en el Hospital General Uriangato</t>
  </si>
  <si>
    <t>0810</t>
  </si>
  <si>
    <t>P1251</t>
  </si>
  <si>
    <t>Hospitalización y valoración de pacientes en el Hospital Comunitario Apaseo el Alto</t>
  </si>
  <si>
    <t>0830</t>
  </si>
  <si>
    <t>P1253</t>
  </si>
  <si>
    <t>Hospitalización y valoración de pacientes en el Hospital General Valle de Santiago</t>
  </si>
  <si>
    <t>0828</t>
  </si>
  <si>
    <t>P1256</t>
  </si>
  <si>
    <t>Hospitalización y valoración de pacientes en el Hospital Materno de Celaya</t>
  </si>
  <si>
    <t>0843</t>
  </si>
  <si>
    <t>P1260</t>
  </si>
  <si>
    <t>Hospitalización y valoración de pacientes en el Hospital Materno Infantil de Irapuato</t>
  </si>
  <si>
    <t>0845</t>
  </si>
  <si>
    <t>P1263</t>
  </si>
  <si>
    <t>Hospitalización y valoración de pacientes en el Hospital Comunitario Apaseo el Grande</t>
  </si>
  <si>
    <t>0824</t>
  </si>
  <si>
    <t>P1265</t>
  </si>
  <si>
    <t>Hospitalización y valoración de pacientes en el Hospital Materno San Luis de la Paz</t>
  </si>
  <si>
    <t>0842</t>
  </si>
  <si>
    <t>P1270</t>
  </si>
  <si>
    <t>Hospitalización y valoración de pacientes en el Hospital Comunitario Comonfort</t>
  </si>
  <si>
    <t>0823</t>
  </si>
  <si>
    <t>P1273</t>
  </si>
  <si>
    <t>Hospitalización y valoración de pacientes en el Hospital Comunitario Yuriria</t>
  </si>
  <si>
    <t>0840</t>
  </si>
  <si>
    <t>P1274</t>
  </si>
  <si>
    <t>Hospitalización y valoración de pacientes en el Hospital Comunitario Cortazar</t>
  </si>
  <si>
    <t>0833</t>
  </si>
  <si>
    <t>P1278</t>
  </si>
  <si>
    <t>Hospitalización y valoración de pacientes en el Hospital Comunitario Villagrán</t>
  </si>
  <si>
    <t>0835</t>
  </si>
  <si>
    <t>P1281</t>
  </si>
  <si>
    <t>Hospitalización y valoración de pacientes en el Hospital Comunitario Huanímaro</t>
  </si>
  <si>
    <t>0837</t>
  </si>
  <si>
    <t>P1284</t>
  </si>
  <si>
    <t>Hospitalización y valoración de pacientes en el Hospital Comunitario Tarimoro</t>
  </si>
  <si>
    <t>0834</t>
  </si>
  <si>
    <t>P1288</t>
  </si>
  <si>
    <t>Hospitalización y valoración de pacientes en el Hospital Comunitario Jaral del Progreso</t>
  </si>
  <si>
    <t>0838</t>
  </si>
  <si>
    <t>P1289</t>
  </si>
  <si>
    <t>Hospitalización y valoración de pacientes en el Hospital Comunitario Santa Cruz de Juventino Rosas</t>
  </si>
  <si>
    <t>0832</t>
  </si>
  <si>
    <t>P1294</t>
  </si>
  <si>
    <t>Hospitalización y valoración de pacientes en el Hospital Comunitario San Francisco del Rincón</t>
  </si>
  <si>
    <t>0817</t>
  </si>
  <si>
    <t>P1295</t>
  </si>
  <si>
    <t>Hospitalización y valoración de pacientes en el Hospital Comunitario Jerecuaro</t>
  </si>
  <si>
    <t>0825</t>
  </si>
  <si>
    <t>P1299</t>
  </si>
  <si>
    <t>Hospitalización y valoración de pacientes en el Hospital Comunitario San Felipe</t>
  </si>
  <si>
    <t>0816</t>
  </si>
  <si>
    <t>P1302</t>
  </si>
  <si>
    <t>Hospitalización y valoración de pacientes en el Hospital Comunitario Manuel Doblado</t>
  </si>
  <si>
    <t>0831</t>
  </si>
  <si>
    <t>P1305</t>
  </si>
  <si>
    <t>Hospitalización y valoración de pacientes en el Hospital Comunitario San Diego de la Unión</t>
  </si>
  <si>
    <t>0841</t>
  </si>
  <si>
    <t>P1308</t>
  </si>
  <si>
    <t>Hospitalización y valoración de pacientes en el Hospital Comunitario Moroleón</t>
  </si>
  <si>
    <t>0839</t>
  </si>
  <si>
    <t>P1310</t>
  </si>
  <si>
    <t>Hospitalización y valoración de pacientes en el Hospital Comunitario Romita</t>
  </si>
  <si>
    <t>0819</t>
  </si>
  <si>
    <t>P1316</t>
  </si>
  <si>
    <t>Hospitalización y valoración de pacientes en el Hospital de Especialidades Materno Infantil de León</t>
  </si>
  <si>
    <t>0811</t>
  </si>
  <si>
    <t>P1321</t>
  </si>
  <si>
    <t>Hospitalización y valoración de pacientes en el Hospital de Especialidades Pediátrico de León</t>
  </si>
  <si>
    <t>0844</t>
  </si>
  <si>
    <t>P1324</t>
  </si>
  <si>
    <t>Atención de pacientes en el Centro de Atención Integral a la Salud Mental de León</t>
  </si>
  <si>
    <t>0812</t>
  </si>
  <si>
    <t>P1327</t>
  </si>
  <si>
    <t>Hospitalización y valoración de pacientes en El Centro Estatal de Cuidados Críticos, Salamanca</t>
  </si>
  <si>
    <t>0907</t>
  </si>
  <si>
    <t>P1330</t>
  </si>
  <si>
    <t>Valoración de pacientes en El Centro Estatal de Atención Integral en Adicciones de León</t>
  </si>
  <si>
    <t>0908</t>
  </si>
  <si>
    <t>P2140</t>
  </si>
  <si>
    <t>Hospitalización y valoración de pacientes en el Hospital Comunitario Abasolo</t>
  </si>
  <si>
    <t>0829</t>
  </si>
  <si>
    <t>P2151</t>
  </si>
  <si>
    <t>Operación del Primer Nivel de Atención en la Unidad Médica Municipio Santa Catarina</t>
  </si>
  <si>
    <t>0719</t>
  </si>
  <si>
    <t>P2350</t>
  </si>
  <si>
    <t>Operación del Consejo Guanajuatense para la prevención y control del VIH/SIDA</t>
  </si>
  <si>
    <t>0904</t>
  </si>
  <si>
    <t>P2776</t>
  </si>
  <si>
    <t>Operación de Laboratorio Estatal de Salud Pública en materia de capacitación e investigación</t>
  </si>
  <si>
    <t>P2778</t>
  </si>
  <si>
    <t>Operación del Primer Nivel de Atención en la Unidad Médica Municipio Jaral del Progreso</t>
  </si>
  <si>
    <t>0739</t>
  </si>
  <si>
    <t>P2779</t>
  </si>
  <si>
    <t>Operación y Administración de la Dirección General de Servicios de Salud impulsando Acciones de Prevención</t>
  </si>
  <si>
    <t>P2780</t>
  </si>
  <si>
    <t>Operación y Administración de la Dirección General de Servicios de Salud en las Unidades Médicas de Segundo Nivel de atención</t>
  </si>
  <si>
    <t>P2781</t>
  </si>
  <si>
    <t>Dirección General de Protección contra Riesgos Sanitarios</t>
  </si>
  <si>
    <t>0401</t>
  </si>
  <si>
    <t>P2800</t>
  </si>
  <si>
    <t>Hospitalización y valoración de pacientes en el Hospital de los Pueblos del Rincón</t>
  </si>
  <si>
    <t>0846</t>
  </si>
  <si>
    <t>P2801</t>
  </si>
  <si>
    <t>Ejecución de servicios de mantenimiento y conservación de los equipos médicos e instrumental de las Unidades Médicas del ISAPEG</t>
  </si>
  <si>
    <t>P2883</t>
  </si>
  <si>
    <t>Hospitalización y valoración de pacientes en el Hospital Comunitario Las Joyas</t>
  </si>
  <si>
    <t>0847</t>
  </si>
  <si>
    <t>P2884</t>
  </si>
  <si>
    <t>Gestión en el proceso de capacitación para fortalecer la formación de los prestadores de servicios de salud de la Jurisdicción Sanitaria I Guanajuato</t>
  </si>
  <si>
    <t>P2885</t>
  </si>
  <si>
    <t>Gestión en el proceso de capacitación para fortalecer la formación de los prestadores de servicios de salud de la Jurisdicción Sanitaria II San Miguel de Allende</t>
  </si>
  <si>
    <t>P2886</t>
  </si>
  <si>
    <t>Gestión en el proceso de capacitación para fortalecer la formación de los prestadores de servicios de salud de la Jurisdicción Sanitaria III Celaya</t>
  </si>
  <si>
    <t>P2887</t>
  </si>
  <si>
    <t>Gestión en el proceso de capacitación para fortalecer la formación de los prestadores de servicios de salud de la Jurisdicción Sanitaria IV Acambaro</t>
  </si>
  <si>
    <t>P2888</t>
  </si>
  <si>
    <t>Gestión en el proceso de capacitación para fortalecer la formación de los prestadores de servicios de salud de la Jurisdicción Sanitaria V Salamanca</t>
  </si>
  <si>
    <t>P2889</t>
  </si>
  <si>
    <t>Gestión en el proceso de capacitación para fortalecer la formación de los prestadores de servicios de salud de la Jurisdicción Sanitaria VI Irapuato</t>
  </si>
  <si>
    <t>P2890</t>
  </si>
  <si>
    <t>Gestión en el proceso de capacitación para fortalecer la formación de los prestadores de servicios de salud de la Jurisdicción Sanitaria VII León</t>
  </si>
  <si>
    <t>P2891</t>
  </si>
  <si>
    <t>Gestión en el proceso de capacitación para fortalecer la formación de los prestadores de servicios de salud de la Jurisdicción Sanitaria VIII San Francisco del Rincón</t>
  </si>
  <si>
    <t>P2919</t>
  </si>
  <si>
    <t>Operación de los Servicios de Salud a la Comunidad de la Unidad Médica Municipio Dolores Hidalgo</t>
  </si>
  <si>
    <t>P2920</t>
  </si>
  <si>
    <t>Operación de los Servicios de Salud a la Comunidad de la Unidad Médica Municipio San Diego de la Unión</t>
  </si>
  <si>
    <t>P2921</t>
  </si>
  <si>
    <t>Operación de los Servicios de Salud a la Comunidad de la Unidad Médica Municipio San Felipe</t>
  </si>
  <si>
    <t>P2922</t>
  </si>
  <si>
    <t>Operación de los Servicios de Salud a la Comunidad de la Unidad Médica Municipio Ocampo</t>
  </si>
  <si>
    <t>P2923</t>
  </si>
  <si>
    <t>Operación de los Servicios de Salud a la Comunidad de la Unidad Médica Municipio San Miguel de Allende</t>
  </si>
  <si>
    <t>P2924</t>
  </si>
  <si>
    <t>Operación de los Servicios de Salud a la Comunidad de la Unidad Médica Municipio Dr. Mora</t>
  </si>
  <si>
    <t>P2925</t>
  </si>
  <si>
    <t>Operación de los Servicios de Salud a la Comunidad de la Unidad Médica Municipio San José Iturbide</t>
  </si>
  <si>
    <t>P2926</t>
  </si>
  <si>
    <t>Operación de los Servicios de Salud a la Comunidad de la Unidad Médica Municipio San Luis de la Paz</t>
  </si>
  <si>
    <t>P2927</t>
  </si>
  <si>
    <t>Operación de los Servicios de Salud a la Comunidad de la Unidad Médica Municipio Victoria</t>
  </si>
  <si>
    <t>P2928</t>
  </si>
  <si>
    <t>Operación de los Servicios de Salud a la Comunidad de la Unidad Médica Municipio Tierra Blanca</t>
  </si>
  <si>
    <t>P2929</t>
  </si>
  <si>
    <t>Operación de los Servicios de Salud a la Comunidad de la Unidad Médica Municipio Atarjea</t>
  </si>
  <si>
    <t>P2930</t>
  </si>
  <si>
    <t>Operación de los Servicios de Salud a la Comunidad de la Unidad Médica Municipio Xichú</t>
  </si>
  <si>
    <t>P2931</t>
  </si>
  <si>
    <t>Operación de los Servicios de Salud a la Comunidad de la Unidad Médica Municipio Celaya</t>
  </si>
  <si>
    <t>P2932</t>
  </si>
  <si>
    <t>Operación de los Servicios de Salud a la Comunidad de la Unidad Médica Municipio Santa Cruz de Juventino Rosas</t>
  </si>
  <si>
    <t>P2933</t>
  </si>
  <si>
    <t>Operación de los Servicios de Salud a la Comunidad de la Unidad Médica Municipio Cortazar</t>
  </si>
  <si>
    <t>P2934</t>
  </si>
  <si>
    <t>Operación de los Servicios de Salud a la Comunidad de la Unidad Médica Municipio Tarimoro</t>
  </si>
  <si>
    <t>P2935</t>
  </si>
  <si>
    <t>Operación de los Servicios de Salud a la Comunidad de la Unidad Médica Municipio Comonfort</t>
  </si>
  <si>
    <t>P2936</t>
  </si>
  <si>
    <t>Operación de los Servicios de Salud a la Comunidad de la Unidad Médica Municipio Villagrán</t>
  </si>
  <si>
    <t>P2937</t>
  </si>
  <si>
    <t>Operación de los Servicios de Salud a la Comunidad de la Unidad Médica Municipio Apaseo El Alto</t>
  </si>
  <si>
    <t>P2938</t>
  </si>
  <si>
    <t>Operación de los Servicios de Salud a la Comunidad de la Unidad Médica Municipio Apaseo El Grande</t>
  </si>
  <si>
    <t>P2939</t>
  </si>
  <si>
    <t>Operación de los Servicios de Salud a la Comunidad de la Unidad Médica Municipio Acambaro</t>
  </si>
  <si>
    <t>P2940</t>
  </si>
  <si>
    <t>Operación de los Servicios de Salud a la Comunidad de la Unidad Médica Municipio Salvatierra</t>
  </si>
  <si>
    <t>P2941</t>
  </si>
  <si>
    <t>Operación de los Servicios de Salud a la Comunidad de la Unidad Médica Municipio Coroneo</t>
  </si>
  <si>
    <t>P2942</t>
  </si>
  <si>
    <t>Operación de los Servicios de Salud a la Comunidad de la Unidad Médica Municipio Santiago Maravatio</t>
  </si>
  <si>
    <t>P2943</t>
  </si>
  <si>
    <t>Operación de los Servicios de Salud a la Comunidad de la Unidad Médica Municipio Tarandacuao</t>
  </si>
  <si>
    <t>P2944</t>
  </si>
  <si>
    <t>Operación de los Servicios de Salud a la Comunidad de la Unidad Médica Municipio Jerécuaro</t>
  </si>
  <si>
    <t>P2945</t>
  </si>
  <si>
    <t>Operación de los Servicios de Salud a la Comunidad de la Unidad Médica Municipio Salamanca</t>
  </si>
  <si>
    <t>P2946</t>
  </si>
  <si>
    <t>Operación de los Servicios de Salud a la Comunidad de la Unidad Médica Municipio Valle de Santiago</t>
  </si>
  <si>
    <t>P2947</t>
  </si>
  <si>
    <t>Operación de los Servicios de Salud a la Comunidad de la Unidad Médica Municipio Yuriria</t>
  </si>
  <si>
    <t>P2948</t>
  </si>
  <si>
    <t>Operación de los Servicios de Salud a la Comunidad de la Unidad Médica Municipio Uriangato</t>
  </si>
  <si>
    <t>P2949</t>
  </si>
  <si>
    <t>Operación de los Servicios de Salud a la Comunidad de la Unidad Médica Municipio Moroleon</t>
  </si>
  <si>
    <t>P2950</t>
  </si>
  <si>
    <t>Operación de los Servicios de Salud a la Comunidad de la Unidad Médica Municipio Irapuato</t>
  </si>
  <si>
    <t>P2951</t>
  </si>
  <si>
    <t>Operación de los Servicios de Salud a la Comunidad de la Unidad Médica Municipio Abasolo</t>
  </si>
  <si>
    <t>P2952</t>
  </si>
  <si>
    <t>Operación de los Servicios de Salud a la Comunidad de la Unidad Médica Municipio Cuerámaro</t>
  </si>
  <si>
    <t>P2954</t>
  </si>
  <si>
    <t>Operación de los Servicios de Salud a la Comunidad de la Unidad Médica Municipio Pueblo Nuevo</t>
  </si>
  <si>
    <t>P2955</t>
  </si>
  <si>
    <t>Operación de los Servicios de Salud a la Comunidad de la Unidad Médica Municipio Pénjamo</t>
  </si>
  <si>
    <t>P2956</t>
  </si>
  <si>
    <t>Operación de los Servicios de Salud a la Comunidad de la Unidad Médica Municipio León</t>
  </si>
  <si>
    <t>P2957</t>
  </si>
  <si>
    <t>Operación de los Servicios de Salud a la Comunidad de la Unidad Médica Municipio Silao</t>
  </si>
  <si>
    <t>P2958</t>
  </si>
  <si>
    <t>Operación de los Servicios de Salud a la Comunidad de la Unidad Médica Municipio Romita</t>
  </si>
  <si>
    <t>P2959</t>
  </si>
  <si>
    <t>Operación de los Servicios de Salud a la Comunidad de la Unidad Médica Municipio San Francisco del Rincón</t>
  </si>
  <si>
    <t>P2960</t>
  </si>
  <si>
    <t>Operación de los Servicios de Salud a la Comunidad de la Unidad Médica Municipio Purísima del Rincón</t>
  </si>
  <si>
    <t>P2961</t>
  </si>
  <si>
    <t>Operación de los Servicios de Salud a la Comunidad de la Unidad Médica Municipio Cd  Manuel Doblado</t>
  </si>
  <si>
    <t>P2964</t>
  </si>
  <si>
    <t>Operación de los Servicios de Salud a la Comunidad de la Unidad Médica Municipio Santa Catarina</t>
  </si>
  <si>
    <t>P2965</t>
  </si>
  <si>
    <t>Operación de los Servicios de Salud a la Comunidad de la Unidad Médica Municipio Jaral del Progreso</t>
  </si>
  <si>
    <t>P2969</t>
  </si>
  <si>
    <t>Servicios, mantenimiento y conservación en Unidades Médicas de Segundo Nivel de atención</t>
  </si>
  <si>
    <t>P2970</t>
  </si>
  <si>
    <t>Servicios, mantenimiento y conservación en Unidades Médicas de Primer Nivel de atención</t>
  </si>
  <si>
    <t>P3156</t>
  </si>
  <si>
    <t>Operación y Administración de la Dirección General de Servicios de Salud de las Unidades de Primer Nivel de atención</t>
  </si>
  <si>
    <t>P3157</t>
  </si>
  <si>
    <t>Operación y Administración de la Dirección General de Servicios de Salud de las Unidades de Médicas de especialidad de atención</t>
  </si>
  <si>
    <t>P3158</t>
  </si>
  <si>
    <t>Operación y Administración de la Dirección General de Servicios de Salud de las Unidades de Apoyo</t>
  </si>
  <si>
    <t>P3159</t>
  </si>
  <si>
    <t>Servicios, mantenimiento y conservación en Jurisdicciones Sanitarias</t>
  </si>
  <si>
    <t>P3160</t>
  </si>
  <si>
    <t>Servicios, mantenimiento y conservación en Unidades Médicas de Especialidad de Atención</t>
  </si>
  <si>
    <t>P3161</t>
  </si>
  <si>
    <t>Servicios, mantenimiento y conservación en Unidades de Apoyo</t>
  </si>
  <si>
    <t>P3162</t>
  </si>
  <si>
    <t>Hospitalización y valoración de pacientes en el Hospital COVID-19</t>
  </si>
  <si>
    <t>0848</t>
  </si>
  <si>
    <t>P3197</t>
  </si>
  <si>
    <t>Operación y Administración de la Dirección General de Servicios de Salud de las Unidades de Segundo Nivel de atención</t>
  </si>
  <si>
    <t>P3198</t>
  </si>
  <si>
    <t>Gestión en el proceso de capacitación para fortalecer la formación de los prestadores de servicios de salud</t>
  </si>
  <si>
    <t>Proyecto</t>
  </si>
  <si>
    <t>Q0058</t>
  </si>
  <si>
    <t>Contingencias Epidemiológicas por Vectores</t>
  </si>
  <si>
    <t>Q0060</t>
  </si>
  <si>
    <t>Mi hospital cercano</t>
  </si>
  <si>
    <t>Q0063</t>
  </si>
  <si>
    <t>Fortalecimiento de la Red de Emergencia para transferencia, referencia y contrareferencia de pacientes</t>
  </si>
  <si>
    <t>Q1241</t>
  </si>
  <si>
    <t>Cuidando mi trasplante</t>
  </si>
  <si>
    <t>Q1328</t>
  </si>
  <si>
    <t>Prevención y Control de Accidentes Viales</t>
  </si>
  <si>
    <t>Q1331</t>
  </si>
  <si>
    <t>Detección de Cáncer Cérvico Uterino con Citología Base Líquida</t>
  </si>
  <si>
    <t>Q1340</t>
  </si>
  <si>
    <t>Hospital Comunitario Purísima de Bustos en Purísima del Rincón</t>
  </si>
  <si>
    <t>0818</t>
  </si>
  <si>
    <t>Q1492</t>
  </si>
  <si>
    <t>Hospital Comunitario de Romita</t>
  </si>
  <si>
    <t>Q1493</t>
  </si>
  <si>
    <t>Hospital General Dolores Hidalgo-rehabilitación</t>
  </si>
  <si>
    <t>Q1494</t>
  </si>
  <si>
    <t>Hospital General de Irapuato - remodelación</t>
  </si>
  <si>
    <t>Q1524</t>
  </si>
  <si>
    <t>UMAPS San Juan de Cerano, Yuriria</t>
  </si>
  <si>
    <t>Q1525</t>
  </si>
  <si>
    <t>Hospital Comunitario de Cortazar (ampliación y remodelación)</t>
  </si>
  <si>
    <t>Q1526</t>
  </si>
  <si>
    <t>Hospital General de Guanajuato fortalecimiento y remodelación</t>
  </si>
  <si>
    <t>Q1527</t>
  </si>
  <si>
    <t>Hospital Comunitario Las Joyas, León</t>
  </si>
  <si>
    <t>Q1529</t>
  </si>
  <si>
    <t>UMAPS Peñuelas, San Diego de la Unión</t>
  </si>
  <si>
    <t>Q1530</t>
  </si>
  <si>
    <t>UMAPS San Andrés Enguaro, Yuriria</t>
  </si>
  <si>
    <t>Q1599</t>
  </si>
  <si>
    <t>Nuevo Hospital General de León</t>
  </si>
  <si>
    <t>Q2066</t>
  </si>
  <si>
    <t>IPP nuevo Hospital General de León</t>
  </si>
  <si>
    <t>Q2104</t>
  </si>
  <si>
    <t>Fortalecimiento de los Servicios de Salud en Unidades Médicas de comunidades vulnerables</t>
  </si>
  <si>
    <t>Q2163</t>
  </si>
  <si>
    <t>Sustitución del Centro de Salud con servicios ampliados (CESSA) de Victoria</t>
  </si>
  <si>
    <t>Q2537</t>
  </si>
  <si>
    <t>Tomógrafo en el Hospital de Especialidades Pediátrico de León</t>
  </si>
  <si>
    <t>Q2560</t>
  </si>
  <si>
    <t>Hospital General Silao</t>
  </si>
  <si>
    <t>Q2615</t>
  </si>
  <si>
    <t>Centro de Atención Integral a la Salud Mental</t>
  </si>
  <si>
    <t>Q2706</t>
  </si>
  <si>
    <t>Sustitución Centro de Atención Integral de Servicios de Salud Jerécuaro</t>
  </si>
  <si>
    <t>Q2708</t>
  </si>
  <si>
    <t>UMAPS Iramuco Acámbaro (Sustitución)</t>
  </si>
  <si>
    <t>Q2709</t>
  </si>
  <si>
    <t>Sustitución del centro de atención integral en servicios esenciales de salud  (CAISES) de Silao</t>
  </si>
  <si>
    <t>Q2764</t>
  </si>
  <si>
    <t>Sustitución del centro de atención integral en servicios esenciales de salud  (CAISES) de San José Iturbide</t>
  </si>
  <si>
    <t>Q2765</t>
  </si>
  <si>
    <t>Sustitución del centro de atención integral en servicios esenciales de salud  (CAISES) de Tarimoro</t>
  </si>
  <si>
    <t>Q2780</t>
  </si>
  <si>
    <t>UMAPS La Cuevita Apaseo el Alto, sustitución</t>
  </si>
  <si>
    <t>Q2781</t>
  </si>
  <si>
    <t>UMAPS Cañada de Caracheo Cortazar, sustitución</t>
  </si>
  <si>
    <t>Q2809</t>
  </si>
  <si>
    <t>UMAPS Duarte, León (remodelación y ampliación)</t>
  </si>
  <si>
    <t>Q2810</t>
  </si>
  <si>
    <t>UMAPS Magdalena Araceo, Valle de Santiago</t>
  </si>
  <si>
    <t>Q2811</t>
  </si>
  <si>
    <t>Hospital Materno Infantil de León (ampliación y remodelación)</t>
  </si>
  <si>
    <t>Q2812</t>
  </si>
  <si>
    <t>Hospital Comunitario San Felipe, remodelación</t>
  </si>
  <si>
    <t>Q2813</t>
  </si>
  <si>
    <t>Centro de Atención Integral de Servicios de Salud Apaseo el Grande</t>
  </si>
  <si>
    <t>Q2814</t>
  </si>
  <si>
    <t>Centro de Atención Integral de Servicios de Salud Villagrán</t>
  </si>
  <si>
    <t>Q2829</t>
  </si>
  <si>
    <t>UMAPS El Carricillo, Atarjea</t>
  </si>
  <si>
    <t>Q2847</t>
  </si>
  <si>
    <t>UMAPS Col. Lomas Echeveste, León</t>
  </si>
  <si>
    <t>Q2852</t>
  </si>
  <si>
    <t>UMAPS Venado de Yostiro, Irapuato</t>
  </si>
  <si>
    <t>Q2853</t>
  </si>
  <si>
    <t>Centro de Salud Urbano Colonia 10 de Mayo en León</t>
  </si>
  <si>
    <t>Q2875</t>
  </si>
  <si>
    <t>UMAPS el  Puesto, Celaya</t>
  </si>
  <si>
    <t>Q2876</t>
  </si>
  <si>
    <t>UMAPS Lucio Cabañas, Irapuato</t>
  </si>
  <si>
    <t>Q2877</t>
  </si>
  <si>
    <t>Hospital General de Celaya (equipamiento)</t>
  </si>
  <si>
    <t>Q2878</t>
  </si>
  <si>
    <t>Hospital General de Valle de Santiago (equipamiento)</t>
  </si>
  <si>
    <t>Q2884</t>
  </si>
  <si>
    <t>Sustitución CAISES Torres Landa Irapuato</t>
  </si>
  <si>
    <t>Q2919</t>
  </si>
  <si>
    <t>UMAPS, los Prietos, Salamanca</t>
  </si>
  <si>
    <t>Q2920</t>
  </si>
  <si>
    <t>Calidad de vida para nuestras Heroínas</t>
  </si>
  <si>
    <t>Q2981</t>
  </si>
  <si>
    <t>UMAPS Los Castillos, León</t>
  </si>
  <si>
    <t>Q3292</t>
  </si>
  <si>
    <t>UMAPS San José de Guanajuato, Celaya</t>
  </si>
  <si>
    <t>Q3295</t>
  </si>
  <si>
    <t>Hospital General de Uriangato (ampliación y remodelación)</t>
  </si>
  <si>
    <t>Q3298</t>
  </si>
  <si>
    <t>Proyecto Ejecutivo para la ampliación y remodelación de las secciones de Urgencias y Toco-Cirugía del HC San Francisco del Rincón</t>
  </si>
  <si>
    <t>Q3301</t>
  </si>
  <si>
    <t>Torre médica del Hospital General de Irapuato</t>
  </si>
  <si>
    <t>Q3305</t>
  </si>
  <si>
    <t>UMAPS Valtierra, Salamanca (sustitución)</t>
  </si>
  <si>
    <t>Q3326</t>
  </si>
  <si>
    <t>Equipamiento de unidades médicas en Dolores Hidalgo</t>
  </si>
  <si>
    <t>Q3338</t>
  </si>
  <si>
    <t>Hospital General de Acámbaro (equipamiento)</t>
  </si>
  <si>
    <t>Q3339</t>
  </si>
  <si>
    <t>Hospital General de San Miguel de Allende (equipamiento)</t>
  </si>
  <si>
    <t>Q3342</t>
  </si>
  <si>
    <t>Hospital Materno de Celaya (equipamiento)</t>
  </si>
  <si>
    <t>Q3349</t>
  </si>
  <si>
    <t>Hospital Comunitario de Tarimoro</t>
  </si>
  <si>
    <t>Q3350</t>
  </si>
  <si>
    <t>Hospital Materno Infantil de Irapuato</t>
  </si>
  <si>
    <t>Q3351</t>
  </si>
  <si>
    <t>Hospital Comunitario de San Diego de la Unión</t>
  </si>
  <si>
    <t>Q3352</t>
  </si>
  <si>
    <t>Hospital Comunitario de Manuel Doblado</t>
  </si>
  <si>
    <t>Q3354</t>
  </si>
  <si>
    <t>Hospital Comunitario de Juventino Rosas</t>
  </si>
  <si>
    <t>Q3356</t>
  </si>
  <si>
    <t>Hospital Comunitario de Jaral del Progreso</t>
  </si>
  <si>
    <t>Q3358</t>
  </si>
  <si>
    <t>Hospital Comunitario de Moroleón</t>
  </si>
  <si>
    <t>Q3359</t>
  </si>
  <si>
    <t>Hospital Comunitario de Apaseo el Grande</t>
  </si>
  <si>
    <t>Q3360</t>
  </si>
  <si>
    <t>Hospital Comunitario de Jerécuaro</t>
  </si>
  <si>
    <t>Q3361</t>
  </si>
  <si>
    <t>Hospital General de San José Iturbide</t>
  </si>
  <si>
    <t>Q3362</t>
  </si>
  <si>
    <t>Hospital Comunitario de Villagrán</t>
  </si>
  <si>
    <t>Q3363</t>
  </si>
  <si>
    <t>Hospital Comunitario de Abasolo</t>
  </si>
  <si>
    <t>Q3364</t>
  </si>
  <si>
    <t>Hospital Comunitario de Apaseo el Alto</t>
  </si>
  <si>
    <t>Q3365</t>
  </si>
  <si>
    <t>Hospital General de San Luis de la Paz</t>
  </si>
  <si>
    <t>Q3366</t>
  </si>
  <si>
    <t>Hospital General de San Francisco del Rincón</t>
  </si>
  <si>
    <t>Q3368</t>
  </si>
  <si>
    <t>Hospital Materno San Luis de la Paz</t>
  </si>
  <si>
    <t>Q3379</t>
  </si>
  <si>
    <t>Hospital Comunitario Yuriria (Equipamiento)</t>
  </si>
  <si>
    <t>Q3388</t>
  </si>
  <si>
    <t>Fort SS Cont, Des y Emergencias Epidemiológicas</t>
  </si>
  <si>
    <t>Q3418</t>
  </si>
  <si>
    <t>Centro de Salud Xichú</t>
  </si>
  <si>
    <t>Q3426</t>
  </si>
  <si>
    <t>Prevención de adicciones en jóvenes -Planet Youth-</t>
  </si>
  <si>
    <t>Q3566</t>
  </si>
  <si>
    <t>Fortalecimiento del Sistema de Salud Pública</t>
  </si>
  <si>
    <t>"Bajo protesta de decir verdad declaramos que los Estados Financieros y sus Notas son razonablemente correctos y responsabilidad del emisor".</t>
  </si>
  <si>
    <t>ESTADO ANALÍTICO DEL EJERCICIO DEL PRESUPUESTO DE INGRESOS</t>
  </si>
  <si>
    <t xml:space="preserve">CLASIFICACIÓN ECONÓMICA </t>
  </si>
  <si>
    <t>Ente Público:</t>
  </si>
  <si>
    <t>Código</t>
  </si>
  <si>
    <t>Recauadado</t>
  </si>
  <si>
    <t>INGRESOS</t>
  </si>
  <si>
    <t>INGRESOS CORRIENTES</t>
  </si>
  <si>
    <t>1.1.1</t>
  </si>
  <si>
    <t>1.1.1.1</t>
  </si>
  <si>
    <t xml:space="preserve">Impuesto sobre el Ingreso, las Utilidades y las Ganancias de Capital  </t>
  </si>
  <si>
    <t>1.1.1.1.1</t>
  </si>
  <si>
    <t>De Personas Físicas</t>
  </si>
  <si>
    <t>1.1.1.1.1.1</t>
  </si>
  <si>
    <t>Impuesto sobre los Ingresos</t>
  </si>
  <si>
    <t>1.1.1.1.2</t>
  </si>
  <si>
    <t>De Empresas y Otras Corporaciones (Personas Morales)</t>
  </si>
  <si>
    <t>1.1.1.1.2.1</t>
  </si>
  <si>
    <t>1.1.1.1.3</t>
  </si>
  <si>
    <t>No Clasificables</t>
  </si>
  <si>
    <t>1.1.1.2</t>
  </si>
  <si>
    <t xml:space="preserve">Impuesto sobre Nómina y la Fuerza de Trabajo  </t>
  </si>
  <si>
    <t>1.1.1.2.1</t>
  </si>
  <si>
    <t>Impuesto sobre Nómina y Asimilables</t>
  </si>
  <si>
    <t>1.1.1.3</t>
  </si>
  <si>
    <t>Impuesto sobre la Propiedad</t>
  </si>
  <si>
    <t>1.1.1.4</t>
  </si>
  <si>
    <t>Impuesto sobre los Bienes y Servicios</t>
  </si>
  <si>
    <t>1.1.1.4.1</t>
  </si>
  <si>
    <t>Impuesto sobre la Producción, el Consumo y las Transacciones</t>
  </si>
  <si>
    <t>1.1.1.4.1.1</t>
  </si>
  <si>
    <t>Impuesto al Valor Agregado</t>
  </si>
  <si>
    <t>1.1.1.4.1.2</t>
  </si>
  <si>
    <t>Impuesto especial sobre Producción y Servicios</t>
  </si>
  <si>
    <t xml:space="preserve">1.1.1.4.1.3 </t>
  </si>
  <si>
    <t>Otros Impuestos Sobre Bienes y Servicios</t>
  </si>
  <si>
    <t>1.1.1.5</t>
  </si>
  <si>
    <t>Impuesto sobre el Comercio y las Transacciones Internacionales / Comercio Exterior</t>
  </si>
  <si>
    <t>1.1.1.5.1</t>
  </si>
  <si>
    <t xml:space="preserve">Impuesto a la Importación </t>
  </si>
  <si>
    <t>1.1.1.5.2</t>
  </si>
  <si>
    <t>Impuesto a la Exportación</t>
  </si>
  <si>
    <t>1.1.1.6</t>
  </si>
  <si>
    <t>Impuestos Ecológicos</t>
  </si>
  <si>
    <t>1.1.1.7</t>
  </si>
  <si>
    <t>Impuesto a los Rendimientos Petroleros</t>
  </si>
  <si>
    <t xml:space="preserve">1.1.1.8 </t>
  </si>
  <si>
    <t>Otros Impuestos</t>
  </si>
  <si>
    <t>1.1.1.9</t>
  </si>
  <si>
    <t>Accesorios</t>
  </si>
  <si>
    <t>1.1.2</t>
  </si>
  <si>
    <t xml:space="preserve">Contribuciones a la Seguridad Social  </t>
  </si>
  <si>
    <t>1.1.2.1</t>
  </si>
  <si>
    <t>Contribuciones de los Empleados</t>
  </si>
  <si>
    <t>1.1.2.2</t>
  </si>
  <si>
    <t>Contribuciones de los Empleadores</t>
  </si>
  <si>
    <t xml:space="preserve">1.1.2.3 </t>
  </si>
  <si>
    <t>Contribuciones de los Trabajadores Por Cuenta Propia o No Empleados</t>
  </si>
  <si>
    <t xml:space="preserve">1.1.2.4 </t>
  </si>
  <si>
    <t>Contribuciones no Clasificables</t>
  </si>
  <si>
    <t>1.1.3</t>
  </si>
  <si>
    <t>1.1.4</t>
  </si>
  <si>
    <t>Derechos, Productos y Aprovechamientos Corrientes</t>
  </si>
  <si>
    <t>1.1.4.1</t>
  </si>
  <si>
    <t>Derechos No Incluidos en Otros Conceptos</t>
  </si>
  <si>
    <t>1.1.4.2</t>
  </si>
  <si>
    <t>Productos Corrientes No Incluidos en Otros Conceptos</t>
  </si>
  <si>
    <t>1.1.4.3</t>
  </si>
  <si>
    <t>Aprovechamientos Corrientes No Incluidos en Otros Conceptos</t>
  </si>
  <si>
    <t>1.1.5</t>
  </si>
  <si>
    <t>Rentas de la Propiedad</t>
  </si>
  <si>
    <t>1.1.5.1</t>
  </si>
  <si>
    <t>Intereses</t>
  </si>
  <si>
    <t>1.1.5.1.1</t>
  </si>
  <si>
    <t>Internos</t>
  </si>
  <si>
    <t>1.1.5.1.2</t>
  </si>
  <si>
    <t>Externos</t>
  </si>
  <si>
    <t>1.1.5.2</t>
  </si>
  <si>
    <t>Dividendos y Retiros de las Cuasisociedades</t>
  </si>
  <si>
    <t>1.1.5.3</t>
  </si>
  <si>
    <t>Arrendamiento de Tierras y Terrenos</t>
  </si>
  <si>
    <t>1.1.5.4</t>
  </si>
  <si>
    <t>Otros</t>
  </si>
  <si>
    <t xml:space="preserve">1.1.6 </t>
  </si>
  <si>
    <t>Venta de Bienes y Servicios de Entidades del Gobierno General / Ingresos de Explotación de Entidades Empresariales</t>
  </si>
  <si>
    <t>1.1.6.1</t>
  </si>
  <si>
    <t>Venta de Establecimientos No de Mercado</t>
  </si>
  <si>
    <t>1.1.6.2</t>
  </si>
  <si>
    <t>Venta de Establecimientos de Mercado</t>
  </si>
  <si>
    <t>1.1.6.3</t>
  </si>
  <si>
    <t>Derechos Administrativos</t>
  </si>
  <si>
    <t>1.1.7</t>
  </si>
  <si>
    <t>Subsidios y Subvenciones Recibidos por Entidades Empresariales Públicas</t>
  </si>
  <si>
    <t>1.1.7.1</t>
  </si>
  <si>
    <t>Subsidios y Subvenciones Recibidos por Entidades Empresariales Públicas No Financieras</t>
  </si>
  <si>
    <t>1.1.7.2</t>
  </si>
  <si>
    <t>Subsidios y Subvenciones Recibidos por Entidades Empresariales Públicas Financieras</t>
  </si>
  <si>
    <t xml:space="preserve">1.1.8 </t>
  </si>
  <si>
    <t>Transferencias, Asignaciones y Donativos Corrientes Recibidos</t>
  </si>
  <si>
    <t>1.1.8.1</t>
  </si>
  <si>
    <t>Del Sector Privado</t>
  </si>
  <si>
    <t>1.1.8.2</t>
  </si>
  <si>
    <t>Del Sector Público</t>
  </si>
  <si>
    <t>1.1.8.2.1</t>
  </si>
  <si>
    <t>De la Federación</t>
  </si>
  <si>
    <t>1.1.8.2.1.1</t>
  </si>
  <si>
    <t xml:space="preserve">Transferencias Internas y Asignaciones </t>
  </si>
  <si>
    <t>1.1.8.2.1.2</t>
  </si>
  <si>
    <t>Transferencias del Resto del Sector Público</t>
  </si>
  <si>
    <t>1.1.8.2.1.3</t>
  </si>
  <si>
    <t>1.1.8.2.1.4</t>
  </si>
  <si>
    <t>Transferencias de Fideicomisos, Mandatos y Contratos Análogos</t>
  </si>
  <si>
    <t>1.1.8.2.2</t>
  </si>
  <si>
    <t>De Entidades Federativas</t>
  </si>
  <si>
    <t>1.1.8.2.2.1</t>
  </si>
  <si>
    <t>1.1.8.2.2.2</t>
  </si>
  <si>
    <t>1.1.8.2.2.3</t>
  </si>
  <si>
    <t>1.1.8.2.2.4</t>
  </si>
  <si>
    <t>1.1.8.2.3</t>
  </si>
  <si>
    <t>De Municipios</t>
  </si>
  <si>
    <t>1.1.8.3</t>
  </si>
  <si>
    <t>Del Sector Externo</t>
  </si>
  <si>
    <t>1.1.8.3.1</t>
  </si>
  <si>
    <t>De Gobiernos Extranjeros</t>
  </si>
  <si>
    <t>1.1.8.3.2</t>
  </si>
  <si>
    <t>De Organismos Internacionales</t>
  </si>
  <si>
    <t>1.1.8.3.3</t>
  </si>
  <si>
    <t>Del Sector Privado Externo</t>
  </si>
  <si>
    <t>1.1.9</t>
  </si>
  <si>
    <t>INGRESOS DE CAPITAL</t>
  </si>
  <si>
    <t>1.2.1</t>
  </si>
  <si>
    <t>Venta (Disposición) de Activos</t>
  </si>
  <si>
    <t>1.2.1.1</t>
  </si>
  <si>
    <t>Venta de Activos Fijos</t>
  </si>
  <si>
    <t>1.2.1.2</t>
  </si>
  <si>
    <t>Venta de Objetos de Valor</t>
  </si>
  <si>
    <t>1.2.1.3</t>
  </si>
  <si>
    <t>Venta de Activos No Producidos</t>
  </si>
  <si>
    <t>1.2.2</t>
  </si>
  <si>
    <t>Disminución de Existencias</t>
  </si>
  <si>
    <t>1.2.2.1</t>
  </si>
  <si>
    <t>1.2.2.2</t>
  </si>
  <si>
    <t>Materias Primas</t>
  </si>
  <si>
    <t>1.2.2.3</t>
  </si>
  <si>
    <t>Trabajos en Curso</t>
  </si>
  <si>
    <t>1.2.2.4</t>
  </si>
  <si>
    <t>Bienes Terminados</t>
  </si>
  <si>
    <t>1.2.2.5</t>
  </si>
  <si>
    <t>Bienes para venta</t>
  </si>
  <si>
    <t>1.2.2.6</t>
  </si>
  <si>
    <t>Bienes en tránsito</t>
  </si>
  <si>
    <t>1.2.2.7</t>
  </si>
  <si>
    <t>Existencias de Material de Seguridad y Defensa</t>
  </si>
  <si>
    <t>1.2.3</t>
  </si>
  <si>
    <t>Incremento de la Depreciación, Amortización, Estimaciones y Provisiones Acumuladas</t>
  </si>
  <si>
    <t>1.2.3.1</t>
  </si>
  <si>
    <t>Depreciación y Amortización</t>
  </si>
  <si>
    <t>1.2.3.2</t>
  </si>
  <si>
    <t>Estimaciones por Deterioro de Inventarios</t>
  </si>
  <si>
    <t>1.2.3.3</t>
  </si>
  <si>
    <t>Otras Estimaciones por pérdida o deterioro</t>
  </si>
  <si>
    <t>1.2.3.4</t>
  </si>
  <si>
    <t>Provisiones</t>
  </si>
  <si>
    <t>1.2.4</t>
  </si>
  <si>
    <t>Transferencias, Asignaciones y Donativos de Capital Recibidas</t>
  </si>
  <si>
    <t xml:space="preserve">1.2.4.1 </t>
  </si>
  <si>
    <t>1.2.4.2</t>
  </si>
  <si>
    <t>1.2.4.2.1</t>
  </si>
  <si>
    <t xml:space="preserve">De la Federación </t>
  </si>
  <si>
    <t>1.2.4.2.1.1</t>
  </si>
  <si>
    <t>1.2.4.2.1.2</t>
  </si>
  <si>
    <t>1.2.4.2.1.3</t>
  </si>
  <si>
    <t>1.2.4.2.1.4</t>
  </si>
  <si>
    <t xml:space="preserve">1.2.4.2.2 </t>
  </si>
  <si>
    <t>1.2.4.2.2.1</t>
  </si>
  <si>
    <t>1.2.4.2.2.2</t>
  </si>
  <si>
    <t>1.2.4.2.2.3</t>
  </si>
  <si>
    <t>1.2.4.2.2.4</t>
  </si>
  <si>
    <t>1.2.4.2.3</t>
  </si>
  <si>
    <t>1.2.4.3</t>
  </si>
  <si>
    <t>1.2.4.3.1</t>
  </si>
  <si>
    <t>1.2.4.3.2</t>
  </si>
  <si>
    <t>1.2.4.3.3</t>
  </si>
  <si>
    <t>1.2.5</t>
  </si>
  <si>
    <t>Recuperación de Inversiones Financieras Realizadas con Fines de Política</t>
  </si>
  <si>
    <t>1.2.5.1</t>
  </si>
  <si>
    <t>Venta de Acciones y Participaciones de Capital Adquiridas con Fines de Política</t>
  </si>
  <si>
    <t>1.2.5.2</t>
  </si>
  <si>
    <t>Valores Representativos de Deuda Adquiridos con Fines de Política</t>
  </si>
  <si>
    <t>1.2.5.3</t>
  </si>
  <si>
    <t>Venta de Obligaciones Negociables Adquiridas con Fines de Política</t>
  </si>
  <si>
    <t>1.2.5.4</t>
  </si>
  <si>
    <t>Recuperación de Préstamos Realizados con Fines de Política</t>
  </si>
  <si>
    <t>TOTAL DE INGRESOS</t>
  </si>
  <si>
    <t>*No se incluye  CRI "79 Otros ingresos", debido a que no se encuentra en el catalogo del Acuerdo por el que se emite la Clasificación Económica de los Ingresos, De los Gastos y del Financiamiento de los Entes Públicos</t>
  </si>
  <si>
    <t>Bajo protesta de decir verdad declaramos que los Estados Financieros y sus Notas son razonablemente correctos y responsabilidad del emisor</t>
  </si>
</sst>
</file>

<file path=xl/styles.xml><?xml version="1.0" encoding="utf-8"?>
<styleSheet xmlns="http://schemas.openxmlformats.org/spreadsheetml/2006/main">
  <numFmts count="8">
    <numFmt numFmtId="41" formatCode="_-* #,##0_-;\-* #,##0_-;_-* &quot;-&quot;_-;_-@_-"/>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 numFmtId="167" formatCode="_-&quot;$&quot;* #,##0_-;\-&quot;$&quot;* #,##0_-;_-&quot;$&quot;* &quot;-&quot;??_-;_-@_-"/>
    <numFmt numFmtId="168" formatCode="_-* #,##0_-;\-* #,##0_-;_-* &quot;-&quot;??_-;_-@_-"/>
  </numFmts>
  <fonts count="77">
    <font>
      <sz val="8"/>
      <color theme="1"/>
      <name val="Arial"/>
      <family val="2"/>
    </font>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1"/>
      <color theme="0"/>
      <name val="Calibri"/>
      <family val="2"/>
      <scheme val="minor"/>
    </font>
    <font>
      <b/>
      <sz val="8"/>
      <name val="Arial"/>
      <family val="2"/>
    </font>
    <font>
      <b/>
      <sz val="8"/>
      <color theme="1"/>
      <name val="Arial"/>
      <family val="2"/>
    </font>
    <font>
      <sz val="8"/>
      <color theme="1"/>
      <name val="Arial"/>
      <family val="2"/>
    </font>
    <font>
      <sz val="8"/>
      <color theme="0"/>
      <name val="Arial"/>
      <family val="2"/>
    </font>
    <font>
      <sz val="8"/>
      <name val="Arial"/>
      <family val="2"/>
    </font>
    <font>
      <vertAlign val="superscript"/>
      <sz val="8"/>
      <name val="Arial"/>
      <family val="2"/>
    </font>
    <font>
      <vertAlign val="superscript"/>
      <sz val="8"/>
      <color rgb="FF0070C0"/>
      <name val="Arial"/>
      <family val="2"/>
    </font>
    <font>
      <sz val="10"/>
      <name val="Arial"/>
      <family val="2"/>
    </font>
    <font>
      <vertAlign val="superscript"/>
      <sz val="8"/>
      <color theme="1"/>
      <name val="Arial"/>
      <family val="2"/>
    </font>
    <font>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2"/>
      <color indexed="24"/>
      <name val="Arial"/>
      <family val="2"/>
    </font>
    <font>
      <b/>
      <sz val="18"/>
      <color indexed="24"/>
      <name val="Arial"/>
      <family val="2"/>
    </font>
    <font>
      <b/>
      <sz val="14"/>
      <color indexed="24"/>
      <name val="Arial"/>
      <family val="2"/>
    </font>
    <font>
      <sz val="11"/>
      <color indexed="16"/>
      <name val="Calibri"/>
      <family val="2"/>
    </font>
    <font>
      <sz val="11"/>
      <color indexed="8"/>
      <name val="Calibri"/>
      <family val="2"/>
    </font>
    <font>
      <sz val="11"/>
      <color indexed="60"/>
      <name val="Calibri"/>
      <family val="2"/>
    </font>
    <font>
      <sz val="10"/>
      <name val="Arial"/>
    </font>
    <font>
      <sz val="10"/>
      <color theme="1"/>
      <name val="Times New Roman"/>
      <family val="2"/>
    </font>
    <font>
      <sz val="11"/>
      <color theme="1"/>
      <name val="Garamond"/>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0"/>
      <color indexed="8"/>
      <name val="Arial"/>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9"/>
      <color theme="1"/>
      <name val="Arial"/>
      <family val="2"/>
    </font>
    <font>
      <sz val="9"/>
      <name val="Arial"/>
      <family val="2"/>
    </font>
    <font>
      <b/>
      <sz val="9"/>
      <name val="Arial"/>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9"/>
      <color theme="1"/>
      <name val="Arial"/>
      <family val="2"/>
    </font>
    <font>
      <b/>
      <sz val="10"/>
      <name val="Arial"/>
      <family val="2"/>
    </font>
    <font>
      <b/>
      <sz val="8"/>
      <color theme="0"/>
      <name val="Arial"/>
      <family val="2"/>
    </font>
    <font>
      <b/>
      <sz val="10"/>
      <color theme="1"/>
      <name val="Arial"/>
      <family val="2"/>
    </font>
    <font>
      <b/>
      <sz val="9"/>
      <color indexed="81"/>
      <name val="Tahoma"/>
      <family val="2"/>
    </font>
    <font>
      <sz val="9"/>
      <color indexed="81"/>
      <name val="Tahoma"/>
      <family val="2"/>
    </font>
    <font>
      <b/>
      <sz val="10"/>
      <name val="Calibri Light"/>
      <family val="2"/>
    </font>
    <font>
      <sz val="10"/>
      <name val="Calibri Light"/>
      <family val="2"/>
    </font>
    <font>
      <sz val="10"/>
      <color theme="1"/>
      <name val="Calibri Light"/>
      <family val="2"/>
    </font>
    <font>
      <sz val="10"/>
      <color rgb="FFFF0000"/>
      <name val="Arial"/>
      <family val="2"/>
    </font>
    <font>
      <sz val="10"/>
      <color theme="0"/>
      <name val="Calibri Light"/>
      <family val="2"/>
    </font>
    <font>
      <b/>
      <sz val="10"/>
      <color theme="0"/>
      <name val="Calibri Light"/>
      <family val="2"/>
    </font>
    <font>
      <sz val="10"/>
      <color theme="0"/>
      <name val="Arial"/>
      <family val="2"/>
    </font>
    <font>
      <sz val="8"/>
      <name val="Calibri Light"/>
      <family val="2"/>
    </font>
  </fonts>
  <fills count="62">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40"/>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theme="0"/>
        <bgColor indexed="13"/>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64"/>
      </top>
      <bottom style="double">
        <color indexed="64"/>
      </bottom>
      <diagonal/>
    </border>
    <border>
      <left/>
      <right/>
      <top style="thin">
        <color indexed="48"/>
      </top>
      <bottom style="double">
        <color indexed="48"/>
      </bottom>
      <diagonal/>
    </border>
  </borders>
  <cellStyleXfs count="1072">
    <xf numFmtId="0" fontId="0" fillId="0" borderId="0"/>
    <xf numFmtId="43" fontId="8" fillId="0" borderId="0" applyFont="0" applyFill="0" applyBorder="0" applyAlignment="0" applyProtection="0"/>
    <xf numFmtId="0" fontId="2" fillId="0" borderId="0"/>
    <xf numFmtId="0" fontId="13" fillId="0" borderId="0"/>
    <xf numFmtId="164" fontId="13"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16" fillId="21" borderId="0" applyNumberFormat="0" applyBorder="0" applyAlignment="0" applyProtection="0"/>
    <xf numFmtId="0" fontId="17" fillId="22" borderId="18" applyNumberFormat="0" applyAlignment="0" applyProtection="0"/>
    <xf numFmtId="0" fontId="18" fillId="23" borderId="19" applyNumberFormat="0" applyAlignment="0" applyProtection="0"/>
    <xf numFmtId="0" fontId="19" fillId="0" borderId="20" applyNumberFormat="0" applyFill="0" applyAlignment="0" applyProtection="0"/>
    <xf numFmtId="0" fontId="20" fillId="0" borderId="0" applyNumberFormat="0" applyFill="0" applyBorder="0" applyAlignment="0" applyProtection="0"/>
    <xf numFmtId="0" fontId="21" fillId="24" borderId="18" applyNumberFormat="0" applyAlignment="0" applyProtection="0"/>
    <xf numFmtId="165" fontId="13" fillId="0" borderId="0" applyFont="0" applyFill="0" applyBorder="0" applyAlignment="0" applyProtection="0"/>
    <xf numFmtId="0" fontId="22" fillId="0" borderId="0" applyNumberFormat="0" applyFill="0" applyBorder="0" applyAlignment="0" applyProtection="0"/>
    <xf numFmtId="2" fontId="22"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center"/>
    </xf>
    <xf numFmtId="0" fontId="25"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7" fillId="24"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1" fillId="0" borderId="0"/>
    <xf numFmtId="0" fontId="8" fillId="0" borderId="0"/>
    <xf numFmtId="0" fontId="1" fillId="0" borderId="0"/>
    <xf numFmtId="0" fontId="13" fillId="0" borderId="0"/>
    <xf numFmtId="0" fontId="13" fillId="0" borderId="0"/>
    <xf numFmtId="0" fontId="8"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9" fillId="0" borderId="0"/>
    <xf numFmtId="0" fontId="1" fillId="0" borderId="0"/>
    <xf numFmtId="0" fontId="29" fillId="0" borderId="0"/>
    <xf numFmtId="0" fontId="1" fillId="0" borderId="0"/>
    <xf numFmtId="0" fontId="29" fillId="0" borderId="0"/>
    <xf numFmtId="0" fontId="29" fillId="0" borderId="0"/>
    <xf numFmtId="0" fontId="1" fillId="0" borderId="0"/>
    <xf numFmtId="0" fontId="29" fillId="0" borderId="0"/>
    <xf numFmtId="0" fontId="1" fillId="0" borderId="0"/>
    <xf numFmtId="0" fontId="8" fillId="0" borderId="0"/>
    <xf numFmtId="0" fontId="8" fillId="0" borderId="0"/>
    <xf numFmtId="0" fontId="29"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8" fillId="0" borderId="0"/>
    <xf numFmtId="0" fontId="29" fillId="0" borderId="0"/>
    <xf numFmtId="0" fontId="13" fillId="0" borderId="0"/>
    <xf numFmtId="0" fontId="8" fillId="0" borderId="0"/>
    <xf numFmtId="0" fontId="29"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26"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3" fillId="26" borderId="21" applyNumberFormat="0" applyFont="0" applyAlignment="0" applyProtection="0"/>
    <xf numFmtId="0" fontId="13" fillId="26" borderId="2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0" fontId="31" fillId="22" borderId="22" applyNumberFormat="0" applyAlignment="0" applyProtection="0"/>
    <xf numFmtId="4" fontId="32" fillId="27" borderId="23" applyNumberFormat="0" applyProtection="0">
      <alignment vertical="center"/>
    </xf>
    <xf numFmtId="4" fontId="32" fillId="27" borderId="23" applyNumberFormat="0" applyProtection="0">
      <alignment vertical="center"/>
    </xf>
    <xf numFmtId="4" fontId="33" fillId="28" borderId="23" applyNumberFormat="0" applyProtection="0">
      <alignment horizontal="center" vertical="center" wrapText="1"/>
    </xf>
    <xf numFmtId="4" fontId="34" fillId="27" borderId="23" applyNumberFormat="0" applyProtection="0">
      <alignment vertical="center"/>
    </xf>
    <xf numFmtId="4" fontId="34" fillId="27" borderId="23" applyNumberFormat="0" applyProtection="0">
      <alignment vertical="center"/>
    </xf>
    <xf numFmtId="4" fontId="35" fillId="29" borderId="23" applyNumberFormat="0" applyProtection="0">
      <alignment horizontal="center" vertical="center" wrapText="1"/>
    </xf>
    <xf numFmtId="4" fontId="32" fillId="27" borderId="23" applyNumberFormat="0" applyProtection="0">
      <alignment horizontal="left" vertical="center" indent="1"/>
    </xf>
    <xf numFmtId="4" fontId="32" fillId="27" borderId="23" applyNumberFormat="0" applyProtection="0">
      <alignment horizontal="left" vertical="center" indent="1"/>
    </xf>
    <xf numFmtId="4" fontId="36" fillId="28" borderId="23" applyNumberFormat="0" applyProtection="0">
      <alignment horizontal="left" vertical="center" wrapText="1"/>
    </xf>
    <xf numFmtId="0" fontId="32" fillId="27" borderId="23" applyNumberFormat="0" applyProtection="0">
      <alignment horizontal="left" vertical="top"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7" fillId="31" borderId="0" applyNumberFormat="0" applyProtection="0">
      <alignment horizontal="left" vertical="center" wrapText="1"/>
    </xf>
    <xf numFmtId="4" fontId="38" fillId="32" borderId="23" applyNumberFormat="0" applyProtection="0">
      <alignment horizontal="right" vertical="center"/>
    </xf>
    <xf numFmtId="4" fontId="38" fillId="32" borderId="23" applyNumberFormat="0" applyProtection="0">
      <alignment horizontal="right" vertical="center"/>
    </xf>
    <xf numFmtId="4" fontId="39" fillId="33" borderId="23" applyNumberFormat="0" applyProtection="0">
      <alignment horizontal="right" vertical="center"/>
    </xf>
    <xf numFmtId="4" fontId="38" fillId="34" borderId="23" applyNumberFormat="0" applyProtection="0">
      <alignment horizontal="right" vertical="center"/>
    </xf>
    <xf numFmtId="4" fontId="38" fillId="34" borderId="23" applyNumberFormat="0" applyProtection="0">
      <alignment horizontal="right" vertical="center"/>
    </xf>
    <xf numFmtId="4" fontId="39" fillId="35" borderId="23" applyNumberFormat="0" applyProtection="0">
      <alignment horizontal="right" vertical="center"/>
    </xf>
    <xf numFmtId="4" fontId="38" fillId="36" borderId="23" applyNumberFormat="0" applyProtection="0">
      <alignment horizontal="right" vertical="center"/>
    </xf>
    <xf numFmtId="4" fontId="38" fillId="36" borderId="23" applyNumberFormat="0" applyProtection="0">
      <alignment horizontal="right" vertical="center"/>
    </xf>
    <xf numFmtId="4" fontId="39" fillId="37" borderId="23" applyNumberFormat="0" applyProtection="0">
      <alignment horizontal="right" vertical="center"/>
    </xf>
    <xf numFmtId="4" fontId="38" fillId="38" borderId="23" applyNumberFormat="0" applyProtection="0">
      <alignment horizontal="right" vertical="center"/>
    </xf>
    <xf numFmtId="4" fontId="38" fillId="38" borderId="23" applyNumberFormat="0" applyProtection="0">
      <alignment horizontal="right" vertical="center"/>
    </xf>
    <xf numFmtId="4" fontId="39" fillId="39" borderId="23" applyNumberFormat="0" applyProtection="0">
      <alignment horizontal="right" vertical="center"/>
    </xf>
    <xf numFmtId="4" fontId="38" fillId="40" borderId="23" applyNumberFormat="0" applyProtection="0">
      <alignment horizontal="right" vertical="center"/>
    </xf>
    <xf numFmtId="4" fontId="38" fillId="40" borderId="23" applyNumberFormat="0" applyProtection="0">
      <alignment horizontal="right" vertical="center"/>
    </xf>
    <xf numFmtId="4" fontId="39" fillId="41" borderId="23" applyNumberFormat="0" applyProtection="0">
      <alignment horizontal="right" vertical="center"/>
    </xf>
    <xf numFmtId="4" fontId="38" fillId="28" borderId="23" applyNumberFormat="0" applyProtection="0">
      <alignment horizontal="right" vertical="center"/>
    </xf>
    <xf numFmtId="4" fontId="38" fillId="28" borderId="23" applyNumberFormat="0" applyProtection="0">
      <alignment horizontal="right" vertical="center"/>
    </xf>
    <xf numFmtId="4" fontId="39" fillId="42" borderId="23" applyNumberFormat="0" applyProtection="0">
      <alignment horizontal="right" vertical="center"/>
    </xf>
    <xf numFmtId="4" fontId="38" fillId="43" borderId="23" applyNumberFormat="0" applyProtection="0">
      <alignment horizontal="right" vertical="center"/>
    </xf>
    <xf numFmtId="4" fontId="38" fillId="43" borderId="23" applyNumberFormat="0" applyProtection="0">
      <alignment horizontal="right" vertical="center"/>
    </xf>
    <xf numFmtId="4" fontId="39" fillId="44" borderId="23" applyNumberFormat="0" applyProtection="0">
      <alignment horizontal="right" vertical="center"/>
    </xf>
    <xf numFmtId="4" fontId="38" fillId="45" borderId="23" applyNumberFormat="0" applyProtection="0">
      <alignment horizontal="right" vertical="center"/>
    </xf>
    <xf numFmtId="4" fontId="38" fillId="45" borderId="23" applyNumberFormat="0" applyProtection="0">
      <alignment horizontal="right" vertical="center"/>
    </xf>
    <xf numFmtId="4" fontId="39" fillId="46" borderId="23" applyNumberFormat="0" applyProtection="0">
      <alignment horizontal="right" vertical="center"/>
    </xf>
    <xf numFmtId="4" fontId="38" fillId="47" borderId="23" applyNumberFormat="0" applyProtection="0">
      <alignment horizontal="right" vertical="center"/>
    </xf>
    <xf numFmtId="4" fontId="38" fillId="47" borderId="23" applyNumberFormat="0" applyProtection="0">
      <alignment horizontal="right" vertical="center"/>
    </xf>
    <xf numFmtId="4" fontId="39" fillId="48" borderId="23" applyNumberFormat="0" applyProtection="0">
      <alignment horizontal="right" vertical="center"/>
    </xf>
    <xf numFmtId="4" fontId="32" fillId="49" borderId="24" applyNumberFormat="0" applyProtection="0">
      <alignment horizontal="left" vertical="center" indent="1"/>
    </xf>
    <xf numFmtId="4" fontId="32" fillId="49" borderId="24" applyNumberFormat="0" applyProtection="0">
      <alignment horizontal="left" vertical="center" indent="1"/>
    </xf>
    <xf numFmtId="4" fontId="40" fillId="49" borderId="21" applyNumberFormat="0" applyProtection="0">
      <alignment horizontal="left" vertical="center" indent="1"/>
    </xf>
    <xf numFmtId="4" fontId="38" fillId="50" borderId="0" applyNumberFormat="0" applyProtection="0">
      <alignment horizontal="left" vertical="center" indent="1"/>
    </xf>
    <xf numFmtId="4" fontId="38" fillId="50" borderId="0" applyNumberFormat="0" applyProtection="0">
      <alignment horizontal="left" vertical="center" indent="1"/>
    </xf>
    <xf numFmtId="4" fontId="40" fillId="51" borderId="0" applyNumberFormat="0" applyProtection="0">
      <alignment horizontal="left" vertical="center" indent="1"/>
    </xf>
    <xf numFmtId="4" fontId="41" fillId="52" borderId="0" applyNumberFormat="0" applyProtection="0">
      <alignment horizontal="left" vertical="center" indent="1"/>
    </xf>
    <xf numFmtId="4" fontId="41" fillId="52" borderId="0" applyNumberFormat="0" applyProtection="0">
      <alignment horizontal="left" vertical="center" indent="1"/>
    </xf>
    <xf numFmtId="4" fontId="41" fillId="52" borderId="0" applyNumberFormat="0" applyProtection="0">
      <alignment horizontal="left" vertical="center" indent="1"/>
    </xf>
    <xf numFmtId="4" fontId="41" fillId="52" borderId="0" applyNumberFormat="0" applyProtection="0">
      <alignment horizontal="left" vertical="center" indent="1"/>
    </xf>
    <xf numFmtId="4" fontId="41" fillId="52" borderId="0" applyNumberFormat="0" applyProtection="0">
      <alignment horizontal="left" vertical="center" indent="1"/>
    </xf>
    <xf numFmtId="4" fontId="38" fillId="30" borderId="23" applyNumberFormat="0" applyProtection="0">
      <alignment horizontal="right" vertical="center"/>
    </xf>
    <xf numFmtId="4" fontId="38" fillId="30" borderId="23" applyNumberFormat="0" applyProtection="0">
      <alignment horizontal="right" vertical="center"/>
    </xf>
    <xf numFmtId="4" fontId="39" fillId="53" borderId="23" applyNumberFormat="0" applyProtection="0">
      <alignment horizontal="right" vertical="center"/>
    </xf>
    <xf numFmtId="4" fontId="38" fillId="5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50" borderId="0" applyNumberFormat="0" applyProtection="0">
      <alignment horizontal="left" vertical="center" indent="1"/>
    </xf>
    <xf numFmtId="4" fontId="38" fillId="5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50" borderId="0" applyNumberFormat="0" applyProtection="0">
      <alignment horizontal="left" vertical="center" indent="1"/>
    </xf>
    <xf numFmtId="4" fontId="38" fillId="5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50" borderId="0" applyNumberFormat="0" applyProtection="0">
      <alignment horizontal="left" vertical="center" indent="1"/>
    </xf>
    <xf numFmtId="4" fontId="38" fillId="5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3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38" fillId="30" borderId="0" applyNumberFormat="0" applyProtection="0">
      <alignment horizontal="left" vertical="center" indent="1"/>
    </xf>
    <xf numFmtId="4" fontId="38" fillId="3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4" fontId="13" fillId="0" borderId="0" applyNumberFormat="0" applyProtection="0">
      <alignment horizontal="left" vertical="center" indent="1"/>
    </xf>
    <xf numFmtId="0" fontId="13" fillId="52" borderId="23" applyNumberFormat="0" applyProtection="0">
      <alignment horizontal="left" vertical="center" indent="1"/>
    </xf>
    <xf numFmtId="0" fontId="13" fillId="52" borderId="23" applyNumberFormat="0" applyProtection="0">
      <alignment horizontal="left" vertical="center" indent="1"/>
    </xf>
    <xf numFmtId="0" fontId="13" fillId="52" borderId="23" applyNumberFormat="0" applyProtection="0">
      <alignment horizontal="left" vertical="center" indent="1"/>
    </xf>
    <xf numFmtId="0" fontId="13" fillId="52" borderId="23" applyNumberFormat="0" applyProtection="0">
      <alignment horizontal="left" vertical="center" indent="1"/>
    </xf>
    <xf numFmtId="0" fontId="13" fillId="52" borderId="23" applyNumberFormat="0" applyProtection="0">
      <alignment horizontal="left" vertical="top" indent="1"/>
    </xf>
    <xf numFmtId="0" fontId="13" fillId="52" borderId="23" applyNumberFormat="0" applyProtection="0">
      <alignment horizontal="left" vertical="top" indent="1"/>
    </xf>
    <xf numFmtId="0" fontId="13" fillId="52" borderId="23" applyNumberFormat="0" applyProtection="0">
      <alignment horizontal="left" vertical="top" indent="1"/>
    </xf>
    <xf numFmtId="0" fontId="13" fillId="52" borderId="23" applyNumberFormat="0" applyProtection="0">
      <alignment horizontal="left" vertical="top" indent="1"/>
    </xf>
    <xf numFmtId="0" fontId="13" fillId="30" borderId="23" applyNumberFormat="0" applyProtection="0">
      <alignment horizontal="left" vertical="center" indent="1"/>
    </xf>
    <xf numFmtId="0" fontId="13" fillId="30" borderId="23" applyNumberFormat="0" applyProtection="0">
      <alignment horizontal="left" vertical="center" indent="1"/>
    </xf>
    <xf numFmtId="0" fontId="13" fillId="30" borderId="23" applyNumberFormat="0" applyProtection="0">
      <alignment horizontal="left" vertical="center" indent="1"/>
    </xf>
    <xf numFmtId="0" fontId="13" fillId="30" borderId="23" applyNumberFormat="0" applyProtection="0">
      <alignment horizontal="left" vertical="center" indent="1"/>
    </xf>
    <xf numFmtId="0" fontId="13" fillId="30" borderId="23" applyNumberFormat="0" applyProtection="0">
      <alignment horizontal="left" vertical="top" indent="1"/>
    </xf>
    <xf numFmtId="0" fontId="13" fillId="30" borderId="23" applyNumberFormat="0" applyProtection="0">
      <alignment horizontal="left" vertical="top" indent="1"/>
    </xf>
    <xf numFmtId="0" fontId="13" fillId="30" borderId="23" applyNumberFormat="0" applyProtection="0">
      <alignment horizontal="left" vertical="top" indent="1"/>
    </xf>
    <xf numFmtId="0" fontId="13" fillId="30" borderId="23" applyNumberFormat="0" applyProtection="0">
      <alignment horizontal="left" vertical="top" indent="1"/>
    </xf>
    <xf numFmtId="0" fontId="13" fillId="54" borderId="23" applyNumberFormat="0" applyProtection="0">
      <alignment horizontal="left" vertical="center" indent="1"/>
    </xf>
    <xf numFmtId="0" fontId="13" fillId="54" borderId="23" applyNumberFormat="0" applyProtection="0">
      <alignment horizontal="left" vertical="center" indent="1"/>
    </xf>
    <xf numFmtId="0" fontId="13" fillId="54" borderId="23" applyNumberFormat="0" applyProtection="0">
      <alignment horizontal="left" vertical="center" indent="1"/>
    </xf>
    <xf numFmtId="0" fontId="13" fillId="54" borderId="23" applyNumberFormat="0" applyProtection="0">
      <alignment horizontal="left" vertical="center" indent="1"/>
    </xf>
    <xf numFmtId="0" fontId="13" fillId="54" borderId="23" applyNumberFormat="0" applyProtection="0">
      <alignment horizontal="left" vertical="top" indent="1"/>
    </xf>
    <xf numFmtId="0" fontId="13" fillId="54" borderId="23" applyNumberFormat="0" applyProtection="0">
      <alignment horizontal="left" vertical="top" indent="1"/>
    </xf>
    <xf numFmtId="0" fontId="13" fillId="54" borderId="23" applyNumberFormat="0" applyProtection="0">
      <alignment horizontal="left" vertical="top" indent="1"/>
    </xf>
    <xf numFmtId="0" fontId="13" fillId="54" borderId="23" applyNumberFormat="0" applyProtection="0">
      <alignment horizontal="left" vertical="top" indent="1"/>
    </xf>
    <xf numFmtId="0" fontId="13" fillId="50" borderId="23" applyNumberFormat="0" applyProtection="0">
      <alignment horizontal="left" vertical="center" indent="1"/>
    </xf>
    <xf numFmtId="0" fontId="13" fillId="50" borderId="23" applyNumberFormat="0" applyProtection="0">
      <alignment horizontal="left" vertical="center" indent="1"/>
    </xf>
    <xf numFmtId="0" fontId="13" fillId="50" borderId="23" applyNumberFormat="0" applyProtection="0">
      <alignment horizontal="left" vertical="center" indent="1"/>
    </xf>
    <xf numFmtId="0" fontId="13" fillId="50" borderId="23" applyNumberFormat="0" applyProtection="0">
      <alignment horizontal="left" vertical="center" indent="1"/>
    </xf>
    <xf numFmtId="0" fontId="13" fillId="50" borderId="23" applyNumberFormat="0" applyProtection="0">
      <alignment horizontal="left" vertical="top" indent="1"/>
    </xf>
    <xf numFmtId="0" fontId="13" fillId="50" borderId="23" applyNumberFormat="0" applyProtection="0">
      <alignment horizontal="left" vertical="top" indent="1"/>
    </xf>
    <xf numFmtId="0" fontId="13" fillId="50" borderId="23" applyNumberFormat="0" applyProtection="0">
      <alignment horizontal="left" vertical="top" indent="1"/>
    </xf>
    <xf numFmtId="0" fontId="13" fillId="50" borderId="23" applyNumberFormat="0" applyProtection="0">
      <alignment horizontal="left" vertical="top" indent="1"/>
    </xf>
    <xf numFmtId="0" fontId="13" fillId="31" borderId="11" applyNumberFormat="0">
      <protection locked="0"/>
    </xf>
    <xf numFmtId="0" fontId="13" fillId="31" borderId="11" applyNumberFormat="0">
      <protection locked="0"/>
    </xf>
    <xf numFmtId="0" fontId="13" fillId="31" borderId="11" applyNumberFormat="0">
      <protection locked="0"/>
    </xf>
    <xf numFmtId="0" fontId="13" fillId="31" borderId="11" applyNumberFormat="0">
      <protection locked="0"/>
    </xf>
    <xf numFmtId="4" fontId="38" fillId="55" borderId="23" applyNumberFormat="0" applyProtection="0">
      <alignment vertical="center"/>
    </xf>
    <xf numFmtId="4" fontId="38" fillId="55" borderId="23" applyNumberFormat="0" applyProtection="0">
      <alignment vertical="center"/>
    </xf>
    <xf numFmtId="4" fontId="39" fillId="56" borderId="23" applyNumberFormat="0" applyProtection="0">
      <alignment vertical="center"/>
    </xf>
    <xf numFmtId="4" fontId="42" fillId="55" borderId="23" applyNumberFormat="0" applyProtection="0">
      <alignment vertical="center"/>
    </xf>
    <xf numFmtId="4" fontId="42" fillId="55" borderId="23" applyNumberFormat="0" applyProtection="0">
      <alignment vertical="center"/>
    </xf>
    <xf numFmtId="4" fontId="43" fillId="56" borderId="23" applyNumberFormat="0" applyProtection="0">
      <alignment vertical="center"/>
    </xf>
    <xf numFmtId="4" fontId="38" fillId="55" borderId="23" applyNumberFormat="0" applyProtection="0">
      <alignment horizontal="left" vertical="center" indent="1"/>
    </xf>
    <xf numFmtId="4" fontId="38" fillId="55" borderId="23" applyNumberFormat="0" applyProtection="0">
      <alignment horizontal="left" vertical="center" indent="1"/>
    </xf>
    <xf numFmtId="4" fontId="41" fillId="53" borderId="25" applyNumberFormat="0" applyProtection="0">
      <alignment horizontal="left" vertical="center" indent="1"/>
    </xf>
    <xf numFmtId="0" fontId="38" fillId="55" borderId="23" applyNumberFormat="0" applyProtection="0">
      <alignment horizontal="left" vertical="top" indent="1"/>
    </xf>
    <xf numFmtId="4" fontId="38" fillId="50" borderId="23" applyNumberFormat="0" applyProtection="0">
      <alignment horizontal="right" vertical="center"/>
    </xf>
    <xf numFmtId="4" fontId="38" fillId="50" borderId="23" applyNumberFormat="0" applyProtection="0">
      <alignment horizontal="right" vertical="center"/>
    </xf>
    <xf numFmtId="4" fontId="44" fillId="31" borderId="26" applyNumberFormat="0" applyProtection="0">
      <alignment horizontal="center" vertical="center" wrapText="1"/>
    </xf>
    <xf numFmtId="4" fontId="42" fillId="50" borderId="23" applyNumberFormat="0" applyProtection="0">
      <alignment horizontal="right" vertical="center"/>
    </xf>
    <xf numFmtId="4" fontId="42" fillId="50" borderId="23" applyNumberFormat="0" applyProtection="0">
      <alignment horizontal="right" vertical="center"/>
    </xf>
    <xf numFmtId="4" fontId="43" fillId="56" borderId="23" applyNumberFormat="0" applyProtection="0">
      <alignment horizontal="center" vertical="center" wrapText="1"/>
    </xf>
    <xf numFmtId="4" fontId="38" fillId="30" borderId="23" applyNumberFormat="0" applyProtection="0">
      <alignment horizontal="left" vertical="center" indent="1"/>
    </xf>
    <xf numFmtId="4" fontId="38" fillId="30" borderId="23" applyNumberFormat="0" applyProtection="0">
      <alignment horizontal="left" vertical="center" indent="1"/>
    </xf>
    <xf numFmtId="4" fontId="45" fillId="57" borderId="26" applyNumberFormat="0" applyProtection="0">
      <alignment horizontal="left" vertical="center" wrapText="1"/>
    </xf>
    <xf numFmtId="0" fontId="38" fillId="30" borderId="23" applyNumberFormat="0" applyProtection="0">
      <alignment horizontal="left" vertical="top" indent="1"/>
    </xf>
    <xf numFmtId="4" fontId="46" fillId="58" borderId="0" applyNumberFormat="0" applyProtection="0">
      <alignment horizontal="left" vertical="center" indent="1"/>
    </xf>
    <xf numFmtId="4" fontId="46" fillId="58" borderId="0" applyNumberFormat="0" applyProtection="0">
      <alignment horizontal="left" vertical="center" indent="1"/>
    </xf>
    <xf numFmtId="4" fontId="46" fillId="58" borderId="0" applyNumberFormat="0" applyProtection="0">
      <alignment horizontal="left" vertical="center" indent="1"/>
    </xf>
    <xf numFmtId="4" fontId="46" fillId="58" borderId="0" applyNumberFormat="0" applyProtection="0">
      <alignment horizontal="left" vertical="center" indent="1"/>
    </xf>
    <xf numFmtId="4" fontId="46" fillId="58" borderId="0" applyNumberFormat="0" applyProtection="0">
      <alignment horizontal="left" vertical="center" indent="1"/>
    </xf>
    <xf numFmtId="4" fontId="47" fillId="50" borderId="23" applyNumberFormat="0" applyProtection="0">
      <alignment horizontal="right" vertical="center"/>
    </xf>
    <xf numFmtId="4" fontId="47" fillId="50" borderId="23" applyNumberFormat="0" applyProtection="0">
      <alignment horizontal="right" vertical="center"/>
    </xf>
    <xf numFmtId="4" fontId="48" fillId="56" borderId="23" applyNumberFormat="0" applyProtection="0">
      <alignment horizontal="right" vertical="center"/>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7" applyNumberFormat="0" applyFill="0" applyAlignment="0" applyProtection="0"/>
    <xf numFmtId="0" fontId="53" fillId="0" borderId="28" applyNumberFormat="0" applyFill="0" applyAlignment="0" applyProtection="0"/>
    <xf numFmtId="0" fontId="20" fillId="0" borderId="29" applyNumberFormat="0" applyFill="0" applyAlignment="0" applyProtection="0"/>
    <xf numFmtId="0" fontId="3" fillId="0" borderId="0" applyNumberFormat="0" applyFill="0" applyBorder="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54" fillId="0" borderId="31"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4" fillId="0" borderId="2"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22" fillId="0" borderId="30" applyNumberFormat="0" applyFill="0" applyAlignment="0" applyProtection="0"/>
    <xf numFmtId="0" fontId="15" fillId="0" borderId="0"/>
    <xf numFmtId="0" fontId="15" fillId="0" borderId="0"/>
    <xf numFmtId="0" fontId="15" fillId="0" borderId="0"/>
    <xf numFmtId="0" fontId="75" fillId="3" borderId="0" applyNumberFormat="0" applyBorder="0" applyAlignment="0" applyProtection="0"/>
    <xf numFmtId="0" fontId="15" fillId="2" borderId="1" applyNumberFormat="0" applyFont="0" applyAlignment="0" applyProtection="0"/>
    <xf numFmtId="0" fontId="15" fillId="0" borderId="0"/>
    <xf numFmtId="0" fontId="15" fillId="0" borderId="0"/>
    <xf numFmtId="43" fontId="15" fillId="0" borderId="0" applyFont="0" applyFill="0" applyBorder="0" applyAlignment="0" applyProtection="0"/>
  </cellStyleXfs>
  <cellXfs count="371">
    <xf numFmtId="0" fontId="0" fillId="0" borderId="0" xfId="0"/>
    <xf numFmtId="0" fontId="6" fillId="19" borderId="3" xfId="2" applyFont="1" applyFill="1" applyBorder="1" applyAlignment="1" applyProtection="1">
      <alignment horizontal="center" vertical="center" wrapText="1"/>
      <protection locked="0"/>
    </xf>
    <xf numFmtId="0" fontId="6" fillId="19" borderId="4" xfId="2" applyFont="1" applyFill="1" applyBorder="1" applyAlignment="1" applyProtection="1">
      <alignment horizontal="center" vertical="center" wrapText="1"/>
      <protection locked="0"/>
    </xf>
    <xf numFmtId="0" fontId="6" fillId="19" borderId="5" xfId="2" applyFont="1" applyFill="1" applyBorder="1" applyAlignment="1" applyProtection="1">
      <alignment horizontal="center" vertical="center" wrapText="1"/>
      <protection locked="0"/>
    </xf>
    <xf numFmtId="0" fontId="7" fillId="0" borderId="0" xfId="2" applyFont="1" applyFill="1" applyBorder="1" applyAlignment="1" applyProtection="1">
      <alignment vertical="top"/>
      <protection locked="0"/>
    </xf>
    <xf numFmtId="0" fontId="6" fillId="19" borderId="6" xfId="2" applyFont="1" applyFill="1" applyBorder="1" applyAlignment="1">
      <alignment horizontal="center" vertical="center"/>
    </xf>
    <xf numFmtId="0" fontId="6" fillId="19" borderId="7" xfId="2" applyFont="1" applyFill="1" applyBorder="1" applyAlignment="1">
      <alignment horizontal="center" vertical="center"/>
    </xf>
    <xf numFmtId="0" fontId="6" fillId="19" borderId="8" xfId="2" applyFont="1" applyFill="1" applyBorder="1" applyAlignment="1">
      <alignment horizontal="center" vertical="center" wrapText="1"/>
    </xf>
    <xf numFmtId="0" fontId="6" fillId="19" borderId="9" xfId="2" applyFont="1" applyFill="1" applyBorder="1" applyAlignment="1">
      <alignment horizontal="center" vertical="center"/>
    </xf>
    <xf numFmtId="0" fontId="6" fillId="19" borderId="10" xfId="2" applyFont="1" applyFill="1" applyBorder="1" applyAlignment="1">
      <alignment horizontal="center" vertical="center"/>
    </xf>
    <xf numFmtId="0" fontId="6" fillId="19" borderId="5" xfId="2" applyFont="1" applyFill="1" applyBorder="1" applyAlignment="1">
      <alignment horizontal="center" vertical="center" wrapText="1"/>
    </xf>
    <xf numFmtId="0" fontId="6" fillId="19" borderId="11" xfId="2" applyFont="1" applyFill="1" applyBorder="1" applyAlignment="1">
      <alignment horizontal="center" vertical="center" wrapText="1"/>
    </xf>
    <xf numFmtId="0" fontId="6" fillId="19" borderId="3" xfId="2" applyFont="1" applyFill="1" applyBorder="1" applyAlignment="1">
      <alignment horizontal="center" vertical="center" wrapText="1"/>
    </xf>
    <xf numFmtId="0" fontId="6" fillId="19" borderId="12" xfId="2" applyFont="1" applyFill="1" applyBorder="1" applyAlignment="1">
      <alignment horizontal="center" vertical="center" wrapText="1"/>
    </xf>
    <xf numFmtId="0" fontId="8" fillId="0" borderId="0" xfId="2" applyFont="1" applyFill="1" applyBorder="1" applyAlignment="1" applyProtection="1">
      <alignment horizontal="center" vertical="top"/>
      <protection locked="0"/>
    </xf>
    <xf numFmtId="0" fontId="6" fillId="19" borderId="13" xfId="2" applyFont="1" applyFill="1" applyBorder="1" applyAlignment="1">
      <alignment horizontal="center" vertical="center"/>
    </xf>
    <xf numFmtId="0" fontId="6" fillId="19" borderId="14" xfId="2" applyFont="1" applyFill="1" applyBorder="1" applyAlignment="1">
      <alignment horizontal="center" vertical="center"/>
    </xf>
    <xf numFmtId="0" fontId="6" fillId="19" borderId="5" xfId="2" quotePrefix="1" applyFont="1" applyFill="1" applyBorder="1" applyAlignment="1">
      <alignment horizontal="center" vertical="center" wrapText="1"/>
    </xf>
    <xf numFmtId="0" fontId="6" fillId="19" borderId="11" xfId="2" quotePrefix="1" applyFont="1" applyFill="1" applyBorder="1" applyAlignment="1">
      <alignment horizontal="center" vertical="center" wrapText="1"/>
    </xf>
    <xf numFmtId="0" fontId="8" fillId="0" borderId="9" xfId="2" applyFont="1" applyFill="1" applyBorder="1" applyAlignment="1" applyProtection="1">
      <alignment vertical="top"/>
      <protection locked="0"/>
    </xf>
    <xf numFmtId="0" fontId="8" fillId="0" borderId="0" xfId="2" applyFont="1" applyFill="1" applyBorder="1" applyAlignment="1" applyProtection="1">
      <alignment vertical="top" wrapText="1"/>
      <protection locked="0"/>
    </xf>
    <xf numFmtId="3" fontId="8" fillId="0" borderId="8" xfId="2" applyNumberFormat="1" applyFont="1" applyFill="1" applyBorder="1" applyAlignment="1" applyProtection="1">
      <alignment vertical="top"/>
      <protection locked="0"/>
    </xf>
    <xf numFmtId="49" fontId="9" fillId="0" borderId="0" xfId="2" applyNumberFormat="1" applyFont="1" applyFill="1" applyBorder="1" applyAlignment="1" applyProtection="1">
      <alignment vertical="top"/>
      <protection locked="0"/>
    </xf>
    <xf numFmtId="0" fontId="8" fillId="0" borderId="0" xfId="2" applyFont="1" applyFill="1" applyBorder="1" applyAlignment="1" applyProtection="1">
      <alignment vertical="top"/>
      <protection locked="0"/>
    </xf>
    <xf numFmtId="0" fontId="10" fillId="0" borderId="9" xfId="2" applyFont="1" applyFill="1" applyBorder="1" applyAlignment="1" applyProtection="1">
      <alignment vertical="top"/>
      <protection locked="0"/>
    </xf>
    <xf numFmtId="0" fontId="10" fillId="0" borderId="0" xfId="2" applyFont="1" applyFill="1" applyBorder="1" applyAlignment="1" applyProtection="1">
      <alignment vertical="top" wrapText="1"/>
      <protection locked="0"/>
    </xf>
    <xf numFmtId="3" fontId="8" fillId="0" borderId="15" xfId="2" applyNumberFormat="1" applyFont="1" applyFill="1" applyBorder="1" applyAlignment="1" applyProtection="1">
      <alignment vertical="top"/>
      <protection locked="0"/>
    </xf>
    <xf numFmtId="0" fontId="0" fillId="0" borderId="9" xfId="2" applyFont="1" applyFill="1" applyBorder="1" applyAlignment="1" applyProtection="1">
      <alignment vertical="top"/>
      <protection locked="0"/>
    </xf>
    <xf numFmtId="3" fontId="8" fillId="0" borderId="12" xfId="2" applyNumberFormat="1" applyFont="1" applyFill="1" applyBorder="1" applyAlignment="1" applyProtection="1">
      <alignment vertical="top"/>
      <protection locked="0"/>
    </xf>
    <xf numFmtId="0" fontId="10" fillId="0" borderId="3" xfId="2" quotePrefix="1" applyFont="1" applyFill="1" applyBorder="1" applyAlignment="1" applyProtection="1">
      <alignment horizontal="center" vertical="top"/>
      <protection locked="0"/>
    </xf>
    <xf numFmtId="0" fontId="6" fillId="0" borderId="4" xfId="2" applyFont="1" applyFill="1" applyBorder="1" applyAlignment="1" applyProtection="1">
      <alignment horizontal="left" vertical="top" indent="3"/>
      <protection locked="0"/>
    </xf>
    <xf numFmtId="3" fontId="6" fillId="0" borderId="11" xfId="2" applyNumberFormat="1" applyFont="1" applyFill="1" applyBorder="1" applyAlignment="1" applyProtection="1">
      <alignment vertical="top"/>
      <protection locked="0"/>
    </xf>
    <xf numFmtId="3" fontId="6" fillId="0" borderId="8" xfId="2" applyNumberFormat="1" applyFont="1" applyFill="1" applyBorder="1" applyAlignment="1" applyProtection="1">
      <alignment horizontal="right" vertical="top"/>
      <protection locked="0"/>
    </xf>
    <xf numFmtId="0" fontId="10" fillId="0" borderId="6" xfId="2" quotePrefix="1" applyFont="1" applyFill="1" applyBorder="1" applyAlignment="1" applyProtection="1">
      <alignment horizontal="center" vertical="top"/>
      <protection locked="0"/>
    </xf>
    <xf numFmtId="0" fontId="10" fillId="0" borderId="16" xfId="2" applyFont="1" applyFill="1" applyBorder="1" applyAlignment="1" applyProtection="1">
      <alignment vertical="top"/>
      <protection locked="0"/>
    </xf>
    <xf numFmtId="3" fontId="6" fillId="0" borderId="16" xfId="2" applyNumberFormat="1" applyFont="1" applyFill="1" applyBorder="1" applyAlignment="1" applyProtection="1">
      <alignment vertical="top"/>
      <protection locked="0"/>
    </xf>
    <xf numFmtId="3" fontId="6" fillId="0" borderId="7" xfId="2" applyNumberFormat="1" applyFont="1" applyFill="1" applyBorder="1" applyAlignment="1" applyProtection="1">
      <alignment vertical="top"/>
      <protection locked="0"/>
    </xf>
    <xf numFmtId="3" fontId="6" fillId="0" borderId="3" xfId="2" applyNumberFormat="1" applyFont="1" applyFill="1" applyBorder="1" applyAlignment="1" applyProtection="1">
      <alignment vertical="top"/>
      <protection locked="0"/>
    </xf>
    <xf numFmtId="3" fontId="6" fillId="0" borderId="4" xfId="2" applyNumberFormat="1" applyFont="1" applyFill="1" applyBorder="1" applyAlignment="1" applyProtection="1">
      <alignment vertical="top"/>
      <protection locked="0"/>
    </xf>
    <xf numFmtId="3" fontId="6" fillId="0" borderId="12" xfId="2" applyNumberFormat="1" applyFont="1" applyFill="1" applyBorder="1" applyAlignment="1" applyProtection="1">
      <alignment horizontal="right" vertical="top"/>
      <protection locked="0"/>
    </xf>
    <xf numFmtId="0" fontId="6" fillId="19" borderId="6" xfId="2" applyFont="1" applyFill="1" applyBorder="1" applyAlignment="1">
      <alignment horizontal="center" vertical="center" wrapText="1"/>
    </xf>
    <xf numFmtId="0" fontId="6" fillId="19" borderId="7" xfId="2" applyFont="1" applyFill="1" applyBorder="1" applyAlignment="1">
      <alignment horizontal="center" vertical="center" wrapText="1"/>
    </xf>
    <xf numFmtId="3" fontId="6" fillId="19" borderId="3" xfId="2" applyNumberFormat="1" applyFont="1" applyFill="1" applyBorder="1" applyAlignment="1" applyProtection="1">
      <alignment horizontal="center" vertical="center" wrapText="1"/>
      <protection locked="0"/>
    </xf>
    <xf numFmtId="3" fontId="6" fillId="19" borderId="4" xfId="2" applyNumberFormat="1" applyFont="1" applyFill="1" applyBorder="1" applyAlignment="1" applyProtection="1">
      <alignment horizontal="center" vertical="center" wrapText="1"/>
      <protection locked="0"/>
    </xf>
    <xf numFmtId="3" fontId="6" fillId="19" borderId="5" xfId="2" applyNumberFormat="1" applyFont="1" applyFill="1" applyBorder="1" applyAlignment="1" applyProtection="1">
      <alignment horizontal="center" vertical="center" wrapText="1"/>
      <protection locked="0"/>
    </xf>
    <xf numFmtId="3" fontId="6" fillId="19" borderId="8" xfId="2" applyNumberFormat="1" applyFont="1" applyFill="1" applyBorder="1" applyAlignment="1">
      <alignment horizontal="center" vertical="center" wrapText="1"/>
    </xf>
    <xf numFmtId="0" fontId="6" fillId="19" borderId="9" xfId="2" applyFont="1" applyFill="1" applyBorder="1" applyAlignment="1">
      <alignment horizontal="center" vertical="center" wrapText="1"/>
    </xf>
    <xf numFmtId="0" fontId="6" fillId="19" borderId="10" xfId="2" applyFont="1" applyFill="1" applyBorder="1" applyAlignment="1">
      <alignment horizontal="center" vertical="center" wrapText="1"/>
    </xf>
    <xf numFmtId="3" fontId="6" fillId="19" borderId="5" xfId="2" applyNumberFormat="1" applyFont="1" applyFill="1" applyBorder="1" applyAlignment="1">
      <alignment horizontal="center" vertical="center" wrapText="1"/>
    </xf>
    <xf numFmtId="3" fontId="6" fillId="19" borderId="11" xfId="2" applyNumberFormat="1" applyFont="1" applyFill="1" applyBorder="1" applyAlignment="1">
      <alignment horizontal="center" vertical="center" wrapText="1"/>
    </xf>
    <xf numFmtId="3" fontId="6" fillId="19" borderId="3" xfId="2" applyNumberFormat="1" applyFont="1" applyFill="1" applyBorder="1" applyAlignment="1">
      <alignment horizontal="center" vertical="center" wrapText="1"/>
    </xf>
    <xf numFmtId="3" fontId="6" fillId="19" borderId="12" xfId="2" applyNumberFormat="1" applyFont="1" applyFill="1" applyBorder="1" applyAlignment="1">
      <alignment horizontal="center" vertical="center" wrapText="1"/>
    </xf>
    <xf numFmtId="0" fontId="6" fillId="19" borderId="13" xfId="2" applyFont="1" applyFill="1" applyBorder="1" applyAlignment="1">
      <alignment horizontal="center" vertical="center" wrapText="1"/>
    </xf>
    <xf numFmtId="0" fontId="6" fillId="19" borderId="14" xfId="2" applyFont="1" applyFill="1" applyBorder="1" applyAlignment="1">
      <alignment horizontal="center" vertical="center" wrapText="1"/>
    </xf>
    <xf numFmtId="3" fontId="6" fillId="19" borderId="5" xfId="2" quotePrefix="1" applyNumberFormat="1" applyFont="1" applyFill="1" applyBorder="1" applyAlignment="1">
      <alignment horizontal="center" vertical="center" wrapText="1"/>
    </xf>
    <xf numFmtId="3" fontId="6" fillId="19" borderId="11" xfId="2" quotePrefix="1" applyNumberFormat="1" applyFont="1" applyFill="1" applyBorder="1" applyAlignment="1">
      <alignment horizontal="center" vertical="center" wrapText="1"/>
    </xf>
    <xf numFmtId="0" fontId="6" fillId="0" borderId="9" xfId="2" applyFont="1" applyFill="1" applyBorder="1" applyAlignment="1" applyProtection="1">
      <alignment horizontal="left" vertical="top"/>
    </xf>
    <xf numFmtId="0" fontId="6" fillId="0" borderId="0" xfId="2" applyFont="1" applyFill="1" applyBorder="1" applyAlignment="1" applyProtection="1">
      <alignment horizontal="justify" vertical="top" wrapText="1"/>
    </xf>
    <xf numFmtId="3" fontId="6" fillId="0" borderId="8" xfId="2" applyNumberFormat="1" applyFont="1" applyFill="1" applyBorder="1" applyAlignment="1" applyProtection="1">
      <alignment vertical="top"/>
      <protection locked="0"/>
    </xf>
    <xf numFmtId="0" fontId="10" fillId="0" borderId="9" xfId="2" applyFont="1" applyFill="1" applyBorder="1" applyAlignment="1" applyProtection="1">
      <alignment horizontal="center" vertical="top"/>
    </xf>
    <xf numFmtId="0" fontId="10" fillId="0" borderId="0" xfId="2" applyFont="1" applyFill="1" applyBorder="1" applyAlignment="1" applyProtection="1">
      <alignment horizontal="left" vertical="top" wrapText="1"/>
    </xf>
    <xf numFmtId="3" fontId="10" fillId="0" borderId="15" xfId="2" applyNumberFormat="1" applyFont="1" applyFill="1" applyBorder="1" applyAlignment="1" applyProtection="1">
      <alignment vertical="top"/>
      <protection locked="0"/>
    </xf>
    <xf numFmtId="0" fontId="6" fillId="0" borderId="9" xfId="2" applyFont="1" applyFill="1" applyBorder="1" applyAlignment="1" applyProtection="1">
      <alignment horizontal="left" vertical="top" wrapText="1"/>
    </xf>
    <xf numFmtId="0" fontId="6" fillId="0" borderId="10" xfId="2" applyFont="1" applyFill="1" applyBorder="1" applyAlignment="1" applyProtection="1">
      <alignment horizontal="left" vertical="top" wrapText="1"/>
    </xf>
    <xf numFmtId="3" fontId="6" fillId="0" borderId="15" xfId="2" applyNumberFormat="1" applyFont="1" applyFill="1" applyBorder="1" applyAlignment="1" applyProtection="1">
      <alignment vertical="top"/>
      <protection locked="0"/>
    </xf>
    <xf numFmtId="0" fontId="6" fillId="0" borderId="9" xfId="2" applyFont="1" applyFill="1" applyBorder="1" applyAlignment="1" applyProtection="1">
      <alignment vertical="top"/>
    </xf>
    <xf numFmtId="0" fontId="6" fillId="0" borderId="0" xfId="2" applyFont="1" applyFill="1" applyBorder="1" applyAlignment="1" applyProtection="1">
      <alignment vertical="top"/>
    </xf>
    <xf numFmtId="0" fontId="6" fillId="0" borderId="9" xfId="3" applyFont="1" applyFill="1" applyBorder="1" applyAlignment="1" applyProtection="1">
      <alignment horizontal="center" vertical="top"/>
    </xf>
    <xf numFmtId="0" fontId="10" fillId="0" borderId="3" xfId="2" quotePrefix="1" applyFont="1" applyFill="1" applyBorder="1" applyAlignment="1" applyProtection="1">
      <alignment horizontal="center" vertical="top"/>
    </xf>
    <xf numFmtId="0" fontId="6" fillId="0" borderId="4" xfId="2" applyFont="1" applyFill="1" applyBorder="1" applyAlignment="1" applyProtection="1">
      <alignment horizontal="center" vertical="top" wrapText="1"/>
    </xf>
    <xf numFmtId="0" fontId="10" fillId="0" borderId="16" xfId="2" quotePrefix="1" applyFont="1" applyFill="1" applyBorder="1" applyAlignment="1" applyProtection="1">
      <alignment horizontal="center" vertical="top"/>
      <protection locked="0"/>
    </xf>
    <xf numFmtId="4" fontId="6" fillId="0" borderId="16" xfId="2" applyNumberFormat="1" applyFont="1" applyFill="1" applyBorder="1" applyAlignment="1" applyProtection="1">
      <alignment vertical="top"/>
      <protection locked="0"/>
    </xf>
    <xf numFmtId="4" fontId="6" fillId="0" borderId="3" xfId="2" applyNumberFormat="1" applyFont="1" applyFill="1" applyBorder="1" applyAlignment="1" applyProtection="1">
      <alignment vertical="top"/>
      <protection locked="0"/>
    </xf>
    <xf numFmtId="4" fontId="6" fillId="0" borderId="5" xfId="2" applyNumberFormat="1" applyFont="1" applyFill="1" applyBorder="1" applyAlignment="1" applyProtection="1">
      <alignment vertical="top"/>
      <protection locked="0"/>
    </xf>
    <xf numFmtId="4" fontId="6" fillId="0" borderId="12" xfId="2" applyNumberFormat="1" applyFont="1" applyFill="1" applyBorder="1" applyAlignment="1" applyProtection="1">
      <alignment vertical="top"/>
      <protection locked="0"/>
    </xf>
    <xf numFmtId="0" fontId="10" fillId="0" borderId="0" xfId="2" quotePrefix="1" applyFont="1" applyFill="1" applyBorder="1" applyAlignment="1" applyProtection="1">
      <alignment horizontal="center" vertical="top"/>
      <protection locked="0"/>
    </xf>
    <xf numFmtId="0" fontId="10" fillId="0" borderId="0" xfId="2" applyFont="1" applyFill="1" applyBorder="1" applyAlignment="1" applyProtection="1">
      <alignment vertical="top"/>
      <protection locked="0"/>
    </xf>
    <xf numFmtId="4" fontId="10" fillId="0" borderId="0" xfId="2" applyNumberFormat="1" applyFont="1" applyFill="1" applyBorder="1" applyAlignment="1" applyProtection="1">
      <alignment vertical="top"/>
      <protection locked="0"/>
    </xf>
    <xf numFmtId="4" fontId="6" fillId="0" borderId="0" xfId="2" applyNumberFormat="1" applyFont="1" applyFill="1" applyBorder="1" applyAlignment="1" applyProtection="1">
      <alignment vertical="top"/>
      <protection locked="0"/>
    </xf>
    <xf numFmtId="0" fontId="0" fillId="0" borderId="0" xfId="0" applyFont="1"/>
    <xf numFmtId="0" fontId="0" fillId="0" borderId="0" xfId="2" applyFont="1" applyFill="1" applyBorder="1" applyAlignment="1" applyProtection="1">
      <alignment horizontal="left" vertical="top" wrapText="1"/>
      <protection locked="0"/>
    </xf>
    <xf numFmtId="0" fontId="0" fillId="0" borderId="0" xfId="2" applyFont="1" applyFill="1" applyBorder="1" applyAlignment="1" applyProtection="1">
      <alignment vertical="top"/>
      <protection locked="0"/>
    </xf>
    <xf numFmtId="0" fontId="15" fillId="0" borderId="0" xfId="0" applyFont="1"/>
    <xf numFmtId="0" fontId="15" fillId="20" borderId="0" xfId="0" applyFont="1" applyFill="1"/>
    <xf numFmtId="0" fontId="6" fillId="19" borderId="3" xfId="3" applyFont="1" applyFill="1" applyBorder="1" applyAlignment="1">
      <alignment horizontal="center" vertical="center" wrapText="1"/>
    </xf>
    <xf numFmtId="0" fontId="6" fillId="19" borderId="4" xfId="3" applyFont="1" applyFill="1" applyBorder="1" applyAlignment="1">
      <alignment horizontal="center" vertical="center"/>
    </xf>
    <xf numFmtId="0" fontId="6" fillId="19" borderId="5" xfId="3" applyFont="1" applyFill="1" applyBorder="1" applyAlignment="1">
      <alignment horizontal="center" vertical="center"/>
    </xf>
    <xf numFmtId="0" fontId="55" fillId="0" borderId="0" xfId="610" applyFont="1"/>
    <xf numFmtId="0" fontId="6" fillId="19" borderId="15" xfId="610" applyFont="1" applyFill="1" applyBorder="1" applyAlignment="1">
      <alignment horizontal="center" vertical="center"/>
    </xf>
    <xf numFmtId="0" fontId="6" fillId="19" borderId="12" xfId="610" applyFont="1" applyFill="1" applyBorder="1" applyAlignment="1">
      <alignment horizontal="center" vertical="center" wrapText="1"/>
    </xf>
    <xf numFmtId="0" fontId="55" fillId="20" borderId="0" xfId="610" applyFont="1" applyFill="1"/>
    <xf numFmtId="0" fontId="6" fillId="19" borderId="11" xfId="610" applyFont="1" applyFill="1" applyBorder="1" applyAlignment="1">
      <alignment horizontal="center" vertical="center" wrapText="1"/>
    </xf>
    <xf numFmtId="0" fontId="6" fillId="19" borderId="11" xfId="610" applyFont="1" applyFill="1" applyBorder="1" applyAlignment="1">
      <alignment horizontal="center" vertical="center" wrapText="1"/>
    </xf>
    <xf numFmtId="0" fontId="6" fillId="19" borderId="12" xfId="610" applyFont="1" applyFill="1" applyBorder="1" applyAlignment="1">
      <alignment horizontal="center" vertical="center"/>
    </xf>
    <xf numFmtId="0" fontId="8" fillId="0" borderId="9" xfId="723" applyFont="1" applyBorder="1" applyAlignment="1" applyProtection="1">
      <alignment vertical="center"/>
      <protection locked="0"/>
    </xf>
    <xf numFmtId="3" fontId="8" fillId="20" borderId="8" xfId="133" applyNumberFormat="1" applyFont="1" applyFill="1" applyBorder="1" applyAlignment="1">
      <alignment horizontal="right" vertical="center" wrapText="1"/>
    </xf>
    <xf numFmtId="0" fontId="0" fillId="0" borderId="9" xfId="723" applyFont="1" applyBorder="1" applyAlignment="1" applyProtection="1">
      <alignment vertical="center"/>
      <protection locked="0"/>
    </xf>
    <xf numFmtId="3" fontId="8" fillId="20" borderId="15" xfId="133" applyNumberFormat="1" applyFont="1" applyFill="1" applyBorder="1" applyAlignment="1">
      <alignment horizontal="right" vertical="center" wrapText="1"/>
    </xf>
    <xf numFmtId="0" fontId="7" fillId="20" borderId="12" xfId="3" applyFont="1" applyFill="1" applyBorder="1" applyAlignment="1">
      <alignment horizontal="justify" vertical="center" wrapText="1"/>
    </xf>
    <xf numFmtId="3" fontId="8" fillId="20" borderId="10" xfId="133" applyNumberFormat="1" applyFont="1" applyFill="1" applyBorder="1" applyAlignment="1">
      <alignment horizontal="right" vertical="center" wrapText="1"/>
    </xf>
    <xf numFmtId="0" fontId="7" fillId="20" borderId="11" xfId="3" applyFont="1" applyFill="1" applyBorder="1" applyAlignment="1">
      <alignment horizontal="justify" vertical="center" wrapText="1"/>
    </xf>
    <xf numFmtId="3" fontId="7" fillId="20" borderId="11" xfId="133" applyNumberFormat="1" applyFont="1" applyFill="1" applyBorder="1" applyAlignment="1">
      <alignment horizontal="right" vertical="center" wrapText="1"/>
    </xf>
    <xf numFmtId="0" fontId="8" fillId="20" borderId="0" xfId="610" applyFont="1" applyFill="1"/>
    <xf numFmtId="0" fontId="6" fillId="19" borderId="6" xfId="3" applyFont="1" applyFill="1" applyBorder="1" applyAlignment="1">
      <alignment horizontal="center" wrapText="1"/>
    </xf>
    <xf numFmtId="0" fontId="6" fillId="19" borderId="16" xfId="3" applyFont="1" applyFill="1" applyBorder="1" applyAlignment="1">
      <alignment horizontal="center"/>
    </xf>
    <xf numFmtId="0" fontId="6" fillId="19" borderId="7" xfId="3" applyFont="1" applyFill="1" applyBorder="1" applyAlignment="1">
      <alignment horizontal="center"/>
    </xf>
    <xf numFmtId="0" fontId="6" fillId="19" borderId="11" xfId="3" applyFont="1" applyFill="1" applyBorder="1" applyAlignment="1">
      <alignment horizontal="center" vertical="center"/>
    </xf>
    <xf numFmtId="0" fontId="6" fillId="19" borderId="11" xfId="3" applyFont="1" applyFill="1" applyBorder="1" applyAlignment="1">
      <alignment horizontal="center" vertical="center" wrapText="1"/>
    </xf>
    <xf numFmtId="0" fontId="6" fillId="19" borderId="11" xfId="3" applyFont="1" applyFill="1" applyBorder="1" applyAlignment="1">
      <alignment horizontal="center" vertical="center" wrapText="1"/>
    </xf>
    <xf numFmtId="0" fontId="10" fillId="59" borderId="8" xfId="1029" applyNumberFormat="1" applyFont="1" applyFill="1" applyBorder="1" applyAlignment="1" applyProtection="1">
      <alignment horizontal="left" vertical="center" wrapText="1"/>
      <protection locked="0"/>
    </xf>
    <xf numFmtId="3" fontId="10" fillId="0" borderId="8" xfId="164" applyNumberFormat="1" applyFont="1" applyBorder="1" applyAlignment="1">
      <alignment vertical="center"/>
    </xf>
    <xf numFmtId="3" fontId="10" fillId="0" borderId="8" xfId="3" applyNumberFormat="1" applyFont="1" applyBorder="1" applyAlignment="1">
      <alignment vertical="center"/>
    </xf>
    <xf numFmtId="0" fontId="10" fillId="59" borderId="15" xfId="1029" applyNumberFormat="1" applyFont="1" applyFill="1" applyBorder="1" applyAlignment="1" applyProtection="1">
      <alignment horizontal="left" vertical="center" wrapText="1"/>
      <protection locked="0"/>
    </xf>
    <xf numFmtId="3" fontId="10" fillId="0" borderId="15" xfId="164" applyNumberFormat="1" applyFont="1" applyBorder="1" applyAlignment="1">
      <alignment vertical="center"/>
    </xf>
    <xf numFmtId="3" fontId="10" fillId="0" borderId="15" xfId="3" applyNumberFormat="1" applyFont="1" applyBorder="1" applyAlignment="1">
      <alignment vertical="center"/>
    </xf>
    <xf numFmtId="0" fontId="6" fillId="59" borderId="11" xfId="1029" applyNumberFormat="1" applyFont="1" applyFill="1" applyBorder="1" applyAlignment="1" applyProtection="1">
      <alignment horizontal="center" vertical="center" wrapText="1"/>
      <protection locked="0"/>
    </xf>
    <xf numFmtId="3" fontId="6" fillId="0" borderId="11" xfId="164" applyNumberFormat="1" applyFont="1" applyBorder="1" applyAlignment="1">
      <alignment vertical="center"/>
    </xf>
    <xf numFmtId="0" fontId="10" fillId="59" borderId="16" xfId="1029" applyNumberFormat="1" applyFont="1" applyFill="1" applyBorder="1" applyAlignment="1" applyProtection="1">
      <alignment horizontal="left" vertical="center" wrapText="1"/>
      <protection locked="0"/>
    </xf>
    <xf numFmtId="0" fontId="56" fillId="0" borderId="0" xfId="3" applyFont="1" applyAlignment="1">
      <alignment vertical="center"/>
    </xf>
    <xf numFmtId="3" fontId="55" fillId="0" borderId="0" xfId="3" applyNumberFormat="1" applyFont="1"/>
    <xf numFmtId="3" fontId="56" fillId="0" borderId="0" xfId="3" applyNumberFormat="1" applyFont="1" applyAlignment="1">
      <alignment vertical="center"/>
    </xf>
    <xf numFmtId="0" fontId="10" fillId="0" borderId="15" xfId="3" applyFont="1" applyFill="1" applyBorder="1" applyAlignment="1" applyProtection="1">
      <alignment vertical="center"/>
    </xf>
    <xf numFmtId="3" fontId="10" fillId="0" borderId="15" xfId="3" applyNumberFormat="1" applyFont="1" applyBorder="1" applyAlignment="1" applyProtection="1">
      <alignment horizontal="right" vertical="center"/>
      <protection locked="0"/>
    </xf>
    <xf numFmtId="0" fontId="10" fillId="0" borderId="15" xfId="3" applyFont="1" applyFill="1" applyBorder="1" applyAlignment="1" applyProtection="1">
      <alignment vertical="center" wrapText="1"/>
    </xf>
    <xf numFmtId="0" fontId="7" fillId="0" borderId="11" xfId="3" applyFont="1" applyFill="1" applyBorder="1" applyAlignment="1" applyProtection="1">
      <alignment horizontal="center" vertical="center"/>
    </xf>
    <xf numFmtId="3" fontId="7" fillId="0" borderId="11" xfId="3" applyNumberFormat="1" applyFont="1" applyBorder="1" applyAlignment="1" applyProtection="1">
      <alignment horizontal="right" vertical="center"/>
      <protection locked="0"/>
    </xf>
    <xf numFmtId="0" fontId="10" fillId="0" borderId="0" xfId="3" applyFont="1" applyAlignment="1">
      <alignment vertical="center"/>
    </xf>
    <xf numFmtId="167" fontId="10" fillId="0" borderId="0" xfId="3" applyNumberFormat="1" applyFont="1" applyAlignment="1">
      <alignment vertical="center"/>
    </xf>
    <xf numFmtId="0" fontId="13" fillId="0" borderId="0" xfId="3" applyFont="1" applyAlignment="1">
      <alignment vertical="center"/>
    </xf>
    <xf numFmtId="4" fontId="6" fillId="0" borderId="0" xfId="3" applyNumberFormat="1" applyFont="1" applyFill="1" applyBorder="1" applyAlignment="1" applyProtection="1">
      <alignment vertical="center"/>
      <protection locked="0"/>
    </xf>
    <xf numFmtId="0" fontId="6" fillId="19" borderId="3" xfId="564" applyFont="1" applyFill="1" applyBorder="1" applyAlignment="1" applyProtection="1">
      <alignment horizontal="center" vertical="center" wrapText="1"/>
      <protection locked="0"/>
    </xf>
    <xf numFmtId="0" fontId="6" fillId="19" borderId="4" xfId="564" applyFont="1" applyFill="1" applyBorder="1" applyAlignment="1" applyProtection="1">
      <alignment horizontal="center" vertical="center" wrapText="1"/>
      <protection locked="0"/>
    </xf>
    <xf numFmtId="0" fontId="6" fillId="19" borderId="5" xfId="564" applyFont="1" applyFill="1" applyBorder="1" applyAlignment="1" applyProtection="1">
      <alignment horizontal="center" vertical="center" wrapText="1"/>
      <protection locked="0"/>
    </xf>
    <xf numFmtId="0" fontId="8" fillId="0" borderId="0" xfId="0" applyFont="1" applyProtection="1">
      <protection locked="0"/>
    </xf>
    <xf numFmtId="0" fontId="6" fillId="19" borderId="8" xfId="564" applyFont="1" applyFill="1" applyBorder="1" applyAlignment="1">
      <alignment horizontal="center" vertical="center"/>
    </xf>
    <xf numFmtId="4" fontId="6" fillId="19" borderId="8" xfId="564" applyNumberFormat="1" applyFont="1" applyFill="1" applyBorder="1" applyAlignment="1">
      <alignment horizontal="center" vertical="center" wrapText="1"/>
    </xf>
    <xf numFmtId="0" fontId="6" fillId="19" borderId="15" xfId="564" applyFont="1" applyFill="1" applyBorder="1" applyAlignment="1">
      <alignment horizontal="center" vertical="center"/>
    </xf>
    <xf numFmtId="4" fontId="6" fillId="19" borderId="11" xfId="564" applyNumberFormat="1" applyFont="1" applyFill="1" applyBorder="1" applyAlignment="1">
      <alignment horizontal="center" vertical="center" wrapText="1"/>
    </xf>
    <xf numFmtId="4" fontId="6" fillId="19" borderId="12" xfId="564" applyNumberFormat="1" applyFont="1" applyFill="1" applyBorder="1" applyAlignment="1">
      <alignment horizontal="center" vertical="center" wrapText="1"/>
    </xf>
    <xf numFmtId="0" fontId="6" fillId="19" borderId="12" xfId="564" applyFont="1" applyFill="1" applyBorder="1" applyAlignment="1">
      <alignment horizontal="center" vertical="center"/>
    </xf>
    <xf numFmtId="0" fontId="6" fillId="19" borderId="11" xfId="564" applyNumberFormat="1" applyFont="1" applyFill="1" applyBorder="1" applyAlignment="1">
      <alignment horizontal="center" vertical="center" wrapText="1"/>
    </xf>
    <xf numFmtId="0" fontId="10" fillId="0" borderId="9" xfId="0" applyFont="1" applyBorder="1" applyProtection="1"/>
    <xf numFmtId="3" fontId="10" fillId="0" borderId="8" xfId="0" applyNumberFormat="1" applyFont="1" applyFill="1" applyBorder="1" applyProtection="1">
      <protection locked="0"/>
    </xf>
    <xf numFmtId="3" fontId="10" fillId="0" borderId="15" xfId="0" applyNumberFormat="1" applyFont="1" applyFill="1" applyBorder="1" applyProtection="1">
      <protection locked="0"/>
    </xf>
    <xf numFmtId="0" fontId="8" fillId="0" borderId="9" xfId="0" applyFont="1" applyBorder="1" applyAlignment="1" applyProtection="1">
      <alignment horizontal="left" vertical="top" wrapText="1"/>
      <protection locked="0"/>
    </xf>
    <xf numFmtId="0" fontId="6" fillId="0" borderId="11" xfId="0" applyFont="1" applyFill="1" applyBorder="1" applyAlignment="1" applyProtection="1">
      <alignment horizontal="left"/>
      <protection locked="0"/>
    </xf>
    <xf numFmtId="3" fontId="6" fillId="0" borderId="11" xfId="0" applyNumberFormat="1" applyFont="1" applyFill="1" applyBorder="1" applyProtection="1">
      <protection locked="0"/>
    </xf>
    <xf numFmtId="0" fontId="8" fillId="0" borderId="0" xfId="0" applyFont="1"/>
    <xf numFmtId="3" fontId="15" fillId="0" borderId="0" xfId="0" applyNumberFormat="1" applyFont="1"/>
    <xf numFmtId="43" fontId="8" fillId="0" borderId="0" xfId="1" applyFont="1" applyProtection="1">
      <protection locked="0"/>
    </xf>
    <xf numFmtId="0" fontId="57" fillId="19" borderId="3" xfId="564" applyFont="1" applyFill="1" applyBorder="1" applyAlignment="1" applyProtection="1">
      <alignment horizontal="center" vertical="center" wrapText="1"/>
      <protection locked="0"/>
    </xf>
    <xf numFmtId="0" fontId="57" fillId="19" borderId="4" xfId="564" applyFont="1" applyFill="1" applyBorder="1" applyAlignment="1" applyProtection="1">
      <alignment horizontal="center" vertical="center" wrapText="1"/>
      <protection locked="0"/>
    </xf>
    <xf numFmtId="0" fontId="57" fillId="19" borderId="5" xfId="564" applyFont="1" applyFill="1" applyBorder="1" applyAlignment="1" applyProtection="1">
      <alignment horizontal="center" vertical="center" wrapText="1"/>
      <protection locked="0"/>
    </xf>
    <xf numFmtId="0" fontId="55" fillId="0" borderId="0" xfId="482" applyFont="1" applyAlignment="1">
      <alignment vertical="center"/>
    </xf>
    <xf numFmtId="0" fontId="57" fillId="19" borderId="6" xfId="564" applyFont="1" applyFill="1" applyBorder="1" applyAlignment="1">
      <alignment horizontal="center" vertical="center"/>
    </xf>
    <xf numFmtId="0" fontId="57" fillId="19" borderId="7" xfId="564" applyFont="1" applyFill="1" applyBorder="1" applyAlignment="1">
      <alignment horizontal="center" vertical="center"/>
    </xf>
    <xf numFmtId="4" fontId="57" fillId="19" borderId="8" xfId="564" applyNumberFormat="1" applyFont="1" applyFill="1" applyBorder="1" applyAlignment="1">
      <alignment horizontal="center" vertical="center" wrapText="1"/>
    </xf>
    <xf numFmtId="0" fontId="57" fillId="19" borderId="9" xfId="564" applyFont="1" applyFill="1" applyBorder="1" applyAlignment="1">
      <alignment horizontal="center" vertical="center"/>
    </xf>
    <xf numFmtId="0" fontId="57" fillId="19" borderId="10" xfId="564" applyFont="1" applyFill="1" applyBorder="1" applyAlignment="1">
      <alignment horizontal="center" vertical="center"/>
    </xf>
    <xf numFmtId="4" fontId="57" fillId="19" borderId="11" xfId="564" applyNumberFormat="1" applyFont="1" applyFill="1" applyBorder="1" applyAlignment="1">
      <alignment horizontal="center" vertical="center" wrapText="1"/>
    </xf>
    <xf numFmtId="4" fontId="57" fillId="19" borderId="12" xfId="564" applyNumberFormat="1" applyFont="1" applyFill="1" applyBorder="1" applyAlignment="1">
      <alignment horizontal="center" vertical="center" wrapText="1"/>
    </xf>
    <xf numFmtId="0" fontId="57" fillId="19" borderId="13" xfId="564" applyFont="1" applyFill="1" applyBorder="1" applyAlignment="1">
      <alignment horizontal="center" vertical="center"/>
    </xf>
    <xf numFmtId="0" fontId="57" fillId="19" borderId="14" xfId="564" applyFont="1" applyFill="1" applyBorder="1" applyAlignment="1">
      <alignment horizontal="center" vertical="center"/>
    </xf>
    <xf numFmtId="0" fontId="57" fillId="19" borderId="11" xfId="564" applyNumberFormat="1" applyFont="1" applyFill="1" applyBorder="1" applyAlignment="1">
      <alignment horizontal="center" vertical="center" wrapText="1"/>
    </xf>
    <xf numFmtId="0" fontId="58" fillId="0" borderId="9" xfId="482" applyFont="1" applyBorder="1" applyAlignment="1">
      <alignment horizontal="left" vertical="center" wrapText="1"/>
    </xf>
    <xf numFmtId="0" fontId="58" fillId="0" borderId="0" xfId="482" applyFont="1" applyBorder="1" applyAlignment="1">
      <alignment horizontal="left" vertical="center" wrapText="1"/>
    </xf>
    <xf numFmtId="3" fontId="59" fillId="20" borderId="15" xfId="162" applyNumberFormat="1" applyFont="1" applyFill="1" applyBorder="1" applyAlignment="1">
      <alignment vertical="center"/>
    </xf>
    <xf numFmtId="0" fontId="60" fillId="0" borderId="9" xfId="482" applyFont="1" applyBorder="1" applyAlignment="1">
      <alignment horizontal="center" vertical="center" wrapText="1"/>
    </xf>
    <xf numFmtId="0" fontId="61" fillId="0" borderId="0" xfId="482" applyFont="1" applyBorder="1" applyAlignment="1">
      <alignment vertical="center" wrapText="1"/>
    </xf>
    <xf numFmtId="3" fontId="62" fillId="20" borderId="15" xfId="162" applyNumberFormat="1" applyFont="1" applyFill="1" applyBorder="1" applyAlignment="1" applyProtection="1">
      <alignment vertical="center"/>
      <protection locked="0"/>
    </xf>
    <xf numFmtId="3" fontId="62" fillId="20" borderId="15" xfId="162" applyNumberFormat="1" applyFont="1" applyFill="1" applyBorder="1" applyAlignment="1">
      <alignment vertical="center"/>
    </xf>
    <xf numFmtId="0" fontId="63" fillId="0" borderId="3" xfId="482" applyFont="1" applyBorder="1" applyAlignment="1">
      <alignment horizontal="justify" vertical="center" wrapText="1"/>
    </xf>
    <xf numFmtId="0" fontId="63" fillId="0" borderId="5" xfId="482" applyFont="1" applyBorder="1" applyAlignment="1">
      <alignment horizontal="justify" vertical="center" wrapText="1"/>
    </xf>
    <xf numFmtId="3" fontId="59" fillId="20" borderId="11" xfId="162" applyNumberFormat="1" applyFont="1" applyFill="1" applyBorder="1" applyAlignment="1">
      <alignment vertical="center"/>
    </xf>
    <xf numFmtId="0" fontId="8" fillId="0" borderId="0" xfId="482" applyFont="1"/>
    <xf numFmtId="0" fontId="64" fillId="19" borderId="3" xfId="564" applyFont="1" applyFill="1" applyBorder="1" applyAlignment="1" applyProtection="1">
      <alignment horizontal="center" vertical="center" wrapText="1"/>
      <protection locked="0"/>
    </xf>
    <xf numFmtId="0" fontId="64" fillId="19" borderId="4" xfId="564" applyFont="1" applyFill="1" applyBorder="1" applyAlignment="1" applyProtection="1">
      <alignment horizontal="center" vertical="center" wrapText="1"/>
      <protection locked="0"/>
    </xf>
    <xf numFmtId="0" fontId="64" fillId="19" borderId="5" xfId="564" applyFont="1" applyFill="1" applyBorder="1" applyAlignment="1" applyProtection="1">
      <alignment horizontal="center" vertical="center" wrapText="1"/>
      <protection locked="0"/>
    </xf>
    <xf numFmtId="0" fontId="64" fillId="19" borderId="6" xfId="564" applyFont="1" applyFill="1" applyBorder="1" applyAlignment="1">
      <alignment horizontal="center" vertical="center"/>
    </xf>
    <xf numFmtId="0" fontId="64" fillId="19" borderId="7" xfId="564" applyFont="1" applyFill="1" applyBorder="1" applyAlignment="1">
      <alignment horizontal="center" vertical="center"/>
    </xf>
    <xf numFmtId="4" fontId="64" fillId="19" borderId="8" xfId="564" applyNumberFormat="1" applyFont="1" applyFill="1" applyBorder="1" applyAlignment="1">
      <alignment horizontal="center" vertical="center" wrapText="1"/>
    </xf>
    <xf numFmtId="0" fontId="64" fillId="19" borderId="9" xfId="564" applyFont="1" applyFill="1" applyBorder="1" applyAlignment="1">
      <alignment horizontal="center" vertical="center"/>
    </xf>
    <xf numFmtId="0" fontId="64" fillId="19" borderId="10" xfId="564" applyFont="1" applyFill="1" applyBorder="1" applyAlignment="1">
      <alignment horizontal="center" vertical="center"/>
    </xf>
    <xf numFmtId="4" fontId="64" fillId="19" borderId="11" xfId="564" applyNumberFormat="1" applyFont="1" applyFill="1" applyBorder="1" applyAlignment="1">
      <alignment horizontal="center" vertical="center" wrapText="1"/>
    </xf>
    <xf numFmtId="4" fontId="64" fillId="19" borderId="12" xfId="564" applyNumberFormat="1" applyFont="1" applyFill="1" applyBorder="1" applyAlignment="1">
      <alignment horizontal="center" vertical="center" wrapText="1"/>
    </xf>
    <xf numFmtId="0" fontId="64" fillId="19" borderId="13" xfId="564" applyFont="1" applyFill="1" applyBorder="1" applyAlignment="1">
      <alignment horizontal="center" vertical="center"/>
    </xf>
    <xf numFmtId="0" fontId="64" fillId="19" borderId="14" xfId="564" applyFont="1" applyFill="1" applyBorder="1" applyAlignment="1">
      <alignment horizontal="center" vertical="center"/>
    </xf>
    <xf numFmtId="0" fontId="64" fillId="19" borderId="11" xfId="564" applyNumberFormat="1" applyFont="1" applyFill="1" applyBorder="1" applyAlignment="1">
      <alignment horizontal="center" vertical="center" wrapText="1"/>
    </xf>
    <xf numFmtId="0" fontId="63" fillId="20" borderId="9" xfId="482" applyFont="1" applyFill="1" applyBorder="1" applyAlignment="1">
      <alignment horizontal="left" vertical="center" wrapText="1"/>
    </xf>
    <xf numFmtId="0" fontId="63" fillId="20" borderId="10" xfId="482" applyFont="1" applyFill="1" applyBorder="1" applyAlignment="1">
      <alignment horizontal="left" vertical="center" wrapText="1"/>
    </xf>
    <xf numFmtId="3" fontId="63" fillId="20" borderId="15" xfId="133" applyNumberFormat="1" applyFont="1" applyFill="1" applyBorder="1" applyAlignment="1">
      <alignment vertical="center"/>
    </xf>
    <xf numFmtId="0" fontId="63" fillId="0" borderId="0" xfId="482" applyFont="1" applyAlignment="1">
      <alignment vertical="center"/>
    </xf>
    <xf numFmtId="0" fontId="60" fillId="20" borderId="9" xfId="482" applyFont="1" applyFill="1" applyBorder="1" applyAlignment="1">
      <alignment horizontal="left" vertical="center"/>
    </xf>
    <xf numFmtId="0" fontId="55" fillId="20" borderId="10" xfId="482" applyFont="1" applyFill="1" applyBorder="1" applyAlignment="1">
      <alignment horizontal="justify" vertical="center"/>
    </xf>
    <xf numFmtId="3" fontId="55" fillId="20" borderId="15" xfId="133" applyNumberFormat="1" applyFont="1" applyFill="1" applyBorder="1" applyAlignment="1">
      <alignment vertical="center"/>
    </xf>
    <xf numFmtId="3" fontId="55" fillId="20" borderId="15" xfId="482" applyNumberFormat="1" applyFont="1" applyFill="1" applyBorder="1" applyAlignment="1">
      <alignment vertical="center"/>
    </xf>
    <xf numFmtId="0" fontId="63" fillId="20" borderId="3" xfId="482" applyFont="1" applyFill="1" applyBorder="1" applyAlignment="1">
      <alignment horizontal="left" vertical="center"/>
    </xf>
    <xf numFmtId="0" fontId="63" fillId="20" borderId="5" xfId="482" applyFont="1" applyFill="1" applyBorder="1" applyAlignment="1">
      <alignment vertical="center"/>
    </xf>
    <xf numFmtId="3" fontId="63" fillId="20" borderId="11" xfId="133" applyNumberFormat="1" applyFont="1" applyFill="1" applyBorder="1" applyAlignment="1">
      <alignment vertical="center"/>
    </xf>
    <xf numFmtId="0" fontId="55" fillId="0" borderId="0" xfId="482" applyFont="1" applyAlignment="1">
      <alignment horizontal="left" vertical="center"/>
    </xf>
    <xf numFmtId="3" fontId="55" fillId="0" borderId="0" xfId="482" applyNumberFormat="1" applyFont="1" applyAlignment="1">
      <alignment vertical="center"/>
    </xf>
    <xf numFmtId="0" fontId="8" fillId="20" borderId="0" xfId="482" applyFont="1" applyFill="1" applyAlignment="1">
      <alignment vertical="center"/>
    </xf>
    <xf numFmtId="3" fontId="15" fillId="0" borderId="0" xfId="482" applyNumberFormat="1" applyFont="1" applyAlignment="1">
      <alignment vertical="center"/>
    </xf>
    <xf numFmtId="41" fontId="55" fillId="0" borderId="0" xfId="482" applyNumberFormat="1" applyFont="1" applyAlignment="1">
      <alignment vertical="center"/>
    </xf>
    <xf numFmtId="0" fontId="8" fillId="0" borderId="0" xfId="482" applyFont="1" applyProtection="1">
      <protection locked="0"/>
    </xf>
    <xf numFmtId="0" fontId="6" fillId="19" borderId="6" xfId="564" applyFont="1" applyFill="1" applyBorder="1" applyAlignment="1">
      <alignment horizontal="center" vertical="center"/>
    </xf>
    <xf numFmtId="0" fontId="6" fillId="19" borderId="16" xfId="564" applyFont="1" applyFill="1" applyBorder="1" applyAlignment="1">
      <alignment horizontal="center" vertical="center"/>
    </xf>
    <xf numFmtId="0" fontId="6" fillId="19" borderId="7" xfId="564" applyFont="1" applyFill="1" applyBorder="1" applyAlignment="1">
      <alignment horizontal="center" vertical="center"/>
    </xf>
    <xf numFmtId="0" fontId="6" fillId="19" borderId="9" xfId="564" applyFont="1" applyFill="1" applyBorder="1" applyAlignment="1">
      <alignment horizontal="center" vertical="center"/>
    </xf>
    <xf numFmtId="0" fontId="6" fillId="19" borderId="0" xfId="564" applyFont="1" applyFill="1" applyBorder="1" applyAlignment="1">
      <alignment horizontal="center" vertical="center"/>
    </xf>
    <xf numFmtId="0" fontId="6" fillId="19" borderId="10" xfId="564" applyFont="1" applyFill="1" applyBorder="1" applyAlignment="1">
      <alignment horizontal="center" vertical="center"/>
    </xf>
    <xf numFmtId="4" fontId="6" fillId="19" borderId="5" xfId="564" applyNumberFormat="1" applyFont="1" applyFill="1" applyBorder="1" applyAlignment="1">
      <alignment horizontal="center" vertical="center" wrapText="1"/>
    </xf>
    <xf numFmtId="4" fontId="6" fillId="19" borderId="3" xfId="564" applyNumberFormat="1" applyFont="1" applyFill="1" applyBorder="1" applyAlignment="1">
      <alignment horizontal="center" vertical="center" wrapText="1"/>
    </xf>
    <xf numFmtId="0" fontId="6" fillId="19" borderId="13" xfId="564" applyFont="1" applyFill="1" applyBorder="1" applyAlignment="1">
      <alignment horizontal="center" vertical="center"/>
    </xf>
    <xf numFmtId="0" fontId="6" fillId="19" borderId="17" xfId="564" applyFont="1" applyFill="1" applyBorder="1" applyAlignment="1">
      <alignment horizontal="center" vertical="center"/>
    </xf>
    <xf numFmtId="0" fontId="6" fillId="19" borderId="14" xfId="564" applyFont="1" applyFill="1" applyBorder="1" applyAlignment="1">
      <alignment horizontal="center" vertical="center"/>
    </xf>
    <xf numFmtId="0" fontId="6" fillId="0" borderId="9" xfId="564" applyFont="1" applyFill="1" applyBorder="1" applyAlignment="1" applyProtection="1"/>
    <xf numFmtId="0" fontId="6" fillId="0" borderId="0" xfId="3" applyFont="1" applyFill="1" applyBorder="1" applyAlignment="1" applyProtection="1">
      <alignment horizontal="center" vertical="top"/>
      <protection hidden="1"/>
    </xf>
    <xf numFmtId="0" fontId="8" fillId="0" borderId="0" xfId="482" applyFont="1" applyBorder="1" applyProtection="1">
      <protection locked="0"/>
    </xf>
    <xf numFmtId="3" fontId="6" fillId="0" borderId="15" xfId="482" applyNumberFormat="1" applyFont="1" applyFill="1" applyBorder="1" applyAlignment="1" applyProtection="1">
      <alignment horizontal="right"/>
      <protection locked="0"/>
    </xf>
    <xf numFmtId="0" fontId="65" fillId="0" borderId="9" xfId="482" applyFont="1" applyBorder="1" applyProtection="1">
      <protection locked="0"/>
    </xf>
    <xf numFmtId="0" fontId="6" fillId="0" borderId="0" xfId="3" applyFont="1" applyFill="1" applyBorder="1" applyAlignment="1" applyProtection="1">
      <alignment horizontal="left" vertical="top"/>
      <protection hidden="1"/>
    </xf>
    <xf numFmtId="0" fontId="6" fillId="0" borderId="0" xfId="482" applyFont="1" applyFill="1" applyBorder="1" applyAlignment="1" applyProtection="1">
      <alignment horizontal="left"/>
    </xf>
    <xf numFmtId="3" fontId="7" fillId="0" borderId="15" xfId="133" applyNumberFormat="1" applyFont="1" applyFill="1" applyBorder="1" applyProtection="1">
      <protection locked="0"/>
    </xf>
    <xf numFmtId="3" fontId="6" fillId="0" borderId="15" xfId="133" applyNumberFormat="1" applyFont="1" applyFill="1" applyBorder="1" applyProtection="1">
      <protection locked="0"/>
    </xf>
    <xf numFmtId="0" fontId="9" fillId="0" borderId="9" xfId="482" applyFont="1" applyBorder="1" applyProtection="1">
      <protection locked="0"/>
    </xf>
    <xf numFmtId="0" fontId="10" fillId="0" borderId="0" xfId="482" applyFont="1" applyFill="1" applyBorder="1" applyAlignment="1" applyProtection="1">
      <alignment horizontal="center"/>
    </xf>
    <xf numFmtId="0" fontId="10" fillId="0" borderId="0" xfId="482" applyFont="1" applyFill="1" applyBorder="1" applyAlignment="1" applyProtection="1">
      <alignment horizontal="left"/>
    </xf>
    <xf numFmtId="3" fontId="10" fillId="0" borderId="15" xfId="133" applyNumberFormat="1" applyFont="1" applyFill="1" applyBorder="1" applyProtection="1">
      <protection locked="0"/>
    </xf>
    <xf numFmtId="4" fontId="10" fillId="0" borderId="15" xfId="0" applyNumberFormat="1" applyFont="1" applyFill="1" applyBorder="1" applyProtection="1">
      <protection locked="0"/>
    </xf>
    <xf numFmtId="0" fontId="8" fillId="0" borderId="13" xfId="482" applyFont="1" applyBorder="1" applyProtection="1">
      <protection locked="0"/>
    </xf>
    <xf numFmtId="0" fontId="10" fillId="0" borderId="17" xfId="482" applyFont="1" applyFill="1" applyBorder="1" applyAlignment="1" applyProtection="1">
      <alignment horizontal="center"/>
    </xf>
    <xf numFmtId="0" fontId="10" fillId="0" borderId="17" xfId="482" applyFont="1" applyFill="1" applyBorder="1" applyAlignment="1" applyProtection="1">
      <alignment horizontal="left"/>
    </xf>
    <xf numFmtId="4" fontId="10" fillId="0" borderId="12" xfId="482" applyNumberFormat="1" applyFont="1" applyFill="1" applyBorder="1" applyProtection="1">
      <protection locked="0"/>
    </xf>
    <xf numFmtId="0" fontId="6" fillId="0" borderId="3" xfId="482" applyFont="1" applyFill="1" applyBorder="1" applyAlignment="1" applyProtection="1">
      <alignment horizontal="center"/>
      <protection locked="0"/>
    </xf>
    <xf numFmtId="0" fontId="6" fillId="0" borderId="4" xfId="482" applyFont="1" applyFill="1" applyBorder="1" applyAlignment="1" applyProtection="1">
      <alignment horizontal="center"/>
      <protection locked="0"/>
    </xf>
    <xf numFmtId="0" fontId="6" fillId="0" borderId="5" xfId="482" applyFont="1" applyFill="1" applyBorder="1" applyAlignment="1" applyProtection="1">
      <alignment horizontal="center"/>
      <protection locked="0"/>
    </xf>
    <xf numFmtId="3" fontId="6" fillId="0" borderId="11" xfId="482" applyNumberFormat="1" applyFont="1" applyFill="1" applyBorder="1" applyProtection="1">
      <protection locked="0"/>
    </xf>
    <xf numFmtId="3" fontId="8" fillId="0" borderId="0" xfId="482" applyNumberFormat="1" applyFont="1"/>
    <xf numFmtId="3" fontId="8" fillId="0" borderId="0" xfId="482" applyNumberFormat="1" applyFont="1" applyProtection="1">
      <protection locked="0"/>
    </xf>
    <xf numFmtId="4" fontId="8" fillId="0" borderId="0" xfId="482" applyNumberFormat="1" applyFont="1" applyProtection="1">
      <protection locked="0"/>
    </xf>
    <xf numFmtId="0" fontId="6" fillId="19" borderId="6" xfId="564" applyFont="1" applyFill="1" applyBorder="1" applyAlignment="1" applyProtection="1">
      <alignment horizontal="center" vertical="center" wrapText="1"/>
      <protection locked="0"/>
    </xf>
    <xf numFmtId="0" fontId="6" fillId="19" borderId="16" xfId="564" applyFont="1" applyFill="1" applyBorder="1" applyAlignment="1" applyProtection="1">
      <alignment horizontal="center" vertical="center" wrapText="1"/>
      <protection locked="0"/>
    </xf>
    <xf numFmtId="0" fontId="6" fillId="19" borderId="7" xfId="564" applyFont="1" applyFill="1" applyBorder="1" applyAlignment="1" applyProtection="1">
      <alignment horizontal="center" vertical="center" wrapText="1"/>
      <protection locked="0"/>
    </xf>
    <xf numFmtId="0" fontId="6" fillId="19" borderId="9" xfId="564" applyFont="1" applyFill="1" applyBorder="1" applyAlignment="1" applyProtection="1">
      <alignment horizontal="center" vertical="center" wrapText="1"/>
      <protection locked="0"/>
    </xf>
    <xf numFmtId="0" fontId="6" fillId="19" borderId="0" xfId="564" applyFont="1" applyFill="1" applyBorder="1" applyAlignment="1" applyProtection="1">
      <alignment horizontal="center" vertical="center" wrapText="1"/>
      <protection locked="0"/>
    </xf>
    <xf numFmtId="0" fontId="6" fillId="19" borderId="10" xfId="564" applyFont="1" applyFill="1" applyBorder="1" applyAlignment="1" applyProtection="1">
      <alignment horizontal="center" vertical="center" wrapText="1"/>
      <protection locked="0"/>
    </xf>
    <xf numFmtId="0" fontId="6" fillId="19" borderId="13" xfId="564" applyFont="1" applyFill="1" applyBorder="1" applyAlignment="1" applyProtection="1">
      <alignment horizontal="center" vertical="center" wrapText="1"/>
      <protection locked="0"/>
    </xf>
    <xf numFmtId="0" fontId="6" fillId="19" borderId="17" xfId="564" applyFont="1" applyFill="1" applyBorder="1" applyAlignment="1" applyProtection="1">
      <alignment horizontal="center" vertical="center" wrapText="1"/>
      <protection locked="0"/>
    </xf>
    <xf numFmtId="0" fontId="6" fillId="19" borderId="14" xfId="564" applyFont="1" applyFill="1" applyBorder="1" applyAlignment="1" applyProtection="1">
      <alignment horizontal="center" vertical="center" wrapText="1"/>
      <protection locked="0"/>
    </xf>
    <xf numFmtId="0" fontId="6" fillId="19" borderId="9" xfId="0" applyFont="1" applyFill="1" applyBorder="1" applyAlignment="1">
      <alignment horizontal="center" vertical="center" wrapText="1"/>
    </xf>
    <xf numFmtId="0" fontId="6" fillId="19" borderId="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3" xfId="0" applyFont="1" applyFill="1" applyBorder="1" applyAlignment="1">
      <alignment horizontal="center" vertical="center" wrapText="1"/>
    </xf>
    <xf numFmtId="0" fontId="6" fillId="19" borderId="17" xfId="0" applyFont="1" applyFill="1" applyBorder="1" applyAlignment="1">
      <alignment horizontal="center" vertical="center" wrapText="1"/>
    </xf>
    <xf numFmtId="0" fontId="6" fillId="19" borderId="14" xfId="0" applyFont="1" applyFill="1" applyBorder="1" applyAlignment="1">
      <alignment horizontal="center" vertical="center" wrapText="1"/>
    </xf>
    <xf numFmtId="0" fontId="6" fillId="19" borderId="13" xfId="0" applyFont="1" applyFill="1" applyBorder="1" applyAlignment="1">
      <alignment horizontal="center"/>
    </xf>
    <xf numFmtId="0" fontId="6" fillId="19" borderId="14" xfId="0" applyFont="1" applyFill="1" applyBorder="1" applyAlignment="1">
      <alignment horizontal="center"/>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11" xfId="0" applyFont="1" applyFill="1" applyBorder="1" applyAlignment="1">
      <alignment horizontal="center" wrapText="1"/>
    </xf>
    <xf numFmtId="0" fontId="6" fillId="19" borderId="12" xfId="0" applyFont="1" applyFill="1" applyBorder="1" applyAlignment="1">
      <alignment horizontal="center" vertical="center" wrapText="1"/>
    </xf>
    <xf numFmtId="49" fontId="6" fillId="19" borderId="11" xfId="0" applyNumberFormat="1" applyFont="1" applyFill="1" applyBorder="1" applyAlignment="1">
      <alignment horizontal="center" vertical="center" wrapText="1"/>
    </xf>
    <xf numFmtId="0" fontId="10" fillId="20" borderId="9" xfId="0" applyFont="1" applyFill="1" applyBorder="1" applyAlignment="1">
      <alignment horizontal="left" vertical="center" wrapText="1"/>
    </xf>
    <xf numFmtId="0" fontId="10" fillId="20" borderId="0" xfId="0" applyFont="1" applyFill="1" applyBorder="1" applyAlignment="1">
      <alignment horizontal="left" vertical="center" wrapText="1"/>
    </xf>
    <xf numFmtId="0" fontId="10" fillId="20" borderId="10" xfId="0" applyFont="1" applyFill="1" applyBorder="1" applyAlignment="1">
      <alignment horizontal="left" vertical="center" wrapText="1"/>
    </xf>
    <xf numFmtId="0" fontId="10" fillId="20" borderId="10" xfId="0" applyFont="1" applyFill="1" applyBorder="1" applyAlignment="1">
      <alignment horizontal="right" vertical="center" wrapText="1"/>
    </xf>
    <xf numFmtId="0" fontId="10" fillId="20" borderId="15" xfId="0" applyFont="1" applyFill="1" applyBorder="1" applyAlignment="1">
      <alignment horizontal="center" vertical="center" wrapText="1"/>
    </xf>
    <xf numFmtId="0" fontId="10" fillId="20" borderId="15" xfId="0" applyFont="1" applyFill="1" applyBorder="1" applyAlignment="1">
      <alignment horizontal="right" vertical="center" wrapText="1"/>
    </xf>
    <xf numFmtId="0" fontId="10" fillId="20" borderId="15" xfId="0" applyFont="1" applyFill="1" applyBorder="1" applyAlignment="1">
      <alignment vertical="center"/>
    </xf>
    <xf numFmtId="0" fontId="10" fillId="0" borderId="15" xfId="0" applyFont="1" applyBorder="1" applyAlignment="1">
      <alignment vertical="center"/>
    </xf>
    <xf numFmtId="0" fontId="10" fillId="20" borderId="9" xfId="0" applyFont="1" applyFill="1" applyBorder="1" applyAlignment="1">
      <alignment horizontal="justify" vertical="center" wrapText="1"/>
    </xf>
    <xf numFmtId="0" fontId="10" fillId="20" borderId="0" xfId="0" applyFont="1" applyFill="1" applyBorder="1" applyAlignment="1">
      <alignment vertical="center" wrapText="1"/>
    </xf>
    <xf numFmtId="0" fontId="10" fillId="20" borderId="10" xfId="0" applyFont="1" applyFill="1" applyBorder="1" applyAlignment="1">
      <alignment vertical="center" wrapText="1"/>
    </xf>
    <xf numFmtId="0" fontId="10" fillId="20" borderId="10" xfId="0" applyFont="1" applyFill="1" applyBorder="1" applyAlignment="1">
      <alignment horizontal="center" vertical="center" wrapText="1"/>
    </xf>
    <xf numFmtId="49" fontId="10" fillId="20" borderId="10" xfId="0" applyNumberFormat="1" applyFont="1" applyFill="1" applyBorder="1" applyAlignment="1">
      <alignment horizontal="center" vertical="center" wrapText="1"/>
    </xf>
    <xf numFmtId="168" fontId="10" fillId="20" borderId="15" xfId="0" applyNumberFormat="1" applyFont="1" applyFill="1" applyBorder="1" applyAlignment="1">
      <alignment horizontal="right" vertical="center" wrapText="1"/>
    </xf>
    <xf numFmtId="168" fontId="6" fillId="20" borderId="15" xfId="0" applyNumberFormat="1" applyFont="1" applyFill="1" applyBorder="1" applyAlignment="1">
      <alignment horizontal="right" vertical="center" wrapText="1"/>
    </xf>
    <xf numFmtId="168" fontId="6" fillId="0" borderId="15" xfId="0" applyNumberFormat="1" applyFont="1" applyFill="1" applyBorder="1" applyAlignment="1">
      <alignment horizontal="right" vertical="center" wrapText="1"/>
    </xf>
    <xf numFmtId="9" fontId="6" fillId="20" borderId="15" xfId="819" applyFont="1" applyFill="1" applyBorder="1" applyAlignment="1">
      <alignment vertical="center"/>
    </xf>
    <xf numFmtId="9" fontId="6" fillId="0" borderId="15" xfId="819" applyFont="1" applyBorder="1" applyAlignment="1">
      <alignment vertical="center"/>
    </xf>
    <xf numFmtId="43" fontId="15" fillId="0" borderId="0" xfId="0" applyNumberFormat="1" applyFont="1"/>
    <xf numFmtId="168" fontId="10" fillId="20" borderId="15" xfId="1" applyNumberFormat="1" applyFont="1" applyFill="1" applyBorder="1" applyAlignment="1">
      <alignment horizontal="right" vertical="center" wrapText="1"/>
    </xf>
    <xf numFmtId="168" fontId="10" fillId="0" borderId="15" xfId="1" applyNumberFormat="1" applyFont="1" applyFill="1" applyBorder="1" applyAlignment="1">
      <alignment horizontal="right" vertical="center" wrapText="1"/>
    </xf>
    <xf numFmtId="49" fontId="10" fillId="20" borderId="15" xfId="0" applyNumberFormat="1" applyFont="1" applyFill="1" applyBorder="1" applyAlignment="1">
      <alignment horizontal="center" vertical="center" wrapText="1"/>
    </xf>
    <xf numFmtId="43" fontId="10" fillId="0" borderId="15" xfId="1" applyFont="1" applyFill="1" applyBorder="1" applyAlignment="1">
      <alignment horizontal="right" vertical="center" wrapText="1"/>
    </xf>
    <xf numFmtId="168" fontId="6" fillId="0" borderId="15" xfId="1" applyNumberFormat="1" applyFont="1" applyFill="1" applyBorder="1" applyAlignment="1">
      <alignment horizontal="right" vertical="center" wrapText="1"/>
    </xf>
    <xf numFmtId="43" fontId="10" fillId="0" borderId="10" xfId="1" applyFont="1" applyFill="1" applyBorder="1" applyAlignment="1">
      <alignment horizontal="right" vertical="center" wrapText="1"/>
    </xf>
    <xf numFmtId="168" fontId="10" fillId="0" borderId="15" xfId="0" applyNumberFormat="1" applyFont="1" applyFill="1" applyBorder="1" applyAlignment="1">
      <alignment horizontal="right" vertical="center" wrapText="1"/>
    </xf>
    <xf numFmtId="0" fontId="6" fillId="20" borderId="10" xfId="0" applyFont="1" applyFill="1" applyBorder="1" applyAlignment="1">
      <alignment horizontal="center" vertical="center" wrapText="1"/>
    </xf>
    <xf numFmtId="49" fontId="6" fillId="20" borderId="15" xfId="0" applyNumberFormat="1" applyFont="1" applyFill="1" applyBorder="1" applyAlignment="1">
      <alignment horizontal="center" vertical="center" wrapText="1"/>
    </xf>
    <xf numFmtId="0" fontId="10" fillId="20" borderId="13" xfId="0" applyFont="1" applyFill="1" applyBorder="1" applyAlignment="1">
      <alignment horizontal="justify" vertical="center" wrapText="1"/>
    </xf>
    <xf numFmtId="0" fontId="10" fillId="20" borderId="17" xfId="0" applyFont="1" applyFill="1" applyBorder="1" applyAlignment="1">
      <alignment vertical="center" wrapText="1"/>
    </xf>
    <xf numFmtId="0" fontId="10" fillId="20" borderId="14" xfId="0" applyFont="1" applyFill="1" applyBorder="1" applyAlignment="1">
      <alignment vertical="center" wrapText="1"/>
    </xf>
    <xf numFmtId="0" fontId="10" fillId="20" borderId="14" xfId="0" applyFont="1" applyFill="1" applyBorder="1" applyAlignment="1">
      <alignment horizontal="center" vertical="center" wrapText="1"/>
    </xf>
    <xf numFmtId="0" fontId="10" fillId="20" borderId="12" xfId="0" applyFont="1" applyFill="1" applyBorder="1" applyAlignment="1">
      <alignment horizontal="center" vertical="center" wrapText="1"/>
    </xf>
    <xf numFmtId="168" fontId="10" fillId="20" borderId="12" xfId="0" applyNumberFormat="1" applyFont="1" applyFill="1" applyBorder="1" applyAlignment="1">
      <alignment horizontal="right" vertical="center" wrapText="1"/>
    </xf>
    <xf numFmtId="168" fontId="6" fillId="20" borderId="12" xfId="0" applyNumberFormat="1" applyFont="1" applyFill="1" applyBorder="1" applyAlignment="1">
      <alignment horizontal="right" vertical="center" wrapText="1"/>
    </xf>
    <xf numFmtId="9" fontId="10" fillId="20" borderId="15" xfId="819" applyFont="1" applyFill="1" applyBorder="1"/>
    <xf numFmtId="9" fontId="10" fillId="0" borderId="15" xfId="819" applyFont="1" applyBorder="1"/>
    <xf numFmtId="0" fontId="66" fillId="20" borderId="0" xfId="0" applyFont="1" applyFill="1"/>
    <xf numFmtId="0" fontId="6" fillId="20" borderId="3" xfId="0" applyFont="1" applyFill="1" applyBorder="1" applyAlignment="1">
      <alignment horizontal="justify" vertical="center" wrapText="1"/>
    </xf>
    <xf numFmtId="0" fontId="6" fillId="20" borderId="4" xfId="0" applyFont="1" applyFill="1" applyBorder="1" applyAlignment="1">
      <alignment horizontal="left" vertical="center" wrapText="1" indent="3"/>
    </xf>
    <xf numFmtId="0" fontId="6" fillId="20" borderId="5" xfId="0" applyFont="1" applyFill="1" applyBorder="1" applyAlignment="1">
      <alignment horizontal="left" vertical="center" wrapText="1" indent="3"/>
    </xf>
    <xf numFmtId="0" fontId="6" fillId="20" borderId="12" xfId="0" applyFont="1" applyFill="1" applyBorder="1" applyAlignment="1">
      <alignment horizontal="right" vertical="center" wrapText="1"/>
    </xf>
    <xf numFmtId="9" fontId="6" fillId="20" borderId="11" xfId="819" applyFont="1" applyFill="1" applyBorder="1" applyAlignment="1">
      <alignment vertical="center"/>
    </xf>
    <xf numFmtId="9" fontId="6" fillId="0" borderId="11" xfId="819" applyFont="1" applyBorder="1" applyAlignment="1">
      <alignment vertical="center"/>
    </xf>
    <xf numFmtId="0" fontId="66" fillId="0" borderId="0" xfId="0" applyFont="1"/>
    <xf numFmtId="0" fontId="10" fillId="20" borderId="0" xfId="0" applyFont="1" applyFill="1" applyAlignment="1">
      <alignment horizontal="left" vertical="top" wrapText="1"/>
    </xf>
    <xf numFmtId="0" fontId="10" fillId="20" borderId="0" xfId="0" applyFont="1" applyFill="1"/>
    <xf numFmtId="43" fontId="10" fillId="20" borderId="0" xfId="0" applyNumberFormat="1" applyFont="1" applyFill="1"/>
    <xf numFmtId="4" fontId="10" fillId="20" borderId="0" xfId="0" applyNumberFormat="1" applyFont="1" applyFill="1"/>
    <xf numFmtId="0" fontId="10" fillId="0" borderId="0" xfId="0" applyFont="1"/>
    <xf numFmtId="43" fontId="10" fillId="0" borderId="0" xfId="0" applyNumberFormat="1" applyFont="1"/>
    <xf numFmtId="166" fontId="10" fillId="0" borderId="0" xfId="0" applyNumberFormat="1" applyFont="1"/>
    <xf numFmtId="0" fontId="69" fillId="20" borderId="0" xfId="247" applyFont="1" applyFill="1" applyBorder="1" applyAlignment="1">
      <alignment horizontal="center"/>
    </xf>
    <xf numFmtId="0" fontId="69" fillId="60" borderId="0" xfId="247" applyFont="1" applyFill="1" applyBorder="1" applyAlignment="1">
      <alignment horizontal="center" vertical="center"/>
    </xf>
    <xf numFmtId="0" fontId="69" fillId="60" borderId="16" xfId="247" applyFont="1" applyFill="1" applyBorder="1" applyAlignment="1">
      <alignment horizontal="center" vertical="center"/>
    </xf>
    <xf numFmtId="0" fontId="69" fillId="60" borderId="8" xfId="247" applyFont="1" applyFill="1" applyBorder="1" applyAlignment="1">
      <alignment horizontal="center" vertical="center" wrapText="1"/>
    </xf>
    <xf numFmtId="0" fontId="69" fillId="60" borderId="15" xfId="247" applyFont="1" applyFill="1" applyBorder="1" applyAlignment="1">
      <alignment horizontal="center" vertical="center" wrapText="1"/>
    </xf>
    <xf numFmtId="0" fontId="1" fillId="0" borderId="0" xfId="247"/>
    <xf numFmtId="0" fontId="71" fillId="0" borderId="0" xfId="247" applyFont="1"/>
    <xf numFmtId="0" fontId="69" fillId="60" borderId="3" xfId="247" applyFont="1" applyFill="1" applyBorder="1" applyAlignment="1">
      <alignment horizontal="justify" vertical="top"/>
    </xf>
    <xf numFmtId="0" fontId="69" fillId="60" borderId="4" xfId="247" applyFont="1" applyFill="1" applyBorder="1" applyAlignment="1">
      <alignment horizontal="justify" vertical="top"/>
    </xf>
    <xf numFmtId="0" fontId="69" fillId="0" borderId="0" xfId="247" applyFont="1" applyBorder="1" applyAlignment="1">
      <alignment horizontal="justify" vertical="top"/>
    </xf>
    <xf numFmtId="0" fontId="70" fillId="0" borderId="0" xfId="247" applyFont="1" applyBorder="1" applyAlignment="1">
      <alignment horizontal="justify" vertical="top"/>
    </xf>
    <xf numFmtId="0" fontId="69" fillId="20" borderId="0" xfId="247" applyFont="1" applyFill="1" applyBorder="1" applyAlignment="1">
      <alignment horizontal="center"/>
    </xf>
    <xf numFmtId="0" fontId="69" fillId="61" borderId="0" xfId="247" applyFont="1" applyFill="1" applyBorder="1" applyAlignment="1">
      <alignment horizontal="justify" vertical="top"/>
    </xf>
    <xf numFmtId="0" fontId="70" fillId="20" borderId="0" xfId="247" applyFont="1" applyFill="1" applyBorder="1" applyAlignment="1">
      <alignment horizontal="justify" vertical="top"/>
    </xf>
    <xf numFmtId="0" fontId="8" fillId="20" borderId="0" xfId="247" applyFont="1" applyFill="1"/>
    <xf numFmtId="0" fontId="15" fillId="0" borderId="0" xfId="247" applyFont="1"/>
    <xf numFmtId="0" fontId="72" fillId="0" borderId="0" xfId="247" applyFont="1" applyAlignment="1">
      <alignment horizontal="center"/>
    </xf>
    <xf numFmtId="0" fontId="69" fillId="20" borderId="0" xfId="247" applyFont="1" applyFill="1" applyBorder="1" applyAlignment="1">
      <alignment horizontal="justify" vertical="top"/>
    </xf>
    <xf numFmtId="0" fontId="69" fillId="60" borderId="11" xfId="247" applyFont="1" applyFill="1" applyBorder="1" applyAlignment="1">
      <alignment horizontal="justify" vertical="top"/>
    </xf>
    <xf numFmtId="0" fontId="69" fillId="61" borderId="15" xfId="247" applyFont="1" applyFill="1" applyBorder="1" applyAlignment="1">
      <alignment horizontal="justify" vertical="top"/>
    </xf>
    <xf numFmtId="0" fontId="69" fillId="0" borderId="15" xfId="247" applyFont="1" applyBorder="1" applyAlignment="1">
      <alignment horizontal="justify" vertical="top"/>
    </xf>
    <xf numFmtId="0" fontId="70" fillId="0" borderId="15" xfId="247" applyFont="1" applyBorder="1" applyAlignment="1">
      <alignment horizontal="justify" vertical="top"/>
    </xf>
    <xf numFmtId="0" fontId="69" fillId="20" borderId="15" xfId="247" applyFont="1" applyFill="1" applyBorder="1" applyAlignment="1">
      <alignment horizontal="justify" vertical="top"/>
    </xf>
    <xf numFmtId="0" fontId="70" fillId="20" borderId="15" xfId="247" applyFont="1" applyFill="1" applyBorder="1" applyAlignment="1">
      <alignment horizontal="justify" vertical="top"/>
    </xf>
    <xf numFmtId="0" fontId="70" fillId="0" borderId="12" xfId="247" applyFont="1" applyBorder="1" applyAlignment="1">
      <alignment horizontal="justify" vertical="top"/>
    </xf>
    <xf numFmtId="0" fontId="73" fillId="20" borderId="0" xfId="247" applyFont="1" applyFill="1" applyBorder="1"/>
    <xf numFmtId="0" fontId="74" fillId="20" borderId="0" xfId="247" applyFont="1" applyFill="1" applyBorder="1" applyAlignment="1">
      <alignment horizontal="justify" vertical="top"/>
    </xf>
    <xf numFmtId="0" fontId="73" fillId="20" borderId="0" xfId="247" applyFont="1" applyFill="1" applyBorder="1" applyAlignment="1">
      <alignment horizontal="justify" vertical="top"/>
    </xf>
    <xf numFmtId="0" fontId="69" fillId="20" borderId="0" xfId="247" applyFont="1" applyFill="1" applyBorder="1" applyAlignment="1">
      <alignment horizontal="right"/>
    </xf>
    <xf numFmtId="0" fontId="70" fillId="0" borderId="0" xfId="247" applyFont="1" applyBorder="1"/>
    <xf numFmtId="43" fontId="70" fillId="0" borderId="15" xfId="133" applyFont="1" applyBorder="1"/>
    <xf numFmtId="43" fontId="70" fillId="0" borderId="0" xfId="133" applyFont="1" applyBorder="1"/>
    <xf numFmtId="43" fontId="70" fillId="0" borderId="0" xfId="133" applyFont="1"/>
    <xf numFmtId="43" fontId="69" fillId="20" borderId="0" xfId="133" applyFont="1" applyFill="1" applyBorder="1" applyAlignment="1">
      <alignment horizontal="center"/>
    </xf>
    <xf numFmtId="43" fontId="69" fillId="20" borderId="17" xfId="133" applyFont="1" applyFill="1" applyBorder="1" applyAlignment="1" applyProtection="1">
      <protection locked="0"/>
    </xf>
    <xf numFmtId="43" fontId="69" fillId="20" borderId="17" xfId="133" applyFont="1" applyFill="1" applyBorder="1" applyAlignment="1">
      <alignment horizontal="center"/>
    </xf>
    <xf numFmtId="43" fontId="69" fillId="60" borderId="11" xfId="133" applyFont="1" applyFill="1" applyBorder="1" applyAlignment="1">
      <alignment horizontal="center" vertical="center" wrapText="1"/>
    </xf>
    <xf numFmtId="43" fontId="69" fillId="60" borderId="11" xfId="133" applyFont="1" applyFill="1" applyBorder="1"/>
    <xf numFmtId="43" fontId="69" fillId="60" borderId="5" xfId="133" applyFont="1" applyFill="1" applyBorder="1"/>
    <xf numFmtId="43" fontId="69" fillId="61" borderId="15" xfId="133" applyFont="1" applyFill="1" applyBorder="1"/>
    <xf numFmtId="43" fontId="69" fillId="61" borderId="10" xfId="133" applyFont="1" applyFill="1" applyBorder="1"/>
    <xf numFmtId="43" fontId="69" fillId="0" borderId="15" xfId="133" applyFont="1" applyBorder="1"/>
    <xf numFmtId="43" fontId="69" fillId="0" borderId="10" xfId="133" applyFont="1" applyBorder="1"/>
    <xf numFmtId="43" fontId="70" fillId="0" borderId="10" xfId="133" applyFont="1" applyBorder="1"/>
    <xf numFmtId="43" fontId="70" fillId="61" borderId="15" xfId="133" applyFont="1" applyFill="1" applyBorder="1"/>
    <xf numFmtId="43" fontId="70" fillId="61" borderId="10" xfId="133" applyFont="1" applyFill="1" applyBorder="1"/>
    <xf numFmtId="43" fontId="70" fillId="0" borderId="12" xfId="133" applyFont="1" applyBorder="1"/>
    <xf numFmtId="43" fontId="69" fillId="60" borderId="3" xfId="133" applyFont="1" applyFill="1" applyBorder="1"/>
    <xf numFmtId="43" fontId="15" fillId="0" borderId="0" xfId="133" applyFont="1"/>
    <xf numFmtId="43" fontId="72" fillId="0" borderId="0" xfId="133" applyFont="1" applyAlignment="1">
      <alignment horizontal="center"/>
    </xf>
    <xf numFmtId="43" fontId="71" fillId="0" borderId="0" xfId="133" applyFont="1"/>
    <xf numFmtId="0" fontId="76" fillId="0" borderId="0" xfId="247" applyFont="1" applyBorder="1"/>
    <xf numFmtId="43" fontId="69" fillId="60" borderId="11" xfId="133" applyFont="1" applyFill="1" applyBorder="1" applyAlignment="1">
      <alignment horizontal="center" vertical="center" wrapText="1"/>
    </xf>
    <xf numFmtId="43" fontId="69" fillId="60" borderId="5" xfId="133" applyFont="1" applyFill="1" applyBorder="1" applyAlignment="1">
      <alignment horizontal="center" vertical="center" wrapText="1"/>
    </xf>
  </cellXfs>
  <cellStyles count="1072">
    <cellStyle name="=C:\WINNT\SYSTEM32\COMMAND.COM" xfId="4"/>
    <cellStyle name="20% - Énfasis1 2" xfId="5"/>
    <cellStyle name="20% - Énfasis1 2 2" xfId="6"/>
    <cellStyle name="20% - Énfasis1 2 2 2" xfId="7"/>
    <cellStyle name="20% - Énfasis1 2 3" xfId="8"/>
    <cellStyle name="20% - Énfasis1 2 4" xfId="9"/>
    <cellStyle name="20% - Énfasis1 3" xfId="10"/>
    <cellStyle name="20% - Énfasis1 3 2" xfId="11"/>
    <cellStyle name="20% - Énfasis1 4" xfId="12"/>
    <cellStyle name="20% - Énfasis1 4 2" xfId="13"/>
    <cellStyle name="20% - Énfasis1 5" xfId="14"/>
    <cellStyle name="20% - Énfasis2 2" xfId="15"/>
    <cellStyle name="20% - Énfasis2 2 2" xfId="16"/>
    <cellStyle name="20% - Énfasis2 2 2 2" xfId="17"/>
    <cellStyle name="20% - Énfasis2 2 3" xfId="18"/>
    <cellStyle name="20% - Énfasis2 2 4" xfId="19"/>
    <cellStyle name="20% - Énfasis2 3" xfId="20"/>
    <cellStyle name="20% - Énfasis2 3 2" xfId="21"/>
    <cellStyle name="20% - Énfasis2 4" xfId="22"/>
    <cellStyle name="20% - Énfasis2 4 2" xfId="23"/>
    <cellStyle name="20% - Énfasis2 5" xfId="24"/>
    <cellStyle name="20% - Énfasis3 2" xfId="25"/>
    <cellStyle name="20% - Énfasis3 2 2" xfId="26"/>
    <cellStyle name="20% - Énfasis3 2 2 2" xfId="27"/>
    <cellStyle name="20% - Énfasis3 2 3" xfId="28"/>
    <cellStyle name="20% - Énfasis3 2 4" xfId="29"/>
    <cellStyle name="20% - Énfasis3 3" xfId="30"/>
    <cellStyle name="20% - Énfasis3 3 2" xfId="31"/>
    <cellStyle name="20% - Énfasis3 4" xfId="32"/>
    <cellStyle name="20% - Énfasis3 4 2" xfId="33"/>
    <cellStyle name="20% - Énfasis3 5" xfId="34"/>
    <cellStyle name="20% - Énfasis4 2" xfId="35"/>
    <cellStyle name="20% - Énfasis4 2 2" xfId="36"/>
    <cellStyle name="20% - Énfasis4 2 2 2" xfId="37"/>
    <cellStyle name="20% - Énfasis4 2 3" xfId="38"/>
    <cellStyle name="20% - Énfasis4 2 4" xfId="39"/>
    <cellStyle name="20% - Énfasis4 3" xfId="40"/>
    <cellStyle name="20% - Énfasis4 3 2" xfId="41"/>
    <cellStyle name="20% - Énfasis4 4" xfId="42"/>
    <cellStyle name="20% - Énfasis4 4 2" xfId="43"/>
    <cellStyle name="20% - Énfasis4 5" xfId="44"/>
    <cellStyle name="20% - Énfasis5 2" xfId="45"/>
    <cellStyle name="20% - Énfasis5 2 2" xfId="46"/>
    <cellStyle name="20% - Énfasis5 2 2 2" xfId="47"/>
    <cellStyle name="20% - Énfasis5 2 3" xfId="48"/>
    <cellStyle name="20% - Énfasis5 3" xfId="49"/>
    <cellStyle name="20% - Énfasis5 3 2" xfId="50"/>
    <cellStyle name="20% - Énfasis5 4" xfId="51"/>
    <cellStyle name="20% - Énfasis5 4 2" xfId="52"/>
    <cellStyle name="20% - Énfasis5 5" xfId="53"/>
    <cellStyle name="20% - Énfasis6 2" xfId="54"/>
    <cellStyle name="20% - Énfasis6 2 2" xfId="55"/>
    <cellStyle name="20% - Énfasis6 2 2 2" xfId="56"/>
    <cellStyle name="20% - Énfasis6 2 3" xfId="57"/>
    <cellStyle name="20% - Énfasis6 3" xfId="58"/>
    <cellStyle name="20% - Énfasis6 3 2" xfId="59"/>
    <cellStyle name="20% - Énfasis6 4" xfId="60"/>
    <cellStyle name="20% - Énfasis6 4 2" xfId="61"/>
    <cellStyle name="20% - Énfasis6 5" xfId="62"/>
    <cellStyle name="40% - Énfasis1 2" xfId="63"/>
    <cellStyle name="40% - Énfasis1 2 2" xfId="64"/>
    <cellStyle name="40% - Énfasis1 2 2 2" xfId="65"/>
    <cellStyle name="40% - Énfasis1 2 3" xfId="66"/>
    <cellStyle name="40% - Énfasis1 3" xfId="67"/>
    <cellStyle name="40% - Énfasis1 3 2" xfId="68"/>
    <cellStyle name="40% - Énfasis1 4" xfId="69"/>
    <cellStyle name="40% - Énfasis1 4 2" xfId="70"/>
    <cellStyle name="40% - Énfasis1 5" xfId="71"/>
    <cellStyle name="40% - Énfasis2 2" xfId="72"/>
    <cellStyle name="40% - Énfasis2 2 2" xfId="73"/>
    <cellStyle name="40% - Énfasis2 2 2 2" xfId="74"/>
    <cellStyle name="40% - Énfasis2 2 3" xfId="75"/>
    <cellStyle name="40% - Énfasis2 3" xfId="76"/>
    <cellStyle name="40% - Énfasis2 3 2" xfId="77"/>
    <cellStyle name="40% - Énfasis2 4" xfId="78"/>
    <cellStyle name="40% - Énfasis2 4 2" xfId="79"/>
    <cellStyle name="40% - Énfasis2 5" xfId="80"/>
    <cellStyle name="40% - Énfasis3 2" xfId="81"/>
    <cellStyle name="40% - Énfasis3 2 2" xfId="82"/>
    <cellStyle name="40% - Énfasis3 2 2 2" xfId="83"/>
    <cellStyle name="40% - Énfasis3 2 3" xfId="84"/>
    <cellStyle name="40% - Énfasis3 2 4" xfId="85"/>
    <cellStyle name="40% - Énfasis3 3" xfId="86"/>
    <cellStyle name="40% - Énfasis3 3 2" xfId="87"/>
    <cellStyle name="40% - Énfasis3 4" xfId="88"/>
    <cellStyle name="40% - Énfasis3 4 2" xfId="89"/>
    <cellStyle name="40% - Énfasis3 5" xfId="90"/>
    <cellStyle name="40% - Énfasis4 2" xfId="91"/>
    <cellStyle name="40% - Énfasis4 2 2" xfId="92"/>
    <cellStyle name="40% - Énfasis4 2 2 2" xfId="93"/>
    <cellStyle name="40% - Énfasis4 2 3" xfId="94"/>
    <cellStyle name="40% - Énfasis4 3" xfId="95"/>
    <cellStyle name="40% - Énfasis4 3 2" xfId="96"/>
    <cellStyle name="40% - Énfasis4 4" xfId="97"/>
    <cellStyle name="40% - Énfasis4 4 2" xfId="98"/>
    <cellStyle name="40% - Énfasis4 5" xfId="99"/>
    <cellStyle name="40% - Énfasis5 2" xfId="100"/>
    <cellStyle name="40% - Énfasis5 2 2" xfId="101"/>
    <cellStyle name="40% - Énfasis5 2 2 2" xfId="102"/>
    <cellStyle name="40% - Énfasis5 2 3" xfId="103"/>
    <cellStyle name="40% - Énfasis5 3" xfId="104"/>
    <cellStyle name="40% - Énfasis5 3 2" xfId="105"/>
    <cellStyle name="40% - Énfasis5 4" xfId="106"/>
    <cellStyle name="40% - Énfasis5 4 2" xfId="107"/>
    <cellStyle name="40% - Énfasis5 5" xfId="108"/>
    <cellStyle name="40% - Énfasis6 2" xfId="109"/>
    <cellStyle name="40% - Énfasis6 2 2" xfId="110"/>
    <cellStyle name="40% - Énfasis6 2 2 2" xfId="111"/>
    <cellStyle name="40% - Énfasis6 2 3" xfId="112"/>
    <cellStyle name="40% - Énfasis6 3" xfId="113"/>
    <cellStyle name="40% - Énfasis6 3 2" xfId="114"/>
    <cellStyle name="40% - Énfasis6 4" xfId="115"/>
    <cellStyle name="40% - Énfasis6 4 2" xfId="116"/>
    <cellStyle name="40% - Énfasis6 5" xfId="117"/>
    <cellStyle name="60% - Énfasis3 2" xfId="118"/>
    <cellStyle name="60% - Énfasis4 2" xfId="119"/>
    <cellStyle name="60% - Énfasis6 2" xfId="120"/>
    <cellStyle name="Buena 2" xfId="121"/>
    <cellStyle name="Cálculo 2" xfId="122"/>
    <cellStyle name="Celda de comprobación 2" xfId="123"/>
    <cellStyle name="Celda vinculada 2" xfId="124"/>
    <cellStyle name="Encabezado 4 2" xfId="125"/>
    <cellStyle name="Énfasis1 2" xfId="1067"/>
    <cellStyle name="Entrada 2" xfId="126"/>
    <cellStyle name="Euro" xfId="127"/>
    <cellStyle name="Fecha" xfId="128"/>
    <cellStyle name="Fijo" xfId="129"/>
    <cellStyle name="HEADING1" xfId="130"/>
    <cellStyle name="HEADING2" xfId="131"/>
    <cellStyle name="Incorrecto 2" xfId="132"/>
    <cellStyle name="Millares" xfId="1" builtinId="3"/>
    <cellStyle name="Millares 10" xfId="133"/>
    <cellStyle name="Millares 10 2" xfId="134"/>
    <cellStyle name="Millares 10 3" xfId="135"/>
    <cellStyle name="Millares 11" xfId="136"/>
    <cellStyle name="Millares 12" xfId="137"/>
    <cellStyle name="Millares 13" xfId="138"/>
    <cellStyle name="Millares 14" xfId="139"/>
    <cellStyle name="Millares 15" xfId="140"/>
    <cellStyle name="Millares 15 2" xfId="141"/>
    <cellStyle name="Millares 15 2 2" xfId="142"/>
    <cellStyle name="Millares 15 3" xfId="143"/>
    <cellStyle name="Millares 16" xfId="144"/>
    <cellStyle name="Millares 17" xfId="145"/>
    <cellStyle name="Millares 2" xfId="146"/>
    <cellStyle name="Millares 2 10" xfId="147"/>
    <cellStyle name="Millares 2 11" xfId="148"/>
    <cellStyle name="Millares 2 12" xfId="149"/>
    <cellStyle name="Millares 2 13" xfId="150"/>
    <cellStyle name="Millares 2 14" xfId="151"/>
    <cellStyle name="Millares 2 15" xfId="152"/>
    <cellStyle name="Millares 2 16" xfId="153"/>
    <cellStyle name="Millares 2 16 2" xfId="154"/>
    <cellStyle name="Millares 2 16 3" xfId="155"/>
    <cellStyle name="Millares 2 17" xfId="156"/>
    <cellStyle name="Millares 2 18" xfId="157"/>
    <cellStyle name="Millares 2 18 2" xfId="158"/>
    <cellStyle name="Millares 2 18 3" xfId="159"/>
    <cellStyle name="Millares 2 19" xfId="160"/>
    <cellStyle name="Millares 2 19 2" xfId="161"/>
    <cellStyle name="Millares 2 2" xfId="162"/>
    <cellStyle name="Millares 2 2 2" xfId="163"/>
    <cellStyle name="Millares 2 2 2 2" xfId="164"/>
    <cellStyle name="Millares 2 2 2 2 2" xfId="165"/>
    <cellStyle name="Millares 2 2 2 3" xfId="166"/>
    <cellStyle name="Millares 2 2 2 4" xfId="167"/>
    <cellStyle name="Millares 2 2 3" xfId="168"/>
    <cellStyle name="Millares 2 2 4" xfId="169"/>
    <cellStyle name="Millares 2 2 5" xfId="170"/>
    <cellStyle name="Millares 2 2 6" xfId="171"/>
    <cellStyle name="Millares 2 2 7" xfId="1071"/>
    <cellStyle name="Millares 2 20" xfId="172"/>
    <cellStyle name="Millares 2 20 2" xfId="173"/>
    <cellStyle name="Millares 2 21" xfId="174"/>
    <cellStyle name="Millares 2 21 2" xfId="175"/>
    <cellStyle name="Millares 2 22" xfId="176"/>
    <cellStyle name="Millares 2 22 2" xfId="177"/>
    <cellStyle name="Millares 2 23" xfId="178"/>
    <cellStyle name="Millares 2 24" xfId="179"/>
    <cellStyle name="Millares 2 25" xfId="180"/>
    <cellStyle name="Millares 2 3" xfId="181"/>
    <cellStyle name="Millares 2 3 2" xfId="182"/>
    <cellStyle name="Millares 2 3 2 2" xfId="183"/>
    <cellStyle name="Millares 2 3 3" xfId="184"/>
    <cellStyle name="Millares 2 3 4" xfId="185"/>
    <cellStyle name="Millares 2 3 5" xfId="186"/>
    <cellStyle name="Millares 2 4" xfId="187"/>
    <cellStyle name="Millares 2 4 2" xfId="188"/>
    <cellStyle name="Millares 2 4 2 2" xfId="189"/>
    <cellStyle name="Millares 2 4 3" xfId="190"/>
    <cellStyle name="Millares 2 4 4" xfId="191"/>
    <cellStyle name="Millares 2 4 5" xfId="192"/>
    <cellStyle name="Millares 2 5" xfId="193"/>
    <cellStyle name="Millares 2 5 2" xfId="194"/>
    <cellStyle name="Millares 2 6" xfId="195"/>
    <cellStyle name="Millares 2 7" xfId="196"/>
    <cellStyle name="Millares 2 8" xfId="197"/>
    <cellStyle name="Millares 2 9" xfId="198"/>
    <cellStyle name="Millares 3" xfId="199"/>
    <cellStyle name="Millares 3 10" xfId="200"/>
    <cellStyle name="Millares 3 11" xfId="201"/>
    <cellStyle name="Millares 3 12" xfId="202"/>
    <cellStyle name="Millares 3 2" xfId="203"/>
    <cellStyle name="Millares 3 2 2" xfId="204"/>
    <cellStyle name="Millares 3 2 2 2" xfId="205"/>
    <cellStyle name="Millares 3 2 3" xfId="206"/>
    <cellStyle name="Millares 3 3" xfId="207"/>
    <cellStyle name="Millares 3 3 2" xfId="208"/>
    <cellStyle name="Millares 3 4" xfId="209"/>
    <cellStyle name="Millares 3 5" xfId="210"/>
    <cellStyle name="Millares 3 6" xfId="211"/>
    <cellStyle name="Millares 3 6 2" xfId="212"/>
    <cellStyle name="Millares 3 6 3" xfId="213"/>
    <cellStyle name="Millares 3 7" xfId="214"/>
    <cellStyle name="Millares 3 8" xfId="215"/>
    <cellStyle name="Millares 3 9" xfId="216"/>
    <cellStyle name="Millares 4" xfId="217"/>
    <cellStyle name="Millares 4 2" xfId="218"/>
    <cellStyle name="Millares 4 2 2" xfId="219"/>
    <cellStyle name="Millares 4 2 2 2" xfId="220"/>
    <cellStyle name="Millares 4 2 3" xfId="221"/>
    <cellStyle name="Millares 4 2 4" xfId="222"/>
    <cellStyle name="Millares 4 3" xfId="223"/>
    <cellStyle name="Millares 4 3 2" xfId="224"/>
    <cellStyle name="Millares 4 3 3" xfId="225"/>
    <cellStyle name="Millares 4 4" xfId="226"/>
    <cellStyle name="Millares 4 5" xfId="227"/>
    <cellStyle name="Millares 5" xfId="228"/>
    <cellStyle name="Millares 5 2" xfId="229"/>
    <cellStyle name="Millares 5 2 2" xfId="230"/>
    <cellStyle name="Millares 5 2 3" xfId="231"/>
    <cellStyle name="Millares 5 3" xfId="232"/>
    <cellStyle name="Millares 5 4" xfId="233"/>
    <cellStyle name="Millares 5 5" xfId="234"/>
    <cellStyle name="Millares 6" xfId="235"/>
    <cellStyle name="Millares 6 2" xfId="236"/>
    <cellStyle name="Millares 7" xfId="237"/>
    <cellStyle name="Millares 8" xfId="238"/>
    <cellStyle name="Millares 8 2" xfId="239"/>
    <cellStyle name="Millares 9" xfId="240"/>
    <cellStyle name="Millares 9 2" xfId="241"/>
    <cellStyle name="Moneda 2" xfId="242"/>
    <cellStyle name="Moneda 2 2" xfId="243"/>
    <cellStyle name="Moneda 2 3" xfId="244"/>
    <cellStyle name="Moneda 2 4" xfId="245"/>
    <cellStyle name="Neutral 2" xfId="246"/>
    <cellStyle name="Normal" xfId="0" builtinId="0"/>
    <cellStyle name="Normal 10" xfId="247"/>
    <cellStyle name="Normal 10 2" xfId="248"/>
    <cellStyle name="Normal 10 2 2" xfId="249"/>
    <cellStyle name="Normal 10 2 2 2" xfId="250"/>
    <cellStyle name="Normal 10 2 3" xfId="251"/>
    <cellStyle name="Normal 10 3" xfId="252"/>
    <cellStyle name="Normal 10 3 2" xfId="253"/>
    <cellStyle name="Normal 10 3 2 2" xfId="254"/>
    <cellStyle name="Normal 10 3 3" xfId="255"/>
    <cellStyle name="Normal 10 4" xfId="256"/>
    <cellStyle name="Normal 10 4 2" xfId="257"/>
    <cellStyle name="Normal 10 4 2 2" xfId="258"/>
    <cellStyle name="Normal 10 4 3" xfId="259"/>
    <cellStyle name="Normal 10 5" xfId="260"/>
    <cellStyle name="Normal 10 5 2" xfId="261"/>
    <cellStyle name="Normal 10 6" xfId="262"/>
    <cellStyle name="Normal 10 7" xfId="263"/>
    <cellStyle name="Normal 11" xfId="264"/>
    <cellStyle name="Normal 11 2" xfId="265"/>
    <cellStyle name="Normal 11 2 2" xfId="266"/>
    <cellStyle name="Normal 11 2 2 2" xfId="267"/>
    <cellStyle name="Normal 11 2 3" xfId="268"/>
    <cellStyle name="Normal 11 3" xfId="269"/>
    <cellStyle name="Normal 11 3 2" xfId="270"/>
    <cellStyle name="Normal 11 3 2 2" xfId="271"/>
    <cellStyle name="Normal 11 3 3" xfId="272"/>
    <cellStyle name="Normal 11 4" xfId="273"/>
    <cellStyle name="Normal 11 4 2" xfId="274"/>
    <cellStyle name="Normal 11 4 2 2" xfId="275"/>
    <cellStyle name="Normal 11 4 3" xfId="276"/>
    <cellStyle name="Normal 11 5" xfId="277"/>
    <cellStyle name="Normal 11 5 2" xfId="278"/>
    <cellStyle name="Normal 11 5 2 2" xfId="279"/>
    <cellStyle name="Normal 11 5 3" xfId="280"/>
    <cellStyle name="Normal 11 6" xfId="281"/>
    <cellStyle name="Normal 11 6 2" xfId="282"/>
    <cellStyle name="Normal 11 7" xfId="283"/>
    <cellStyle name="Normal 11 8" xfId="284"/>
    <cellStyle name="Normal 12" xfId="285"/>
    <cellStyle name="Normal 12 2" xfId="286"/>
    <cellStyle name="Normal 12 2 2" xfId="287"/>
    <cellStyle name="Normal 12 2 2 2" xfId="288"/>
    <cellStyle name="Normal 12 2 3" xfId="289"/>
    <cellStyle name="Normal 12 2 4" xfId="290"/>
    <cellStyle name="Normal 12 3" xfId="291"/>
    <cellStyle name="Normal 12 3 2" xfId="292"/>
    <cellStyle name="Normal 12 3 2 2" xfId="293"/>
    <cellStyle name="Normal 12 3 3" xfId="294"/>
    <cellStyle name="Normal 12 4" xfId="295"/>
    <cellStyle name="Normal 12 4 2" xfId="296"/>
    <cellStyle name="Normal 12 4 2 2" xfId="297"/>
    <cellStyle name="Normal 12 4 3" xfId="298"/>
    <cellStyle name="Normal 12 5" xfId="299"/>
    <cellStyle name="Normal 12 5 2" xfId="300"/>
    <cellStyle name="Normal 12 5 2 2" xfId="301"/>
    <cellStyle name="Normal 12 5 3" xfId="302"/>
    <cellStyle name="Normal 12 6" xfId="303"/>
    <cellStyle name="Normal 12 6 2" xfId="304"/>
    <cellStyle name="Normal 12 7" xfId="305"/>
    <cellStyle name="Normal 13" xfId="306"/>
    <cellStyle name="Normal 13 2" xfId="307"/>
    <cellStyle name="Normal 13 2 2" xfId="308"/>
    <cellStyle name="Normal 13 2 2 2" xfId="309"/>
    <cellStyle name="Normal 13 2 3" xfId="310"/>
    <cellStyle name="Normal 13 3" xfId="311"/>
    <cellStyle name="Normal 13 3 2" xfId="312"/>
    <cellStyle name="Normal 13 3 2 2" xfId="313"/>
    <cellStyle name="Normal 13 3 3" xfId="314"/>
    <cellStyle name="Normal 13 4" xfId="315"/>
    <cellStyle name="Normal 13 4 2" xfId="316"/>
    <cellStyle name="Normal 13 4 2 2" xfId="317"/>
    <cellStyle name="Normal 13 4 3" xfId="318"/>
    <cellStyle name="Normal 13 5" xfId="319"/>
    <cellStyle name="Normal 13 5 2" xfId="320"/>
    <cellStyle name="Normal 13 5 2 2" xfId="321"/>
    <cellStyle name="Normal 13 5 3" xfId="322"/>
    <cellStyle name="Normal 13 6" xfId="323"/>
    <cellStyle name="Normal 13 6 2" xfId="324"/>
    <cellStyle name="Normal 13 7" xfId="325"/>
    <cellStyle name="Normal 13 8" xfId="326"/>
    <cellStyle name="Normal 14" xfId="327"/>
    <cellStyle name="Normal 14 2" xfId="328"/>
    <cellStyle name="Normal 14 2 2" xfId="329"/>
    <cellStyle name="Normal 14 2 2 2" xfId="330"/>
    <cellStyle name="Normal 14 2 3" xfId="331"/>
    <cellStyle name="Normal 14 3" xfId="332"/>
    <cellStyle name="Normal 14 3 2" xfId="333"/>
    <cellStyle name="Normal 14 3 2 2" xfId="334"/>
    <cellStyle name="Normal 14 3 3" xfId="335"/>
    <cellStyle name="Normal 14 4" xfId="336"/>
    <cellStyle name="Normal 14 4 2" xfId="337"/>
    <cellStyle name="Normal 14 4 2 2" xfId="338"/>
    <cellStyle name="Normal 14 4 3" xfId="339"/>
    <cellStyle name="Normal 14 5" xfId="340"/>
    <cellStyle name="Normal 14 5 2" xfId="341"/>
    <cellStyle name="Normal 14 5 2 2" xfId="342"/>
    <cellStyle name="Normal 14 5 3" xfId="343"/>
    <cellStyle name="Normal 14 6" xfId="344"/>
    <cellStyle name="Normal 14 6 2" xfId="345"/>
    <cellStyle name="Normal 14 7" xfId="346"/>
    <cellStyle name="Normal 15" xfId="347"/>
    <cellStyle name="Normal 15 2" xfId="348"/>
    <cellStyle name="Normal 15 2 2" xfId="349"/>
    <cellStyle name="Normal 15 2 2 2" xfId="350"/>
    <cellStyle name="Normal 15 2 3" xfId="351"/>
    <cellStyle name="Normal 15 3" xfId="352"/>
    <cellStyle name="Normal 15 3 2" xfId="353"/>
    <cellStyle name="Normal 15 3 2 2" xfId="354"/>
    <cellStyle name="Normal 15 3 3" xfId="355"/>
    <cellStyle name="Normal 15 4" xfId="356"/>
    <cellStyle name="Normal 15 4 2" xfId="357"/>
    <cellStyle name="Normal 15 5" xfId="358"/>
    <cellStyle name="Normal 15 6" xfId="359"/>
    <cellStyle name="Normal 16" xfId="360"/>
    <cellStyle name="Normal 16 2" xfId="361"/>
    <cellStyle name="Normal 16 2 2" xfId="362"/>
    <cellStyle name="Normal 16 2 2 2" xfId="363"/>
    <cellStyle name="Normal 16 2 3" xfId="364"/>
    <cellStyle name="Normal 16 3" xfId="365"/>
    <cellStyle name="Normal 16 3 2" xfId="366"/>
    <cellStyle name="Normal 16 3 2 2" xfId="367"/>
    <cellStyle name="Normal 16 3 3" xfId="368"/>
    <cellStyle name="Normal 16 4" xfId="369"/>
    <cellStyle name="Normal 16 4 2" xfId="370"/>
    <cellStyle name="Normal 16 5" xfId="371"/>
    <cellStyle name="Normal 16 6" xfId="372"/>
    <cellStyle name="Normal 17" xfId="373"/>
    <cellStyle name="Normal 17 2" xfId="374"/>
    <cellStyle name="Normal 17 2 2" xfId="375"/>
    <cellStyle name="Normal 17 2 2 2" xfId="376"/>
    <cellStyle name="Normal 17 2 3" xfId="377"/>
    <cellStyle name="Normal 17 3" xfId="378"/>
    <cellStyle name="Normal 17 3 2" xfId="379"/>
    <cellStyle name="Normal 17 3 2 2" xfId="380"/>
    <cellStyle name="Normal 17 3 3" xfId="381"/>
    <cellStyle name="Normal 17 4" xfId="382"/>
    <cellStyle name="Normal 17 4 2" xfId="383"/>
    <cellStyle name="Normal 17 5" xfId="384"/>
    <cellStyle name="Normal 17 6" xfId="385"/>
    <cellStyle name="Normal 18" xfId="386"/>
    <cellStyle name="Normal 18 2" xfId="387"/>
    <cellStyle name="Normal 18 2 2" xfId="388"/>
    <cellStyle name="Normal 18 2 2 2" xfId="389"/>
    <cellStyle name="Normal 18 2 3" xfId="390"/>
    <cellStyle name="Normal 18 3" xfId="391"/>
    <cellStyle name="Normal 18 3 2" xfId="392"/>
    <cellStyle name="Normal 18 3 2 2" xfId="393"/>
    <cellStyle name="Normal 18 3 3" xfId="394"/>
    <cellStyle name="Normal 18 4" xfId="395"/>
    <cellStyle name="Normal 18 4 2" xfId="396"/>
    <cellStyle name="Normal 18 5" xfId="397"/>
    <cellStyle name="Normal 19" xfId="398"/>
    <cellStyle name="Normal 2" xfId="399"/>
    <cellStyle name="Normal 2 10" xfId="400"/>
    <cellStyle name="Normal 2 10 2" xfId="401"/>
    <cellStyle name="Normal 2 10 3" xfId="402"/>
    <cellStyle name="Normal 2 11" xfId="403"/>
    <cellStyle name="Normal 2 11 2" xfId="404"/>
    <cellStyle name="Normal 2 11 3" xfId="405"/>
    <cellStyle name="Normal 2 12" xfId="406"/>
    <cellStyle name="Normal 2 12 2" xfId="407"/>
    <cellStyle name="Normal 2 12 2 2" xfId="408"/>
    <cellStyle name="Normal 2 12 3" xfId="409"/>
    <cellStyle name="Normal 2 13" xfId="410"/>
    <cellStyle name="Normal 2 13 2" xfId="411"/>
    <cellStyle name="Normal 2 13 3" xfId="412"/>
    <cellStyle name="Normal 2 14" xfId="413"/>
    <cellStyle name="Normal 2 14 2" xfId="414"/>
    <cellStyle name="Normal 2 14 3" xfId="415"/>
    <cellStyle name="Normal 2 15" xfId="416"/>
    <cellStyle name="Normal 2 15 2" xfId="417"/>
    <cellStyle name="Normal 2 15 3" xfId="418"/>
    <cellStyle name="Normal 2 16" xfId="419"/>
    <cellStyle name="Normal 2 16 2" xfId="420"/>
    <cellStyle name="Normal 2 16 3" xfId="421"/>
    <cellStyle name="Normal 2 17" xfId="422"/>
    <cellStyle name="Normal 2 17 2" xfId="423"/>
    <cellStyle name="Normal 2 17 3" xfId="424"/>
    <cellStyle name="Normal 2 18" xfId="425"/>
    <cellStyle name="Normal 2 18 2" xfId="426"/>
    <cellStyle name="Normal 2 19" xfId="427"/>
    <cellStyle name="Normal 2 19 2" xfId="428"/>
    <cellStyle name="Normal 2 19 3" xfId="429"/>
    <cellStyle name="Normal 2 2" xfId="3"/>
    <cellStyle name="Normal 2 2 10" xfId="430"/>
    <cellStyle name="Normal 2 2 11" xfId="431"/>
    <cellStyle name="Normal 2 2 12" xfId="432"/>
    <cellStyle name="Normal 2 2 13" xfId="433"/>
    <cellStyle name="Normal 2 2 14" xfId="434"/>
    <cellStyle name="Normal 2 2 15" xfId="435"/>
    <cellStyle name="Normal 2 2 16" xfId="436"/>
    <cellStyle name="Normal 2 2 17" xfId="437"/>
    <cellStyle name="Normal 2 2 18" xfId="438"/>
    <cellStyle name="Normal 2 2 19" xfId="439"/>
    <cellStyle name="Normal 2 2 2" xfId="440"/>
    <cellStyle name="Normal 2 2 2 2" xfId="441"/>
    <cellStyle name="Normal 2 2 2 3" xfId="442"/>
    <cellStyle name="Normal 2 2 2 4" xfId="443"/>
    <cellStyle name="Normal 2 2 2 5" xfId="444"/>
    <cellStyle name="Normal 2 2 2 6" xfId="445"/>
    <cellStyle name="Normal 2 2 2 7" xfId="446"/>
    <cellStyle name="Normal 2 2 20" xfId="447"/>
    <cellStyle name="Normal 2 2 21" xfId="448"/>
    <cellStyle name="Normal 2 2 22" xfId="449"/>
    <cellStyle name="Normal 2 2 23" xfId="450"/>
    <cellStyle name="Normal 2 2 3" xfId="451"/>
    <cellStyle name="Normal 2 2 4" xfId="452"/>
    <cellStyle name="Normal 2 2 5" xfId="453"/>
    <cellStyle name="Normal 2 2 6" xfId="454"/>
    <cellStyle name="Normal 2 2 7" xfId="455"/>
    <cellStyle name="Normal 2 2 8" xfId="456"/>
    <cellStyle name="Normal 2 2 9" xfId="457"/>
    <cellStyle name="Normal 2 20" xfId="458"/>
    <cellStyle name="Normal 2 20 2" xfId="459"/>
    <cellStyle name="Normal 2 20 3" xfId="460"/>
    <cellStyle name="Normal 2 21" xfId="461"/>
    <cellStyle name="Normal 2 21 2" xfId="462"/>
    <cellStyle name="Normal 2 22" xfId="463"/>
    <cellStyle name="Normal 2 22 2" xfId="464"/>
    <cellStyle name="Normal 2 23" xfId="465"/>
    <cellStyle name="Normal 2 23 2" xfId="466"/>
    <cellStyle name="Normal 2 24" xfId="2"/>
    <cellStyle name="Normal 2 24 2" xfId="467"/>
    <cellStyle name="Normal 2 25" xfId="468"/>
    <cellStyle name="Normal 2 25 2" xfId="469"/>
    <cellStyle name="Normal 2 26" xfId="470"/>
    <cellStyle name="Normal 2 26 2" xfId="471"/>
    <cellStyle name="Normal 2 27" xfId="472"/>
    <cellStyle name="Normal 2 27 2" xfId="473"/>
    <cellStyle name="Normal 2 28" xfId="474"/>
    <cellStyle name="Normal 2 29" xfId="475"/>
    <cellStyle name="Normal 2 3" xfId="476"/>
    <cellStyle name="Normal 2 3 10" xfId="477"/>
    <cellStyle name="Normal 2 3 11" xfId="478"/>
    <cellStyle name="Normal 2 3 2" xfId="479"/>
    <cellStyle name="Normal 2 3 2 2" xfId="480"/>
    <cellStyle name="Normal 2 3 2 3" xfId="481"/>
    <cellStyle name="Normal 2 3 3" xfId="482"/>
    <cellStyle name="Normal 2 3 3 2" xfId="483"/>
    <cellStyle name="Normal 2 3 4" xfId="484"/>
    <cellStyle name="Normal 2 3 5" xfId="485"/>
    <cellStyle name="Normal 2 3 6" xfId="486"/>
    <cellStyle name="Normal 2 3 7" xfId="487"/>
    <cellStyle name="Normal 2 3 8" xfId="488"/>
    <cellStyle name="Normal 2 3 9" xfId="489"/>
    <cellStyle name="Normal 2 30" xfId="490"/>
    <cellStyle name="Normal 2 31" xfId="491"/>
    <cellStyle name="Normal 2 32" xfId="492"/>
    <cellStyle name="Normal 2 33" xfId="493"/>
    <cellStyle name="Normal 2 34" xfId="494"/>
    <cellStyle name="Normal 2 35" xfId="495"/>
    <cellStyle name="Normal 2 35 2" xfId="496"/>
    <cellStyle name="Normal 2 35 3" xfId="497"/>
    <cellStyle name="Normal 2 36" xfId="498"/>
    <cellStyle name="Normal 2 37" xfId="499"/>
    <cellStyle name="Normal 2 38" xfId="500"/>
    <cellStyle name="Normal 2 39" xfId="501"/>
    <cellStyle name="Normal 2 4" xfId="502"/>
    <cellStyle name="Normal 2 4 2" xfId="503"/>
    <cellStyle name="Normal 2 4 3" xfId="504"/>
    <cellStyle name="Normal 2 4 3 2" xfId="505"/>
    <cellStyle name="Normal 2 40" xfId="506"/>
    <cellStyle name="Normal 2 41" xfId="507"/>
    <cellStyle name="Normal 2 5" xfId="508"/>
    <cellStyle name="Normal 2 5 2" xfId="509"/>
    <cellStyle name="Normal 2 5 3" xfId="510"/>
    <cellStyle name="Normal 2 5 3 2" xfId="511"/>
    <cellStyle name="Normal 2 5 4" xfId="512"/>
    <cellStyle name="Normal 2 5 5" xfId="513"/>
    <cellStyle name="Normal 2 6" xfId="514"/>
    <cellStyle name="Normal 2 6 2" xfId="515"/>
    <cellStyle name="Normal 2 6 3" xfId="516"/>
    <cellStyle name="Normal 2 7" xfId="517"/>
    <cellStyle name="Normal 2 7 2" xfId="518"/>
    <cellStyle name="Normal 2 7 3" xfId="519"/>
    <cellStyle name="Normal 2 8" xfId="520"/>
    <cellStyle name="Normal 2 8 2" xfId="521"/>
    <cellStyle name="Normal 2 8 3" xfId="522"/>
    <cellStyle name="Normal 2 82" xfId="523"/>
    <cellStyle name="Normal 2 83" xfId="524"/>
    <cellStyle name="Normal 2 86" xfId="525"/>
    <cellStyle name="Normal 2 9" xfId="526"/>
    <cellStyle name="Normal 2 9 2" xfId="527"/>
    <cellStyle name="Normal 2 9 3" xfId="528"/>
    <cellStyle name="Normal 2_EFE" xfId="529"/>
    <cellStyle name="Normal 20" xfId="530"/>
    <cellStyle name="Normal 20 2" xfId="531"/>
    <cellStyle name="Normal 21" xfId="532"/>
    <cellStyle name="Normal 22" xfId="533"/>
    <cellStyle name="Normal 23" xfId="534"/>
    <cellStyle name="Normal 24" xfId="535"/>
    <cellStyle name="Normal 25" xfId="536"/>
    <cellStyle name="Normal 26" xfId="537"/>
    <cellStyle name="Normal 3" xfId="538"/>
    <cellStyle name="Normal 3 10" xfId="539"/>
    <cellStyle name="Normal 3 10 2" xfId="540"/>
    <cellStyle name="Normal 3 11" xfId="541"/>
    <cellStyle name="Normal 3 11 2" xfId="542"/>
    <cellStyle name="Normal 3 12" xfId="543"/>
    <cellStyle name="Normal 3 12 2" xfId="544"/>
    <cellStyle name="Normal 3 13" xfId="545"/>
    <cellStyle name="Normal 3 14" xfId="546"/>
    <cellStyle name="Normal 3 14 2" xfId="547"/>
    <cellStyle name="Normal 3 15" xfId="548"/>
    <cellStyle name="Normal 3 15 2" xfId="549"/>
    <cellStyle name="Normal 3 15 3" xfId="550"/>
    <cellStyle name="Normal 3 15 4" xfId="551"/>
    <cellStyle name="Normal 3 16" xfId="552"/>
    <cellStyle name="Normal 3 17" xfId="553"/>
    <cellStyle name="Normal 3 18" xfId="554"/>
    <cellStyle name="Normal 3 19" xfId="555"/>
    <cellStyle name="Normal 3 2" xfId="556"/>
    <cellStyle name="Normal 3 2 2" xfId="557"/>
    <cellStyle name="Normal 3 2 2 2" xfId="558"/>
    <cellStyle name="Normal 3 2 2 2 2" xfId="559"/>
    <cellStyle name="Normal 3 2 2 3" xfId="560"/>
    <cellStyle name="Normal 3 2 2 3 2" xfId="561"/>
    <cellStyle name="Normal 3 2 2 4" xfId="562"/>
    <cellStyle name="Normal 3 2 2 5" xfId="563"/>
    <cellStyle name="Normal 3 2 2 6" xfId="1070"/>
    <cellStyle name="Normal 3 2 3" xfId="564"/>
    <cellStyle name="Normal 3 2 3 2" xfId="565"/>
    <cellStyle name="Normal 3 2 4" xfId="566"/>
    <cellStyle name="Normal 3 2 5" xfId="1064"/>
    <cellStyle name="Normal 3 20" xfId="567"/>
    <cellStyle name="Normal 3 21" xfId="568"/>
    <cellStyle name="Normal 3 3" xfId="569"/>
    <cellStyle name="Normal 3 3 2" xfId="570"/>
    <cellStyle name="Normal 3 3 2 2" xfId="571"/>
    <cellStyle name="Normal 3 4" xfId="572"/>
    <cellStyle name="Normal 3 4 2" xfId="573"/>
    <cellStyle name="Normal 3 4 2 2" xfId="574"/>
    <cellStyle name="Normal 3 5" xfId="575"/>
    <cellStyle name="Normal 3 5 2" xfId="576"/>
    <cellStyle name="Normal 3 6" xfId="577"/>
    <cellStyle name="Normal 3 7" xfId="578"/>
    <cellStyle name="Normal 3 8" xfId="579"/>
    <cellStyle name="Normal 3 9" xfId="580"/>
    <cellStyle name="Normal 3 9 2" xfId="581"/>
    <cellStyle name="Normal 3 9 3" xfId="582"/>
    <cellStyle name="Normal 3_EFE" xfId="583"/>
    <cellStyle name="Normal 4" xfId="584"/>
    <cellStyle name="Normal 4 2" xfId="585"/>
    <cellStyle name="Normal 4 2 2" xfId="586"/>
    <cellStyle name="Normal 4 2 2 2" xfId="587"/>
    <cellStyle name="Normal 4 2 2 3" xfId="1066"/>
    <cellStyle name="Normal 4 2 3" xfId="1065"/>
    <cellStyle name="Normal 4 3" xfId="588"/>
    <cellStyle name="Normal 4 3 2" xfId="589"/>
    <cellStyle name="Normal 4 3 3" xfId="590"/>
    <cellStyle name="Normal 4 4" xfId="591"/>
    <cellStyle name="Normal 4 4 2" xfId="592"/>
    <cellStyle name="Normal 4 4 3" xfId="593"/>
    <cellStyle name="Normal 4 5" xfId="594"/>
    <cellStyle name="Normal 5" xfId="595"/>
    <cellStyle name="Normal 5 10" xfId="596"/>
    <cellStyle name="Normal 5 11" xfId="597"/>
    <cellStyle name="Normal 5 12" xfId="598"/>
    <cellStyle name="Normal 5 13" xfId="599"/>
    <cellStyle name="Normal 5 14" xfId="600"/>
    <cellStyle name="Normal 5 15" xfId="601"/>
    <cellStyle name="Normal 5 16" xfId="602"/>
    <cellStyle name="Normal 5 17" xfId="603"/>
    <cellStyle name="Normal 5 2" xfId="604"/>
    <cellStyle name="Normal 5 2 2" xfId="605"/>
    <cellStyle name="Normal 5 2 2 2" xfId="606"/>
    <cellStyle name="Normal 5 2 2 3" xfId="607"/>
    <cellStyle name="Normal 5 2 3" xfId="608"/>
    <cellStyle name="Normal 5 3" xfId="609"/>
    <cellStyle name="Normal 5 3 2" xfId="610"/>
    <cellStyle name="Normal 5 3 2 2" xfId="611"/>
    <cellStyle name="Normal 5 3 2 3" xfId="612"/>
    <cellStyle name="Normal 5 3 3" xfId="613"/>
    <cellStyle name="Normal 5 3 3 2" xfId="614"/>
    <cellStyle name="Normal 5 3 4" xfId="615"/>
    <cellStyle name="Normal 5 4" xfId="616"/>
    <cellStyle name="Normal 5 4 2" xfId="617"/>
    <cellStyle name="Normal 5 4 2 2" xfId="618"/>
    <cellStyle name="Normal 5 4 2 3" xfId="619"/>
    <cellStyle name="Normal 5 4 3" xfId="620"/>
    <cellStyle name="Normal 5 5" xfId="621"/>
    <cellStyle name="Normal 5 5 2" xfId="622"/>
    <cellStyle name="Normal 5 5 2 2" xfId="623"/>
    <cellStyle name="Normal 5 6" xfId="624"/>
    <cellStyle name="Normal 5 6 2" xfId="625"/>
    <cellStyle name="Normal 5 7" xfId="626"/>
    <cellStyle name="Normal 5 7 2" xfId="627"/>
    <cellStyle name="Normal 5 8" xfId="628"/>
    <cellStyle name="Normal 5 9" xfId="629"/>
    <cellStyle name="Normal 56" xfId="630"/>
    <cellStyle name="Normal 6" xfId="631"/>
    <cellStyle name="Normal 6 10" xfId="632"/>
    <cellStyle name="Normal 6 11" xfId="633"/>
    <cellStyle name="Normal 6 2" xfId="634"/>
    <cellStyle name="Normal 6 2 2" xfId="635"/>
    <cellStyle name="Normal 6 2 2 2" xfId="636"/>
    <cellStyle name="Normal 6 2 3" xfId="637"/>
    <cellStyle name="Normal 6 2 3 2" xfId="638"/>
    <cellStyle name="Normal 6 2 4" xfId="639"/>
    <cellStyle name="Normal 6 2 5" xfId="640"/>
    <cellStyle name="Normal 6 2 6" xfId="641"/>
    <cellStyle name="Normal 6 2 7" xfId="642"/>
    <cellStyle name="Normal 6 2 8" xfId="643"/>
    <cellStyle name="Normal 6 2 9" xfId="644"/>
    <cellStyle name="Normal 6 2_EFE" xfId="645"/>
    <cellStyle name="Normal 6 3" xfId="646"/>
    <cellStyle name="Normal 6 3 2" xfId="647"/>
    <cellStyle name="Normal 6 3 2 2" xfId="648"/>
    <cellStyle name="Normal 6 3 3" xfId="649"/>
    <cellStyle name="Normal 6 3 4" xfId="650"/>
    <cellStyle name="Normal 6 4" xfId="651"/>
    <cellStyle name="Normal 6 4 2" xfId="652"/>
    <cellStyle name="Normal 6 4 2 2" xfId="653"/>
    <cellStyle name="Normal 6 4 3" xfId="654"/>
    <cellStyle name="Normal 6 5" xfId="655"/>
    <cellStyle name="Normal 6 5 2" xfId="656"/>
    <cellStyle name="Normal 6 5 2 2" xfId="657"/>
    <cellStyle name="Normal 6 5 3" xfId="658"/>
    <cellStyle name="Normal 6 6" xfId="659"/>
    <cellStyle name="Normal 6 6 2" xfId="660"/>
    <cellStyle name="Normal 6 7" xfId="661"/>
    <cellStyle name="Normal 6 8" xfId="662"/>
    <cellStyle name="Normal 6 9" xfId="663"/>
    <cellStyle name="Normal 6_EFE" xfId="664"/>
    <cellStyle name="Normal 7" xfId="665"/>
    <cellStyle name="Normal 7 10" xfId="666"/>
    <cellStyle name="Normal 7 11" xfId="667"/>
    <cellStyle name="Normal 7 12" xfId="668"/>
    <cellStyle name="Normal 7 13" xfId="669"/>
    <cellStyle name="Normal 7 14" xfId="670"/>
    <cellStyle name="Normal 7 15" xfId="671"/>
    <cellStyle name="Normal 7 16" xfId="672"/>
    <cellStyle name="Normal 7 17" xfId="673"/>
    <cellStyle name="Normal 7 18" xfId="674"/>
    <cellStyle name="Normal 7 19" xfId="675"/>
    <cellStyle name="Normal 7 2" xfId="676"/>
    <cellStyle name="Normal 7 2 2" xfId="677"/>
    <cellStyle name="Normal 7 2 2 2" xfId="678"/>
    <cellStyle name="Normal 7 2 3" xfId="679"/>
    <cellStyle name="Normal 7 2 4" xfId="680"/>
    <cellStyle name="Normal 7 3" xfId="681"/>
    <cellStyle name="Normal 7 3 2" xfId="682"/>
    <cellStyle name="Normal 7 3 2 2" xfId="683"/>
    <cellStyle name="Normal 7 3 3" xfId="684"/>
    <cellStyle name="Normal 7 3 4" xfId="685"/>
    <cellStyle name="Normal 7 4" xfId="686"/>
    <cellStyle name="Normal 7 4 2" xfId="687"/>
    <cellStyle name="Normal 7 4 2 2" xfId="688"/>
    <cellStyle name="Normal 7 4 3" xfId="689"/>
    <cellStyle name="Normal 7 4 4" xfId="690"/>
    <cellStyle name="Normal 7 5" xfId="691"/>
    <cellStyle name="Normal 7 5 2" xfId="692"/>
    <cellStyle name="Normal 7 5 3" xfId="693"/>
    <cellStyle name="Normal 7 6" xfId="694"/>
    <cellStyle name="Normal 7 6 2" xfId="695"/>
    <cellStyle name="Normal 7 7" xfId="696"/>
    <cellStyle name="Normal 7 7 2" xfId="697"/>
    <cellStyle name="Normal 7 8" xfId="698"/>
    <cellStyle name="Normal 7 9" xfId="699"/>
    <cellStyle name="Normal 7_EFE" xfId="700"/>
    <cellStyle name="Normal 8" xfId="701"/>
    <cellStyle name="Normal 8 2" xfId="702"/>
    <cellStyle name="Normal 8 2 2" xfId="703"/>
    <cellStyle name="Normal 8 2 2 2" xfId="704"/>
    <cellStyle name="Normal 8 2 3" xfId="705"/>
    <cellStyle name="Normal 8 3" xfId="706"/>
    <cellStyle name="Normal 8 3 2" xfId="707"/>
    <cellStyle name="Normal 8 3 2 2" xfId="708"/>
    <cellStyle name="Normal 8 3 3" xfId="709"/>
    <cellStyle name="Normal 8 4" xfId="710"/>
    <cellStyle name="Normal 8 4 2" xfId="711"/>
    <cellStyle name="Normal 8 4 2 2" xfId="712"/>
    <cellStyle name="Normal 8 4 3" xfId="713"/>
    <cellStyle name="Normal 8 5" xfId="714"/>
    <cellStyle name="Normal 8 5 2" xfId="715"/>
    <cellStyle name="Normal 8 5 2 2" xfId="716"/>
    <cellStyle name="Normal 8 5 3" xfId="717"/>
    <cellStyle name="Normal 8 6" xfId="718"/>
    <cellStyle name="Normal 8 6 2" xfId="719"/>
    <cellStyle name="Normal 8 7" xfId="720"/>
    <cellStyle name="Normal 8 8" xfId="721"/>
    <cellStyle name="Normal 8 9" xfId="722"/>
    <cellStyle name="Normal 9" xfId="723"/>
    <cellStyle name="Normal 9 2" xfId="724"/>
    <cellStyle name="Normal 9 2 2" xfId="725"/>
    <cellStyle name="Normal 9 2 2 2" xfId="726"/>
    <cellStyle name="Normal 9 2 3" xfId="727"/>
    <cellStyle name="Normal 9 2 4" xfId="728"/>
    <cellStyle name="Normal 9 3" xfId="729"/>
    <cellStyle name="Normal 9 3 2" xfId="730"/>
    <cellStyle name="Normal 9 3 2 2" xfId="731"/>
    <cellStyle name="Normal 9 3 3" xfId="732"/>
    <cellStyle name="Normal 9 3 4" xfId="733"/>
    <cellStyle name="Normal 9 4" xfId="734"/>
    <cellStyle name="Normal 9 4 2" xfId="735"/>
    <cellStyle name="Normal 9 4 2 2" xfId="736"/>
    <cellStyle name="Normal 9 4 3" xfId="737"/>
    <cellStyle name="Normal 9 5" xfId="738"/>
    <cellStyle name="Normal 9 5 2" xfId="739"/>
    <cellStyle name="Normal 9 6" xfId="740"/>
    <cellStyle name="Normal 9 7" xfId="741"/>
    <cellStyle name="Normal 9 8" xfId="742"/>
    <cellStyle name="Normal 9 9" xfId="1069"/>
    <cellStyle name="Notas 10" xfId="743"/>
    <cellStyle name="Notas 10 2" xfId="744"/>
    <cellStyle name="Notas 10 2 2" xfId="745"/>
    <cellStyle name="Notas 10 3" xfId="746"/>
    <cellStyle name="Notas 10 3 2" xfId="747"/>
    <cellStyle name="Notas 10 4" xfId="748"/>
    <cellStyle name="Notas 11" xfId="749"/>
    <cellStyle name="Notas 11 2" xfId="750"/>
    <cellStyle name="Notas 11 2 2" xfId="751"/>
    <cellStyle name="Notas 11 3" xfId="752"/>
    <cellStyle name="Notas 11 3 2" xfId="753"/>
    <cellStyle name="Notas 11 4" xfId="754"/>
    <cellStyle name="Notas 12" xfId="755"/>
    <cellStyle name="Notas 12 2" xfId="756"/>
    <cellStyle name="Notas 12 2 2" xfId="757"/>
    <cellStyle name="Notas 12 3" xfId="758"/>
    <cellStyle name="Notas 12 3 2" xfId="759"/>
    <cellStyle name="Notas 12 4" xfId="760"/>
    <cellStyle name="Notas 13" xfId="761"/>
    <cellStyle name="Notas 14" xfId="762"/>
    <cellStyle name="Notas 2" xfId="763"/>
    <cellStyle name="Notas 2 2" xfId="764"/>
    <cellStyle name="Notas 2 2 2" xfId="765"/>
    <cellStyle name="Notas 2 2 2 2" xfId="766"/>
    <cellStyle name="Notas 2 2 3" xfId="767"/>
    <cellStyle name="Notas 2 3" xfId="768"/>
    <cellStyle name="Notas 2 3 2" xfId="769"/>
    <cellStyle name="Notas 2 4" xfId="770"/>
    <cellStyle name="Notas 2 4 2" xfId="771"/>
    <cellStyle name="Notas 2 5" xfId="772"/>
    <cellStyle name="Notas 2 6" xfId="773"/>
    <cellStyle name="Notas 2 7" xfId="1068"/>
    <cellStyle name="Notas 3" xfId="774"/>
    <cellStyle name="Notas 3 2" xfId="775"/>
    <cellStyle name="Notas 3 2 2" xfId="776"/>
    <cellStyle name="Notas 3 3" xfId="777"/>
    <cellStyle name="Notas 3 3 2" xfId="778"/>
    <cellStyle name="Notas 3 4" xfId="779"/>
    <cellStyle name="Notas 4" xfId="780"/>
    <cellStyle name="Notas 4 2" xfId="781"/>
    <cellStyle name="Notas 4 2 2" xfId="782"/>
    <cellStyle name="Notas 4 3" xfId="783"/>
    <cellStyle name="Notas 4 3 2" xfId="784"/>
    <cellStyle name="Notas 4 4" xfId="785"/>
    <cellStyle name="Notas 5" xfId="786"/>
    <cellStyle name="Notas 5 2" xfId="787"/>
    <cellStyle name="Notas 5 2 2" xfId="788"/>
    <cellStyle name="Notas 5 3" xfId="789"/>
    <cellStyle name="Notas 5 3 2" xfId="790"/>
    <cellStyle name="Notas 5 4" xfId="791"/>
    <cellStyle name="Notas 6" xfId="792"/>
    <cellStyle name="Notas 6 2" xfId="793"/>
    <cellStyle name="Notas 6 2 2" xfId="794"/>
    <cellStyle name="Notas 6 3" xfId="795"/>
    <cellStyle name="Notas 6 3 2" xfId="796"/>
    <cellStyle name="Notas 6 4" xfId="797"/>
    <cellStyle name="Notas 7" xfId="798"/>
    <cellStyle name="Notas 7 2" xfId="799"/>
    <cellStyle name="Notas 7 2 2" xfId="800"/>
    <cellStyle name="Notas 7 3" xfId="801"/>
    <cellStyle name="Notas 7 3 2" xfId="802"/>
    <cellStyle name="Notas 7 4" xfId="803"/>
    <cellStyle name="Notas 8" xfId="804"/>
    <cellStyle name="Notas 8 2" xfId="805"/>
    <cellStyle name="Notas 8 2 2" xfId="806"/>
    <cellStyle name="Notas 8 3" xfId="807"/>
    <cellStyle name="Notas 8 3 2" xfId="808"/>
    <cellStyle name="Notas 8 4" xfId="809"/>
    <cellStyle name="Notas 9" xfId="810"/>
    <cellStyle name="Notas 9 2" xfId="811"/>
    <cellStyle name="Notas 9 2 2" xfId="812"/>
    <cellStyle name="Notas 9 3" xfId="813"/>
    <cellStyle name="Notas 9 3 2" xfId="814"/>
    <cellStyle name="Notas 9 4" xfId="815"/>
    <cellStyle name="Porcentaje 2" xfId="816"/>
    <cellStyle name="Porcentaje 2 2" xfId="817"/>
    <cellStyle name="Porcentual 2" xfId="818"/>
    <cellStyle name="Porcentual 2 10" xfId="819"/>
    <cellStyle name="Porcentual 2 2" xfId="820"/>
    <cellStyle name="Porcentual 2 2 2" xfId="821"/>
    <cellStyle name="Porcentual 2 2 2 2" xfId="822"/>
    <cellStyle name="Porcentual 2 2 2 3" xfId="823"/>
    <cellStyle name="Porcentual 2 2 3" xfId="824"/>
    <cellStyle name="Porcentual 2 2 4" xfId="825"/>
    <cellStyle name="Porcentual 2 3" xfId="826"/>
    <cellStyle name="Porcentual 2 4" xfId="827"/>
    <cellStyle name="Porcentual 2 5" xfId="828"/>
    <cellStyle name="Porcentual 2 6" xfId="829"/>
    <cellStyle name="Porcentual 2 6 2" xfId="830"/>
    <cellStyle name="Porcentual 2 6 3" xfId="831"/>
    <cellStyle name="Porcentual 2 7" xfId="832"/>
    <cellStyle name="Porcentual 2 8" xfId="833"/>
    <cellStyle name="Porcentual 2 9" xfId="834"/>
    <cellStyle name="Porcentual 3" xfId="835"/>
    <cellStyle name="Salida 2" xfId="836"/>
    <cellStyle name="SAPBEXaggData" xfId="837"/>
    <cellStyle name="SAPBEXaggData 2" xfId="838"/>
    <cellStyle name="SAPBEXaggData 3" xfId="839"/>
    <cellStyle name="SAPBEXaggDataEmph" xfId="840"/>
    <cellStyle name="SAPBEXaggDataEmph 2" xfId="841"/>
    <cellStyle name="SAPBEXaggDataEmph 3" xfId="842"/>
    <cellStyle name="SAPBEXaggItem" xfId="843"/>
    <cellStyle name="SAPBEXaggItem 2" xfId="844"/>
    <cellStyle name="SAPBEXaggItem 3" xfId="845"/>
    <cellStyle name="SAPBEXaggItemX" xfId="846"/>
    <cellStyle name="SAPBEXchaText" xfId="847"/>
    <cellStyle name="SAPBEXchaText 2" xfId="848"/>
    <cellStyle name="SAPBEXchaText 3" xfId="849"/>
    <cellStyle name="SAPBEXexcBad7" xfId="850"/>
    <cellStyle name="SAPBEXexcBad7 2" xfId="851"/>
    <cellStyle name="SAPBEXexcBad7 3" xfId="852"/>
    <cellStyle name="SAPBEXexcBad8" xfId="853"/>
    <cellStyle name="SAPBEXexcBad8 2" xfId="854"/>
    <cellStyle name="SAPBEXexcBad8 3" xfId="855"/>
    <cellStyle name="SAPBEXexcBad9" xfId="856"/>
    <cellStyle name="SAPBEXexcBad9 2" xfId="857"/>
    <cellStyle name="SAPBEXexcBad9 3" xfId="858"/>
    <cellStyle name="SAPBEXexcCritical4" xfId="859"/>
    <cellStyle name="SAPBEXexcCritical4 2" xfId="860"/>
    <cellStyle name="SAPBEXexcCritical4 3" xfId="861"/>
    <cellStyle name="SAPBEXexcCritical5" xfId="862"/>
    <cellStyle name="SAPBEXexcCritical5 2" xfId="863"/>
    <cellStyle name="SAPBEXexcCritical5 3" xfId="864"/>
    <cellStyle name="SAPBEXexcCritical6" xfId="865"/>
    <cellStyle name="SAPBEXexcCritical6 2" xfId="866"/>
    <cellStyle name="SAPBEXexcCritical6 3" xfId="867"/>
    <cellStyle name="SAPBEXexcGood1" xfId="868"/>
    <cellStyle name="SAPBEXexcGood1 2" xfId="869"/>
    <cellStyle name="SAPBEXexcGood1 3" xfId="870"/>
    <cellStyle name="SAPBEXexcGood2" xfId="871"/>
    <cellStyle name="SAPBEXexcGood2 2" xfId="872"/>
    <cellStyle name="SAPBEXexcGood2 3" xfId="873"/>
    <cellStyle name="SAPBEXexcGood3" xfId="874"/>
    <cellStyle name="SAPBEXexcGood3 2" xfId="875"/>
    <cellStyle name="SAPBEXexcGood3 3" xfId="876"/>
    <cellStyle name="SAPBEXfilterDrill" xfId="877"/>
    <cellStyle name="SAPBEXfilterDrill 2" xfId="878"/>
    <cellStyle name="SAPBEXfilterDrill 3" xfId="879"/>
    <cellStyle name="SAPBEXfilterItem" xfId="880"/>
    <cellStyle name="SAPBEXfilterItem 2" xfId="881"/>
    <cellStyle name="SAPBEXfilterItem 3" xfId="882"/>
    <cellStyle name="SAPBEXfilterText" xfId="883"/>
    <cellStyle name="SAPBEXfilterText 2" xfId="884"/>
    <cellStyle name="SAPBEXfilterText 3" xfId="885"/>
    <cellStyle name="SAPBEXfilterText 3 2" xfId="886"/>
    <cellStyle name="SAPBEXfilterText 4" xfId="887"/>
    <cellStyle name="SAPBEXformats" xfId="888"/>
    <cellStyle name="SAPBEXformats 2" xfId="889"/>
    <cellStyle name="SAPBEXformats 3" xfId="890"/>
    <cellStyle name="SAPBEXheaderItem" xfId="891"/>
    <cellStyle name="SAPBEXheaderItem 10" xfId="892"/>
    <cellStyle name="SAPBEXheaderItem 11" xfId="893"/>
    <cellStyle name="SAPBEXheaderItem 12" xfId="894"/>
    <cellStyle name="SAPBEXheaderItem 13" xfId="895"/>
    <cellStyle name="SAPBEXheaderItem 14" xfId="896"/>
    <cellStyle name="SAPBEXheaderItem 15" xfId="897"/>
    <cellStyle name="SAPBEXheaderItem 16" xfId="898"/>
    <cellStyle name="SAPBEXheaderItem 17" xfId="899"/>
    <cellStyle name="SAPBEXheaderItem 17 2" xfId="900"/>
    <cellStyle name="SAPBEXheaderItem 18" xfId="901"/>
    <cellStyle name="SAPBEXheaderItem 18 2" xfId="902"/>
    <cellStyle name="SAPBEXheaderItem 19" xfId="903"/>
    <cellStyle name="SAPBEXheaderItem 2" xfId="904"/>
    <cellStyle name="SAPBEXheaderItem 2 2" xfId="905"/>
    <cellStyle name="SAPBEXheaderItem 20" xfId="906"/>
    <cellStyle name="SAPBEXheaderItem 21" xfId="907"/>
    <cellStyle name="SAPBEXheaderItem 3" xfId="908"/>
    <cellStyle name="SAPBEXheaderItem 3 10" xfId="909"/>
    <cellStyle name="SAPBEXheaderItem 3 10 2" xfId="910"/>
    <cellStyle name="SAPBEXheaderItem 3 2" xfId="911"/>
    <cellStyle name="SAPBEXheaderItem 3 2 2" xfId="912"/>
    <cellStyle name="SAPBEXheaderItem 3 3" xfId="913"/>
    <cellStyle name="SAPBEXheaderItem 3 3 2" xfId="914"/>
    <cellStyle name="SAPBEXheaderItem 3 4" xfId="915"/>
    <cellStyle name="SAPBEXheaderItem 3 4 2" xfId="916"/>
    <cellStyle name="SAPBEXheaderItem 3 5" xfId="917"/>
    <cellStyle name="SAPBEXheaderItem 3 5 2" xfId="918"/>
    <cellStyle name="SAPBEXheaderItem 3 6" xfId="919"/>
    <cellStyle name="SAPBEXheaderItem 3 6 2" xfId="920"/>
    <cellStyle name="SAPBEXheaderItem 3 7" xfId="921"/>
    <cellStyle name="SAPBEXheaderItem 3 7 2" xfId="922"/>
    <cellStyle name="SAPBEXheaderItem 3 8" xfId="923"/>
    <cellStyle name="SAPBEXheaderItem 3 8 2" xfId="924"/>
    <cellStyle name="SAPBEXheaderItem 3 9" xfId="925"/>
    <cellStyle name="SAPBEXheaderItem 3 9 2" xfId="926"/>
    <cellStyle name="SAPBEXheaderItem 4" xfId="927"/>
    <cellStyle name="SAPBEXheaderItem 4 2" xfId="928"/>
    <cellStyle name="SAPBEXheaderItem 5" xfId="929"/>
    <cellStyle name="SAPBEXheaderItem 6" xfId="930"/>
    <cellStyle name="SAPBEXheaderItem 7" xfId="931"/>
    <cellStyle name="SAPBEXheaderItem 8" xfId="932"/>
    <cellStyle name="SAPBEXheaderItem 9" xfId="933"/>
    <cellStyle name="SAPBEXheaderText" xfId="934"/>
    <cellStyle name="SAPBEXheaderText 10" xfId="935"/>
    <cellStyle name="SAPBEXheaderText 11" xfId="936"/>
    <cellStyle name="SAPBEXheaderText 12" xfId="937"/>
    <cellStyle name="SAPBEXheaderText 13" xfId="938"/>
    <cellStyle name="SAPBEXheaderText 14" xfId="939"/>
    <cellStyle name="SAPBEXheaderText 15" xfId="940"/>
    <cellStyle name="SAPBEXheaderText 16" xfId="941"/>
    <cellStyle name="SAPBEXheaderText 17" xfId="942"/>
    <cellStyle name="SAPBEXheaderText 17 2" xfId="943"/>
    <cellStyle name="SAPBEXheaderText 18" xfId="944"/>
    <cellStyle name="SAPBEXheaderText 18 2" xfId="945"/>
    <cellStyle name="SAPBEXheaderText 19" xfId="946"/>
    <cellStyle name="SAPBEXheaderText 2" xfId="947"/>
    <cellStyle name="SAPBEXheaderText 2 2" xfId="948"/>
    <cellStyle name="SAPBEXheaderText 20" xfId="949"/>
    <cellStyle name="SAPBEXheaderText 21" xfId="950"/>
    <cellStyle name="SAPBEXheaderText 3" xfId="951"/>
    <cellStyle name="SAPBEXheaderText 3 10" xfId="952"/>
    <cellStyle name="SAPBEXheaderText 3 10 2" xfId="953"/>
    <cellStyle name="SAPBEXheaderText 3 2" xfId="954"/>
    <cellStyle name="SAPBEXheaderText 3 2 2" xfId="955"/>
    <cellStyle name="SAPBEXheaderText 3 3" xfId="956"/>
    <cellStyle name="SAPBEXheaderText 3 3 2" xfId="957"/>
    <cellStyle name="SAPBEXheaderText 3 4" xfId="958"/>
    <cellStyle name="SAPBEXheaderText 3 4 2" xfId="959"/>
    <cellStyle name="SAPBEXheaderText 3 5" xfId="960"/>
    <cellStyle name="SAPBEXheaderText 3 5 2" xfId="961"/>
    <cellStyle name="SAPBEXheaderText 3 6" xfId="962"/>
    <cellStyle name="SAPBEXheaderText 3 6 2" xfId="963"/>
    <cellStyle name="SAPBEXheaderText 3 7" xfId="964"/>
    <cellStyle name="SAPBEXheaderText 3 7 2" xfId="965"/>
    <cellStyle name="SAPBEXheaderText 3 8" xfId="966"/>
    <cellStyle name="SAPBEXheaderText 3 8 2" xfId="967"/>
    <cellStyle name="SAPBEXheaderText 3 9" xfId="968"/>
    <cellStyle name="SAPBEXheaderText 3 9 2" xfId="969"/>
    <cellStyle name="SAPBEXheaderText 4" xfId="970"/>
    <cellStyle name="SAPBEXheaderText 4 2" xfId="971"/>
    <cellStyle name="SAPBEXheaderText 5" xfId="972"/>
    <cellStyle name="SAPBEXheaderText 6" xfId="973"/>
    <cellStyle name="SAPBEXheaderText 7" xfId="974"/>
    <cellStyle name="SAPBEXheaderText 8" xfId="975"/>
    <cellStyle name="SAPBEXheaderText 9" xfId="976"/>
    <cellStyle name="SAPBEXHLevel0" xfId="977"/>
    <cellStyle name="SAPBEXHLevel0 2" xfId="978"/>
    <cellStyle name="SAPBEXHLevel0 3" xfId="979"/>
    <cellStyle name="SAPBEXHLevel0 3 2" xfId="980"/>
    <cellStyle name="SAPBEXHLevel0X" xfId="981"/>
    <cellStyle name="SAPBEXHLevel0X 2" xfId="982"/>
    <cellStyle name="SAPBEXHLevel0X 3" xfId="983"/>
    <cellStyle name="SAPBEXHLevel0X 3 2" xfId="984"/>
    <cellStyle name="SAPBEXHLevel1" xfId="985"/>
    <cellStyle name="SAPBEXHLevel1 2" xfId="986"/>
    <cellStyle name="SAPBEXHLevel1 3" xfId="987"/>
    <cellStyle name="SAPBEXHLevel1 3 2" xfId="988"/>
    <cellStyle name="SAPBEXHLevel1X" xfId="989"/>
    <cellStyle name="SAPBEXHLevel1X 2" xfId="990"/>
    <cellStyle name="SAPBEXHLevel1X 3" xfId="991"/>
    <cellStyle name="SAPBEXHLevel1X 3 2" xfId="992"/>
    <cellStyle name="SAPBEXHLevel2" xfId="993"/>
    <cellStyle name="SAPBEXHLevel2 2" xfId="994"/>
    <cellStyle name="SAPBEXHLevel2 3" xfId="995"/>
    <cellStyle name="SAPBEXHLevel2 3 2" xfId="996"/>
    <cellStyle name="SAPBEXHLevel2X" xfId="997"/>
    <cellStyle name="SAPBEXHLevel2X 2" xfId="998"/>
    <cellStyle name="SAPBEXHLevel2X 3" xfId="999"/>
    <cellStyle name="SAPBEXHLevel2X 3 2" xfId="1000"/>
    <cellStyle name="SAPBEXHLevel3" xfId="1001"/>
    <cellStyle name="SAPBEXHLevel3 2" xfId="1002"/>
    <cellStyle name="SAPBEXHLevel3 3" xfId="1003"/>
    <cellStyle name="SAPBEXHLevel3 3 2" xfId="1004"/>
    <cellStyle name="SAPBEXHLevel3X" xfId="1005"/>
    <cellStyle name="SAPBEXHLevel3X 2" xfId="1006"/>
    <cellStyle name="SAPBEXHLevel3X 3" xfId="1007"/>
    <cellStyle name="SAPBEXHLevel3X 3 2" xfId="1008"/>
    <cellStyle name="SAPBEXinputData" xfId="1009"/>
    <cellStyle name="SAPBEXinputData 2" xfId="1010"/>
    <cellStyle name="SAPBEXinputData 3" xfId="1011"/>
    <cellStyle name="SAPBEXinputData 3 2" xfId="1012"/>
    <cellStyle name="SAPBEXresData" xfId="1013"/>
    <cellStyle name="SAPBEXresData 2" xfId="1014"/>
    <cellStyle name="SAPBEXresData 3" xfId="1015"/>
    <cellStyle name="SAPBEXresDataEmph" xfId="1016"/>
    <cellStyle name="SAPBEXresDataEmph 2" xfId="1017"/>
    <cellStyle name="SAPBEXresDataEmph 3" xfId="1018"/>
    <cellStyle name="SAPBEXresItem" xfId="1019"/>
    <cellStyle name="SAPBEXresItem 2" xfId="1020"/>
    <cellStyle name="SAPBEXresItem 3" xfId="1021"/>
    <cellStyle name="SAPBEXresItemX" xfId="1022"/>
    <cellStyle name="SAPBEXstdData" xfId="1023"/>
    <cellStyle name="SAPBEXstdData 2" xfId="1024"/>
    <cellStyle name="SAPBEXstdData 3" xfId="1025"/>
    <cellStyle name="SAPBEXstdDataEmph" xfId="1026"/>
    <cellStyle name="SAPBEXstdDataEmph 2" xfId="1027"/>
    <cellStyle name="SAPBEXstdDataEmph 3" xfId="1028"/>
    <cellStyle name="SAPBEXstdItem" xfId="1029"/>
    <cellStyle name="SAPBEXstdItem 2" xfId="1030"/>
    <cellStyle name="SAPBEXstdItem 3" xfId="1031"/>
    <cellStyle name="SAPBEXstdItemX" xfId="1032"/>
    <cellStyle name="SAPBEXtitle" xfId="1033"/>
    <cellStyle name="SAPBEXtitle 2" xfId="1034"/>
    <cellStyle name="SAPBEXtitle 3" xfId="1035"/>
    <cellStyle name="SAPBEXtitle 3 2" xfId="1036"/>
    <cellStyle name="SAPBEXtitle 4" xfId="1037"/>
    <cellStyle name="SAPBEXundefined" xfId="1038"/>
    <cellStyle name="SAPBEXundefined 2" xfId="1039"/>
    <cellStyle name="SAPBEXundefined 3" xfId="1040"/>
    <cellStyle name="Sheet Title" xfId="1041"/>
    <cellStyle name="Texto de advertencia 2" xfId="1042"/>
    <cellStyle name="Texto explicativo 2" xfId="1043"/>
    <cellStyle name="Título 1 2" xfId="1044"/>
    <cellStyle name="Título 2 2" xfId="1045"/>
    <cellStyle name="Título 3 2" xfId="1046"/>
    <cellStyle name="Título 4" xfId="1047"/>
    <cellStyle name="Total 10" xfId="1048"/>
    <cellStyle name="Total 11" xfId="1049"/>
    <cellStyle name="Total 12" xfId="1050"/>
    <cellStyle name="Total 13" xfId="1051"/>
    <cellStyle name="Total 14" xfId="1052"/>
    <cellStyle name="Total 15" xfId="1053"/>
    <cellStyle name="Total 16" xfId="1054"/>
    <cellStyle name="Total 2" xfId="1055"/>
    <cellStyle name="Total 3" xfId="1056"/>
    <cellStyle name="Total 3 2" xfId="1057"/>
    <cellStyle name="Total 4" xfId="1058"/>
    <cellStyle name="Total 5" xfId="1059"/>
    <cellStyle name="Total 6" xfId="1060"/>
    <cellStyle name="Total 7" xfId="1061"/>
    <cellStyle name="Total 8" xfId="1062"/>
    <cellStyle name="Total 9" xfId="10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AlfonsoMares/2021/CUENTA%20P&#218;BLICA%202021/SEGUNDO%20SEMESTRE/ESTADOS%20FINANCIEROS%20EDITADOS%20OK/00%20Archivo%20CPA%202021%20Editable%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F"/>
      <sheetName val="EA"/>
      <sheetName val="ECSF"/>
      <sheetName val="EVHP"/>
      <sheetName val="EFE"/>
      <sheetName val="EAA"/>
      <sheetName val="EADOP"/>
      <sheetName val="IPC"/>
      <sheetName val="BALANZA"/>
      <sheetName val="Notas PE"/>
      <sheetName val="EAI"/>
      <sheetName val="CtasAdmvas 1"/>
      <sheetName val="CtasAdmvas 2"/>
      <sheetName val="CtasAdmvas 3"/>
      <sheetName val="COG"/>
      <sheetName val="CTG"/>
      <sheetName val="CFF"/>
      <sheetName val="EN"/>
      <sheetName val="ID"/>
      <sheetName val="GCP"/>
      <sheetName val="PPI"/>
      <sheetName val="IR DGPD"/>
      <sheetName val="IR"/>
      <sheetName val="FF"/>
      <sheetName val="IPF"/>
      <sheetName val="Muebles"/>
      <sheetName val="Inmuebles"/>
      <sheetName val="Muebles_Contable"/>
      <sheetName val="Inmuebles_Contable"/>
      <sheetName val="Ayudas y Subsidios"/>
      <sheetName val="Rel Cta Banc"/>
      <sheetName val="DestinoGtoFed"/>
      <sheetName val="Esq Bur"/>
      <sheetName val="Información Adicional"/>
      <sheetName val="Hoja1"/>
      <sheetName val="Ayu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J213"/>
  <sheetViews>
    <sheetView topLeftCell="A85" workbookViewId="0">
      <selection activeCell="B58" sqref="B58"/>
    </sheetView>
  </sheetViews>
  <sheetFormatPr baseColWidth="10" defaultRowHeight="11.25"/>
  <cols>
    <col min="1" max="1" width="3.83203125" customWidth="1"/>
    <col min="3" max="3" width="67.33203125" customWidth="1"/>
    <col min="4" max="4" width="24.5" customWidth="1"/>
    <col min="5" max="5" width="19.6640625" bestFit="1" customWidth="1"/>
    <col min="6" max="6" width="23.1640625" bestFit="1" customWidth="1"/>
    <col min="7" max="9" width="21.83203125" bestFit="1" customWidth="1"/>
  </cols>
  <sheetData>
    <row r="1" spans="1:9" ht="15">
      <c r="A1" s="322"/>
      <c r="B1" s="317" t="s">
        <v>1010</v>
      </c>
      <c r="C1" s="317"/>
      <c r="D1" s="317"/>
      <c r="E1" s="317"/>
      <c r="F1" s="317"/>
      <c r="G1" s="317"/>
      <c r="H1" s="317"/>
      <c r="I1" s="317"/>
    </row>
    <row r="2" spans="1:9" ht="15">
      <c r="A2" s="322"/>
      <c r="B2" s="317" t="s">
        <v>1011</v>
      </c>
      <c r="C2" s="317"/>
      <c r="D2" s="317"/>
      <c r="E2" s="317"/>
      <c r="F2" s="317"/>
      <c r="G2" s="317"/>
      <c r="H2" s="317"/>
      <c r="I2" s="317"/>
    </row>
    <row r="3" spans="1:9" ht="15">
      <c r="A3" s="322"/>
      <c r="B3" s="317" t="s">
        <v>356</v>
      </c>
      <c r="C3" s="317"/>
      <c r="D3" s="317"/>
      <c r="E3" s="317"/>
      <c r="F3" s="317"/>
      <c r="G3" s="317"/>
      <c r="H3" s="317"/>
      <c r="I3" s="317"/>
    </row>
    <row r="4" spans="1:9" ht="7.5" customHeight="1">
      <c r="A4" s="322"/>
      <c r="B4" s="328"/>
      <c r="C4" s="328"/>
      <c r="D4" s="350"/>
      <c r="E4" s="350"/>
      <c r="F4" s="350"/>
      <c r="G4" s="350"/>
      <c r="H4" s="350"/>
      <c r="I4" s="350"/>
    </row>
    <row r="5" spans="1:9" ht="15">
      <c r="A5" s="322"/>
      <c r="B5" s="328"/>
      <c r="C5" s="345" t="s">
        <v>1012</v>
      </c>
      <c r="D5" s="351" t="s">
        <v>354</v>
      </c>
      <c r="E5" s="352"/>
      <c r="F5" s="352"/>
      <c r="G5" s="352"/>
      <c r="H5" s="350"/>
      <c r="I5" s="350"/>
    </row>
    <row r="6" spans="1:9" ht="9" customHeight="1">
      <c r="A6" s="322"/>
      <c r="B6" s="328"/>
      <c r="C6" s="328"/>
      <c r="D6" s="350"/>
      <c r="E6" s="350"/>
      <c r="F6" s="350"/>
      <c r="G6" s="350"/>
      <c r="H6" s="350"/>
      <c r="I6" s="350"/>
    </row>
    <row r="7" spans="1:9" ht="15">
      <c r="A7" s="322"/>
      <c r="B7" s="320" t="s">
        <v>1013</v>
      </c>
      <c r="C7" s="319" t="s">
        <v>52</v>
      </c>
      <c r="D7" s="369" t="s">
        <v>53</v>
      </c>
      <c r="E7" s="369"/>
      <c r="F7" s="369"/>
      <c r="G7" s="369"/>
      <c r="H7" s="369"/>
      <c r="I7" s="369" t="s">
        <v>3</v>
      </c>
    </row>
    <row r="8" spans="1:9" ht="27.75" customHeight="1">
      <c r="A8" s="322"/>
      <c r="B8" s="321"/>
      <c r="C8" s="318"/>
      <c r="D8" s="353" t="s">
        <v>4</v>
      </c>
      <c r="E8" s="353" t="s">
        <v>56</v>
      </c>
      <c r="F8" s="353" t="s">
        <v>6</v>
      </c>
      <c r="G8" s="353" t="s">
        <v>7</v>
      </c>
      <c r="H8" s="353" t="s">
        <v>1014</v>
      </c>
      <c r="I8" s="370"/>
    </row>
    <row r="9" spans="1:9" ht="12.75">
      <c r="A9" s="343"/>
      <c r="B9" s="335">
        <v>1</v>
      </c>
      <c r="C9" s="325" t="s">
        <v>1015</v>
      </c>
      <c r="D9" s="354">
        <v>13359576442.450001</v>
      </c>
      <c r="E9" s="354">
        <v>859994399.85000038</v>
      </c>
      <c r="F9" s="354">
        <v>14219570842.300001</v>
      </c>
      <c r="G9" s="354">
        <v>6981043332.7300014</v>
      </c>
      <c r="H9" s="354">
        <v>6981043332.7300014</v>
      </c>
      <c r="I9" s="355">
        <v>-6378533109.7199993</v>
      </c>
    </row>
    <row r="10" spans="1:9" ht="12.75">
      <c r="A10" s="343"/>
      <c r="B10" s="335">
        <v>1.1000000000000001</v>
      </c>
      <c r="C10" s="325" t="s">
        <v>1016</v>
      </c>
      <c r="D10" s="354">
        <v>13058007858.450001</v>
      </c>
      <c r="E10" s="354">
        <v>680735932.11000037</v>
      </c>
      <c r="F10" s="354">
        <v>13738743790.560001</v>
      </c>
      <c r="G10" s="354">
        <v>6914689189.9400015</v>
      </c>
      <c r="H10" s="354">
        <v>6914689189.9400015</v>
      </c>
      <c r="I10" s="355">
        <v>-6143318668.5099993</v>
      </c>
    </row>
    <row r="11" spans="1:9" ht="12.75">
      <c r="A11" s="343"/>
      <c r="B11" s="336" t="s">
        <v>1017</v>
      </c>
      <c r="C11" s="329" t="s">
        <v>15</v>
      </c>
      <c r="D11" s="356">
        <v>0</v>
      </c>
      <c r="E11" s="356">
        <v>0</v>
      </c>
      <c r="F11" s="356">
        <v>0</v>
      </c>
      <c r="G11" s="356">
        <v>0</v>
      </c>
      <c r="H11" s="356">
        <v>0</v>
      </c>
      <c r="I11" s="357">
        <v>0</v>
      </c>
    </row>
    <row r="12" spans="1:9" ht="25.5">
      <c r="A12" s="343"/>
      <c r="B12" s="336" t="s">
        <v>1018</v>
      </c>
      <c r="C12" s="329" t="s">
        <v>1019</v>
      </c>
      <c r="D12" s="356">
        <v>0</v>
      </c>
      <c r="E12" s="356">
        <v>0</v>
      </c>
      <c r="F12" s="356">
        <v>0</v>
      </c>
      <c r="G12" s="356">
        <v>0</v>
      </c>
      <c r="H12" s="356">
        <v>0</v>
      </c>
      <c r="I12" s="357">
        <v>0</v>
      </c>
    </row>
    <row r="13" spans="1:9" ht="12.75">
      <c r="A13" s="343"/>
      <c r="B13" s="337" t="s">
        <v>1020</v>
      </c>
      <c r="C13" s="326" t="s">
        <v>1021</v>
      </c>
      <c r="D13" s="358">
        <v>0</v>
      </c>
      <c r="E13" s="358">
        <v>0</v>
      </c>
      <c r="F13" s="358">
        <v>0</v>
      </c>
      <c r="G13" s="358">
        <v>0</v>
      </c>
      <c r="H13" s="358">
        <v>0</v>
      </c>
      <c r="I13" s="359">
        <v>0</v>
      </c>
    </row>
    <row r="14" spans="1:9" ht="12.75">
      <c r="A14" s="344">
        <v>111111</v>
      </c>
      <c r="B14" s="338" t="s">
        <v>1022</v>
      </c>
      <c r="C14" s="327" t="s">
        <v>1023</v>
      </c>
      <c r="D14" s="347"/>
      <c r="E14" s="347"/>
      <c r="F14" s="347">
        <v>0</v>
      </c>
      <c r="G14" s="347"/>
      <c r="H14" s="347"/>
      <c r="I14" s="360">
        <v>0</v>
      </c>
    </row>
    <row r="15" spans="1:9" ht="12.75">
      <c r="A15" s="343"/>
      <c r="B15" s="337" t="s">
        <v>1024</v>
      </c>
      <c r="C15" s="326" t="s">
        <v>1025</v>
      </c>
      <c r="D15" s="358">
        <v>0</v>
      </c>
      <c r="E15" s="358">
        <v>0</v>
      </c>
      <c r="F15" s="358">
        <v>0</v>
      </c>
      <c r="G15" s="358">
        <v>0</v>
      </c>
      <c r="H15" s="358">
        <v>0</v>
      </c>
      <c r="I15" s="359">
        <v>0</v>
      </c>
    </row>
    <row r="16" spans="1:9" ht="12.75">
      <c r="A16" s="344">
        <v>111121</v>
      </c>
      <c r="B16" s="338" t="s">
        <v>1026</v>
      </c>
      <c r="C16" s="327" t="s">
        <v>1023</v>
      </c>
      <c r="D16" s="347"/>
      <c r="E16" s="347"/>
      <c r="F16" s="347">
        <v>0</v>
      </c>
      <c r="G16" s="347"/>
      <c r="H16" s="347"/>
      <c r="I16" s="360">
        <v>0</v>
      </c>
    </row>
    <row r="17" spans="1:9" ht="12.75">
      <c r="A17" s="344">
        <v>11113</v>
      </c>
      <c r="B17" s="337" t="s">
        <v>1027</v>
      </c>
      <c r="C17" s="326" t="s">
        <v>1028</v>
      </c>
      <c r="D17" s="347"/>
      <c r="E17" s="347"/>
      <c r="F17" s="347">
        <v>0</v>
      </c>
      <c r="G17" s="347"/>
      <c r="H17" s="347"/>
      <c r="I17" s="360">
        <v>0</v>
      </c>
    </row>
    <row r="18" spans="1:9" ht="12.75">
      <c r="A18" s="343"/>
      <c r="B18" s="336" t="s">
        <v>1029</v>
      </c>
      <c r="C18" s="329" t="s">
        <v>1030</v>
      </c>
      <c r="D18" s="356">
        <v>0</v>
      </c>
      <c r="E18" s="356">
        <v>0</v>
      </c>
      <c r="F18" s="356">
        <v>0</v>
      </c>
      <c r="G18" s="356">
        <v>0</v>
      </c>
      <c r="H18" s="356">
        <v>0</v>
      </c>
      <c r="I18" s="357">
        <v>0</v>
      </c>
    </row>
    <row r="19" spans="1:9" ht="12.75">
      <c r="A19" s="344">
        <v>11121</v>
      </c>
      <c r="B19" s="338" t="s">
        <v>1031</v>
      </c>
      <c r="C19" s="327" t="s">
        <v>1032</v>
      </c>
      <c r="D19" s="347"/>
      <c r="E19" s="347"/>
      <c r="F19" s="347">
        <v>0</v>
      </c>
      <c r="G19" s="347"/>
      <c r="H19" s="347"/>
      <c r="I19" s="360">
        <v>0</v>
      </c>
    </row>
    <row r="20" spans="1:9" ht="12.75">
      <c r="A20" s="344">
        <v>1113</v>
      </c>
      <c r="B20" s="336" t="s">
        <v>1033</v>
      </c>
      <c r="C20" s="329" t="s">
        <v>1034</v>
      </c>
      <c r="D20" s="356"/>
      <c r="E20" s="356"/>
      <c r="F20" s="356">
        <v>0</v>
      </c>
      <c r="G20" s="356"/>
      <c r="H20" s="356"/>
      <c r="I20" s="357">
        <v>0</v>
      </c>
    </row>
    <row r="21" spans="1:9" ht="12.75">
      <c r="A21" s="343"/>
      <c r="B21" s="336" t="s">
        <v>1035</v>
      </c>
      <c r="C21" s="329" t="s">
        <v>1036</v>
      </c>
      <c r="D21" s="356">
        <v>0</v>
      </c>
      <c r="E21" s="356">
        <v>0</v>
      </c>
      <c r="F21" s="356">
        <v>0</v>
      </c>
      <c r="G21" s="356">
        <v>0</v>
      </c>
      <c r="H21" s="356">
        <v>0</v>
      </c>
      <c r="I21" s="357">
        <v>0</v>
      </c>
    </row>
    <row r="22" spans="1:9" ht="25.5">
      <c r="A22" s="344"/>
      <c r="B22" s="337" t="s">
        <v>1037</v>
      </c>
      <c r="C22" s="326" t="s">
        <v>1038</v>
      </c>
      <c r="D22" s="358">
        <v>0</v>
      </c>
      <c r="E22" s="358">
        <v>0</v>
      </c>
      <c r="F22" s="358">
        <v>0</v>
      </c>
      <c r="G22" s="358">
        <v>0</v>
      </c>
      <c r="H22" s="358">
        <v>0</v>
      </c>
      <c r="I22" s="359">
        <v>0</v>
      </c>
    </row>
    <row r="23" spans="1:9" ht="12.75">
      <c r="A23" s="344">
        <v>111411</v>
      </c>
      <c r="B23" s="338" t="s">
        <v>1039</v>
      </c>
      <c r="C23" s="327" t="s">
        <v>1040</v>
      </c>
      <c r="D23" s="347"/>
      <c r="E23" s="347"/>
      <c r="F23" s="347">
        <v>0</v>
      </c>
      <c r="G23" s="347"/>
      <c r="H23" s="347"/>
      <c r="I23" s="360">
        <v>0</v>
      </c>
    </row>
    <row r="24" spans="1:9" ht="12.75">
      <c r="A24" s="344">
        <v>111412</v>
      </c>
      <c r="B24" s="338" t="s">
        <v>1041</v>
      </c>
      <c r="C24" s="327" t="s">
        <v>1042</v>
      </c>
      <c r="D24" s="347"/>
      <c r="E24" s="347"/>
      <c r="F24" s="347">
        <v>0</v>
      </c>
      <c r="G24" s="347"/>
      <c r="H24" s="347"/>
      <c r="I24" s="360">
        <v>0</v>
      </c>
    </row>
    <row r="25" spans="1:9" ht="12.75">
      <c r="A25" s="344">
        <v>111413</v>
      </c>
      <c r="B25" s="338" t="s">
        <v>1043</v>
      </c>
      <c r="C25" s="327" t="s">
        <v>1044</v>
      </c>
      <c r="D25" s="347"/>
      <c r="E25" s="347"/>
      <c r="F25" s="347">
        <v>0</v>
      </c>
      <c r="G25" s="347"/>
      <c r="H25" s="347"/>
      <c r="I25" s="360">
        <v>0</v>
      </c>
    </row>
    <row r="26" spans="1:9" ht="25.5">
      <c r="A26" s="343"/>
      <c r="B26" s="336" t="s">
        <v>1045</v>
      </c>
      <c r="C26" s="329" t="s">
        <v>1046</v>
      </c>
      <c r="D26" s="356">
        <v>0</v>
      </c>
      <c r="E26" s="356">
        <v>0</v>
      </c>
      <c r="F26" s="356">
        <v>0</v>
      </c>
      <c r="G26" s="356">
        <v>0</v>
      </c>
      <c r="H26" s="356">
        <v>0</v>
      </c>
      <c r="I26" s="357">
        <v>0</v>
      </c>
    </row>
    <row r="27" spans="1:9" ht="12.75">
      <c r="A27" s="344">
        <v>11151</v>
      </c>
      <c r="B27" s="338" t="s">
        <v>1047</v>
      </c>
      <c r="C27" s="327" t="s">
        <v>1048</v>
      </c>
      <c r="D27" s="347"/>
      <c r="E27" s="347">
        <v>0</v>
      </c>
      <c r="F27" s="347">
        <v>0</v>
      </c>
      <c r="G27" s="347"/>
      <c r="H27" s="347"/>
      <c r="I27" s="360">
        <v>0</v>
      </c>
    </row>
    <row r="28" spans="1:9" ht="12.75">
      <c r="A28" s="344">
        <v>11152</v>
      </c>
      <c r="B28" s="338" t="s">
        <v>1049</v>
      </c>
      <c r="C28" s="327" t="s">
        <v>1050</v>
      </c>
      <c r="D28" s="347"/>
      <c r="E28" s="347"/>
      <c r="F28" s="347">
        <v>0</v>
      </c>
      <c r="G28" s="347"/>
      <c r="H28" s="347"/>
      <c r="I28" s="360">
        <v>0</v>
      </c>
    </row>
    <row r="29" spans="1:9" ht="12.75">
      <c r="A29" s="344">
        <v>1116</v>
      </c>
      <c r="B29" s="336" t="s">
        <v>1051</v>
      </c>
      <c r="C29" s="329" t="s">
        <v>1052</v>
      </c>
      <c r="D29" s="356"/>
      <c r="E29" s="356"/>
      <c r="F29" s="356">
        <v>0</v>
      </c>
      <c r="G29" s="356"/>
      <c r="H29" s="356"/>
      <c r="I29" s="357">
        <v>0</v>
      </c>
    </row>
    <row r="30" spans="1:9" ht="12.75">
      <c r="A30" s="344">
        <v>1117</v>
      </c>
      <c r="B30" s="336" t="s">
        <v>1053</v>
      </c>
      <c r="C30" s="329" t="s">
        <v>1054</v>
      </c>
      <c r="D30" s="356"/>
      <c r="E30" s="356"/>
      <c r="F30" s="356">
        <v>0</v>
      </c>
      <c r="G30" s="356"/>
      <c r="H30" s="356"/>
      <c r="I30" s="357">
        <v>0</v>
      </c>
    </row>
    <row r="31" spans="1:9" ht="12.75">
      <c r="A31" s="344">
        <v>1118</v>
      </c>
      <c r="B31" s="336" t="s">
        <v>1055</v>
      </c>
      <c r="C31" s="329" t="s">
        <v>1056</v>
      </c>
      <c r="D31" s="356"/>
      <c r="E31" s="356"/>
      <c r="F31" s="356">
        <v>0</v>
      </c>
      <c r="G31" s="356"/>
      <c r="H31" s="356"/>
      <c r="I31" s="357">
        <v>0</v>
      </c>
    </row>
    <row r="32" spans="1:9" ht="12.75">
      <c r="A32" s="344">
        <v>1119</v>
      </c>
      <c r="B32" s="336" t="s">
        <v>1057</v>
      </c>
      <c r="C32" s="329" t="s">
        <v>1058</v>
      </c>
      <c r="D32" s="356"/>
      <c r="E32" s="356"/>
      <c r="F32" s="356">
        <v>0</v>
      </c>
      <c r="G32" s="356"/>
      <c r="H32" s="356"/>
      <c r="I32" s="357">
        <v>0</v>
      </c>
    </row>
    <row r="33" spans="1:9" ht="12.75">
      <c r="A33" s="343"/>
      <c r="B33" s="336" t="s">
        <v>1059</v>
      </c>
      <c r="C33" s="329" t="s">
        <v>1060</v>
      </c>
      <c r="D33" s="356">
        <v>0</v>
      </c>
      <c r="E33" s="356">
        <v>0</v>
      </c>
      <c r="F33" s="356">
        <v>0</v>
      </c>
      <c r="G33" s="356">
        <v>0</v>
      </c>
      <c r="H33" s="356">
        <v>0</v>
      </c>
      <c r="I33" s="357">
        <v>0</v>
      </c>
    </row>
    <row r="34" spans="1:9" ht="12.75">
      <c r="A34" s="344">
        <v>1121</v>
      </c>
      <c r="B34" s="338" t="s">
        <v>1061</v>
      </c>
      <c r="C34" s="327" t="s">
        <v>1062</v>
      </c>
      <c r="D34" s="347"/>
      <c r="E34" s="347"/>
      <c r="F34" s="347">
        <v>0</v>
      </c>
      <c r="G34" s="347"/>
      <c r="H34" s="347"/>
      <c r="I34" s="360">
        <v>0</v>
      </c>
    </row>
    <row r="35" spans="1:9" ht="12.75">
      <c r="A35" s="344">
        <v>1122</v>
      </c>
      <c r="B35" s="338" t="s">
        <v>1063</v>
      </c>
      <c r="C35" s="327" t="s">
        <v>1064</v>
      </c>
      <c r="D35" s="347"/>
      <c r="E35" s="347"/>
      <c r="F35" s="347">
        <v>0</v>
      </c>
      <c r="G35" s="347"/>
      <c r="H35" s="347"/>
      <c r="I35" s="360">
        <v>0</v>
      </c>
    </row>
    <row r="36" spans="1:9" ht="12.75">
      <c r="A36" s="344">
        <v>1123</v>
      </c>
      <c r="B36" s="338" t="s">
        <v>1065</v>
      </c>
      <c r="C36" s="327" t="s">
        <v>1066</v>
      </c>
      <c r="D36" s="347"/>
      <c r="E36" s="347"/>
      <c r="F36" s="347">
        <v>0</v>
      </c>
      <c r="G36" s="347"/>
      <c r="H36" s="347"/>
      <c r="I36" s="360">
        <v>0</v>
      </c>
    </row>
    <row r="37" spans="1:9" ht="12.75">
      <c r="A37" s="344">
        <v>1124</v>
      </c>
      <c r="B37" s="338" t="s">
        <v>1067</v>
      </c>
      <c r="C37" s="327" t="s">
        <v>1068</v>
      </c>
      <c r="D37" s="347"/>
      <c r="E37" s="347"/>
      <c r="F37" s="347">
        <v>0</v>
      </c>
      <c r="G37" s="347"/>
      <c r="H37" s="347"/>
      <c r="I37" s="360">
        <v>0</v>
      </c>
    </row>
    <row r="38" spans="1:9" ht="12.75">
      <c r="A38" s="344">
        <v>113</v>
      </c>
      <c r="B38" s="336" t="s">
        <v>1069</v>
      </c>
      <c r="C38" s="329" t="s">
        <v>19</v>
      </c>
      <c r="D38" s="356"/>
      <c r="E38" s="356"/>
      <c r="F38" s="356">
        <v>0</v>
      </c>
      <c r="G38" s="356"/>
      <c r="H38" s="356"/>
      <c r="I38" s="357">
        <v>0</v>
      </c>
    </row>
    <row r="39" spans="1:9" ht="12.75">
      <c r="A39" s="343"/>
      <c r="B39" s="336" t="s">
        <v>1070</v>
      </c>
      <c r="C39" s="329" t="s">
        <v>1071</v>
      </c>
      <c r="D39" s="356">
        <v>0</v>
      </c>
      <c r="E39" s="356">
        <v>0</v>
      </c>
      <c r="F39" s="356">
        <v>0</v>
      </c>
      <c r="G39" s="356">
        <v>0</v>
      </c>
      <c r="H39" s="356">
        <v>0</v>
      </c>
      <c r="I39" s="357">
        <v>0</v>
      </c>
    </row>
    <row r="40" spans="1:9" ht="12.75">
      <c r="A40" s="344">
        <v>1141</v>
      </c>
      <c r="B40" s="338" t="s">
        <v>1072</v>
      </c>
      <c r="C40" s="327" t="s">
        <v>1073</v>
      </c>
      <c r="D40" s="347"/>
      <c r="E40" s="347"/>
      <c r="F40" s="347">
        <v>0</v>
      </c>
      <c r="G40" s="347"/>
      <c r="H40" s="347"/>
      <c r="I40" s="360">
        <v>0</v>
      </c>
    </row>
    <row r="41" spans="1:9" ht="12.75">
      <c r="A41" s="344">
        <v>1142</v>
      </c>
      <c r="B41" s="338" t="s">
        <v>1074</v>
      </c>
      <c r="C41" s="327" t="s">
        <v>1075</v>
      </c>
      <c r="D41" s="347"/>
      <c r="E41" s="347"/>
      <c r="F41" s="347">
        <v>0</v>
      </c>
      <c r="G41" s="347"/>
      <c r="H41" s="347"/>
      <c r="I41" s="360">
        <v>0</v>
      </c>
    </row>
    <row r="42" spans="1:9" ht="12.75">
      <c r="A42" s="344">
        <v>1143</v>
      </c>
      <c r="B42" s="338" t="s">
        <v>1076</v>
      </c>
      <c r="C42" s="327" t="s">
        <v>1077</v>
      </c>
      <c r="D42" s="347"/>
      <c r="E42" s="347"/>
      <c r="F42" s="347">
        <v>0</v>
      </c>
      <c r="G42" s="347"/>
      <c r="H42" s="347"/>
      <c r="I42" s="360">
        <v>0</v>
      </c>
    </row>
    <row r="43" spans="1:9" ht="12.75">
      <c r="A43" s="343"/>
      <c r="B43" s="336" t="s">
        <v>1078</v>
      </c>
      <c r="C43" s="329" t="s">
        <v>1079</v>
      </c>
      <c r="D43" s="356">
        <v>0</v>
      </c>
      <c r="E43" s="356">
        <v>0</v>
      </c>
      <c r="F43" s="356">
        <v>0</v>
      </c>
      <c r="G43" s="356">
        <v>0</v>
      </c>
      <c r="H43" s="356">
        <v>0</v>
      </c>
      <c r="I43" s="357">
        <v>0</v>
      </c>
    </row>
    <row r="44" spans="1:9" ht="12.75">
      <c r="A44" s="344"/>
      <c r="B44" s="337" t="s">
        <v>1080</v>
      </c>
      <c r="C44" s="326" t="s">
        <v>1081</v>
      </c>
      <c r="D44" s="358">
        <v>0</v>
      </c>
      <c r="E44" s="358">
        <v>0</v>
      </c>
      <c r="F44" s="358">
        <v>0</v>
      </c>
      <c r="G44" s="358">
        <v>0</v>
      </c>
      <c r="H44" s="358">
        <v>0</v>
      </c>
      <c r="I44" s="359">
        <v>0</v>
      </c>
    </row>
    <row r="45" spans="1:9" ht="12.75">
      <c r="A45" s="344">
        <v>11511</v>
      </c>
      <c r="B45" s="338" t="s">
        <v>1082</v>
      </c>
      <c r="C45" s="327" t="s">
        <v>1083</v>
      </c>
      <c r="D45" s="347"/>
      <c r="E45" s="347"/>
      <c r="F45" s="347">
        <v>0</v>
      </c>
      <c r="G45" s="347"/>
      <c r="H45" s="347"/>
      <c r="I45" s="360">
        <v>0</v>
      </c>
    </row>
    <row r="46" spans="1:9" ht="12.75">
      <c r="A46" s="344">
        <v>11512</v>
      </c>
      <c r="B46" s="338" t="s">
        <v>1084</v>
      </c>
      <c r="C46" s="327" t="s">
        <v>1085</v>
      </c>
      <c r="D46" s="347"/>
      <c r="E46" s="347"/>
      <c r="F46" s="347">
        <v>0</v>
      </c>
      <c r="G46" s="347"/>
      <c r="H46" s="347"/>
      <c r="I46" s="360">
        <v>0</v>
      </c>
    </row>
    <row r="47" spans="1:9" ht="12.75">
      <c r="A47" s="344">
        <v>1152</v>
      </c>
      <c r="B47" s="337" t="s">
        <v>1086</v>
      </c>
      <c r="C47" s="326" t="s">
        <v>1087</v>
      </c>
      <c r="D47" s="358"/>
      <c r="E47" s="358"/>
      <c r="F47" s="358">
        <v>0</v>
      </c>
      <c r="G47" s="358"/>
      <c r="H47" s="358"/>
      <c r="I47" s="359">
        <v>0</v>
      </c>
    </row>
    <row r="48" spans="1:9" ht="12.75">
      <c r="A48" s="344">
        <v>1153</v>
      </c>
      <c r="B48" s="337" t="s">
        <v>1088</v>
      </c>
      <c r="C48" s="326" t="s">
        <v>1089</v>
      </c>
      <c r="D48" s="358"/>
      <c r="E48" s="358"/>
      <c r="F48" s="358">
        <v>0</v>
      </c>
      <c r="G48" s="358"/>
      <c r="H48" s="358"/>
      <c r="I48" s="359">
        <v>0</v>
      </c>
    </row>
    <row r="49" spans="1:9" ht="12.75">
      <c r="A49" s="344">
        <v>1154</v>
      </c>
      <c r="B49" s="337" t="s">
        <v>1090</v>
      </c>
      <c r="C49" s="326" t="s">
        <v>1091</v>
      </c>
      <c r="D49" s="358"/>
      <c r="E49" s="358"/>
      <c r="F49" s="358">
        <v>0</v>
      </c>
      <c r="G49" s="358"/>
      <c r="H49" s="358"/>
      <c r="I49" s="359">
        <v>0</v>
      </c>
    </row>
    <row r="50" spans="1:9" ht="25.5">
      <c r="A50" s="343"/>
      <c r="B50" s="336" t="s">
        <v>1092</v>
      </c>
      <c r="C50" s="329" t="s">
        <v>1093</v>
      </c>
      <c r="D50" s="356">
        <v>7891892</v>
      </c>
      <c r="E50" s="356">
        <v>17267623.050000001</v>
      </c>
      <c r="F50" s="356">
        <v>25159515.050000001</v>
      </c>
      <c r="G50" s="356">
        <v>22517871.68</v>
      </c>
      <c r="H50" s="356">
        <v>22517871.68</v>
      </c>
      <c r="I50" s="357">
        <v>14625979.68</v>
      </c>
    </row>
    <row r="51" spans="1:9" ht="12.75">
      <c r="A51" s="344">
        <v>1161</v>
      </c>
      <c r="B51" s="338" t="s">
        <v>1094</v>
      </c>
      <c r="C51" s="327" t="s">
        <v>1095</v>
      </c>
      <c r="D51" s="347"/>
      <c r="E51" s="347"/>
      <c r="F51" s="347">
        <v>0</v>
      </c>
      <c r="G51" s="347"/>
      <c r="H51" s="347"/>
      <c r="I51" s="360">
        <v>0</v>
      </c>
    </row>
    <row r="52" spans="1:9" ht="12.75">
      <c r="A52" s="344">
        <v>1162</v>
      </c>
      <c r="B52" s="338" t="s">
        <v>1096</v>
      </c>
      <c r="C52" s="327" t="s">
        <v>1097</v>
      </c>
      <c r="D52" s="347"/>
      <c r="E52" s="347">
        <v>0</v>
      </c>
      <c r="F52" s="347">
        <v>0</v>
      </c>
      <c r="G52" s="347"/>
      <c r="H52" s="347"/>
      <c r="I52" s="360">
        <v>0</v>
      </c>
    </row>
    <row r="53" spans="1:9" ht="12.75">
      <c r="A53" s="344">
        <v>1163</v>
      </c>
      <c r="B53" s="338" t="s">
        <v>1098</v>
      </c>
      <c r="C53" s="327" t="s">
        <v>1099</v>
      </c>
      <c r="D53" s="347">
        <v>7891892</v>
      </c>
      <c r="E53" s="347">
        <v>17267623.050000001</v>
      </c>
      <c r="F53" s="347">
        <v>25159515.050000001</v>
      </c>
      <c r="G53" s="347">
        <v>22517871.68</v>
      </c>
      <c r="H53" s="347">
        <v>22517871.68</v>
      </c>
      <c r="I53" s="360">
        <v>14625979.68</v>
      </c>
    </row>
    <row r="54" spans="1:9" ht="25.5">
      <c r="A54" s="343"/>
      <c r="B54" s="336" t="s">
        <v>1100</v>
      </c>
      <c r="C54" s="329" t="s">
        <v>1101</v>
      </c>
      <c r="D54" s="356">
        <v>0</v>
      </c>
      <c r="E54" s="356">
        <v>0</v>
      </c>
      <c r="F54" s="356">
        <v>0</v>
      </c>
      <c r="G54" s="356">
        <v>0</v>
      </c>
      <c r="H54" s="356">
        <v>0</v>
      </c>
      <c r="I54" s="357">
        <v>0</v>
      </c>
    </row>
    <row r="55" spans="1:9" ht="25.5">
      <c r="A55" s="344">
        <v>1171</v>
      </c>
      <c r="B55" s="338" t="s">
        <v>1102</v>
      </c>
      <c r="C55" s="327" t="s">
        <v>1103</v>
      </c>
      <c r="D55" s="347"/>
      <c r="E55" s="347"/>
      <c r="F55" s="347">
        <v>0</v>
      </c>
      <c r="G55" s="347"/>
      <c r="H55" s="347"/>
      <c r="I55" s="360">
        <v>0</v>
      </c>
    </row>
    <row r="56" spans="1:9" ht="25.5">
      <c r="A56" s="344">
        <v>1172</v>
      </c>
      <c r="B56" s="338" t="s">
        <v>1104</v>
      </c>
      <c r="C56" s="327" t="s">
        <v>1105</v>
      </c>
      <c r="D56" s="347"/>
      <c r="E56" s="347"/>
      <c r="F56" s="347">
        <v>0</v>
      </c>
      <c r="G56" s="347"/>
      <c r="H56" s="347"/>
      <c r="I56" s="360">
        <v>0</v>
      </c>
    </row>
    <row r="57" spans="1:9" ht="12.75">
      <c r="A57" s="343"/>
      <c r="B57" s="336" t="s">
        <v>1106</v>
      </c>
      <c r="C57" s="329" t="s">
        <v>1107</v>
      </c>
      <c r="D57" s="356">
        <v>13050115966.450001</v>
      </c>
      <c r="E57" s="356">
        <v>663468309.06000042</v>
      </c>
      <c r="F57" s="356">
        <v>13713584275.510002</v>
      </c>
      <c r="G57" s="356">
        <v>6892171318.2600012</v>
      </c>
      <c r="H57" s="356">
        <v>6892171318.2600012</v>
      </c>
      <c r="I57" s="357">
        <v>-6157944648.1899996</v>
      </c>
    </row>
    <row r="58" spans="1:9" ht="12.75">
      <c r="A58" s="344">
        <v>1181</v>
      </c>
      <c r="B58" s="336" t="s">
        <v>1108</v>
      </c>
      <c r="C58" s="329" t="s">
        <v>1109</v>
      </c>
      <c r="D58" s="356"/>
      <c r="E58" s="356"/>
      <c r="F58" s="356">
        <v>0</v>
      </c>
      <c r="G58" s="356"/>
      <c r="H58" s="356"/>
      <c r="I58" s="357">
        <v>0</v>
      </c>
    </row>
    <row r="59" spans="1:9" ht="12.75">
      <c r="A59" s="344"/>
      <c r="B59" s="336" t="s">
        <v>1110</v>
      </c>
      <c r="C59" s="329" t="s">
        <v>1111</v>
      </c>
      <c r="D59" s="356">
        <v>13050115966.450001</v>
      </c>
      <c r="E59" s="356">
        <v>663468309.06000042</v>
      </c>
      <c r="F59" s="356">
        <v>13713584275.510002</v>
      </c>
      <c r="G59" s="356">
        <v>6892171318.2600012</v>
      </c>
      <c r="H59" s="356">
        <v>6892171318.2600012</v>
      </c>
      <c r="I59" s="357">
        <v>-6157944648.1899996</v>
      </c>
    </row>
    <row r="60" spans="1:9" ht="12.75">
      <c r="A60" s="344"/>
      <c r="B60" s="339" t="s">
        <v>1112</v>
      </c>
      <c r="C60" s="334" t="s">
        <v>1113</v>
      </c>
      <c r="D60" s="358">
        <v>5455135562.4500008</v>
      </c>
      <c r="E60" s="358">
        <v>207585236.74000031</v>
      </c>
      <c r="F60" s="358">
        <v>5662720799.1900015</v>
      </c>
      <c r="G60" s="358">
        <v>2995004929.8299999</v>
      </c>
      <c r="H60" s="358">
        <v>2995004929.8299999</v>
      </c>
      <c r="I60" s="359">
        <v>-2460130632.6200008</v>
      </c>
    </row>
    <row r="61" spans="1:9" ht="12.75">
      <c r="A61" s="344">
        <v>118211</v>
      </c>
      <c r="B61" s="340" t="s">
        <v>1114</v>
      </c>
      <c r="C61" s="330" t="s">
        <v>1115</v>
      </c>
      <c r="D61" s="347">
        <v>5455135562.4500008</v>
      </c>
      <c r="E61" s="347">
        <v>207585236.74000031</v>
      </c>
      <c r="F61" s="347">
        <v>5662720799.1900005</v>
      </c>
      <c r="G61" s="347">
        <v>2995004929.8299999</v>
      </c>
      <c r="H61" s="347">
        <v>2995004929.8299999</v>
      </c>
      <c r="I61" s="360">
        <v>-2460130632.6200008</v>
      </c>
    </row>
    <row r="62" spans="1:9" ht="12.75">
      <c r="A62" s="344">
        <v>118212</v>
      </c>
      <c r="B62" s="340" t="s">
        <v>1116</v>
      </c>
      <c r="C62" s="330" t="s">
        <v>1117</v>
      </c>
      <c r="D62" s="347"/>
      <c r="E62" s="347"/>
      <c r="F62" s="347">
        <v>0</v>
      </c>
      <c r="G62" s="347"/>
      <c r="H62" s="347"/>
      <c r="I62" s="360">
        <v>0</v>
      </c>
    </row>
    <row r="63" spans="1:9" ht="12.75">
      <c r="A63" s="344">
        <v>118213</v>
      </c>
      <c r="B63" s="340" t="s">
        <v>1118</v>
      </c>
      <c r="C63" s="330" t="s">
        <v>195</v>
      </c>
      <c r="D63" s="347"/>
      <c r="E63" s="347"/>
      <c r="F63" s="347">
        <v>0</v>
      </c>
      <c r="G63" s="347"/>
      <c r="H63" s="347"/>
      <c r="I63" s="360">
        <v>0</v>
      </c>
    </row>
    <row r="64" spans="1:9" ht="12.75">
      <c r="A64" s="344">
        <v>118214</v>
      </c>
      <c r="B64" s="340" t="s">
        <v>1119</v>
      </c>
      <c r="C64" s="330" t="s">
        <v>1120</v>
      </c>
      <c r="D64" s="347"/>
      <c r="E64" s="347"/>
      <c r="F64" s="347">
        <v>0</v>
      </c>
      <c r="G64" s="347"/>
      <c r="H64" s="347"/>
      <c r="I64" s="360">
        <v>0</v>
      </c>
    </row>
    <row r="65" spans="1:9" ht="12.75">
      <c r="A65" s="344"/>
      <c r="B65" s="339" t="s">
        <v>1121</v>
      </c>
      <c r="C65" s="334" t="s">
        <v>1122</v>
      </c>
      <c r="D65" s="358">
        <v>7594980404</v>
      </c>
      <c r="E65" s="358">
        <v>455883072.32000005</v>
      </c>
      <c r="F65" s="358">
        <v>8050863476.3199997</v>
      </c>
      <c r="G65" s="358">
        <v>3897166388.4300013</v>
      </c>
      <c r="H65" s="358">
        <v>3897166388.4300013</v>
      </c>
      <c r="I65" s="359">
        <v>-3697814015.5699987</v>
      </c>
    </row>
    <row r="66" spans="1:9" ht="12.75">
      <c r="A66" s="344">
        <v>118221</v>
      </c>
      <c r="B66" s="340" t="s">
        <v>1123</v>
      </c>
      <c r="C66" s="330" t="s">
        <v>1115</v>
      </c>
      <c r="D66" s="347">
        <v>7594980404</v>
      </c>
      <c r="E66" s="347">
        <v>455883072.32000005</v>
      </c>
      <c r="F66" s="347">
        <v>8050863476.3199997</v>
      </c>
      <c r="G66" s="347">
        <v>3897166388.4300013</v>
      </c>
      <c r="H66" s="347">
        <v>3897166388.4300013</v>
      </c>
      <c r="I66" s="360">
        <v>-3697814015.5699987</v>
      </c>
    </row>
    <row r="67" spans="1:9" ht="12.75">
      <c r="A67" s="344">
        <v>118222</v>
      </c>
      <c r="B67" s="340" t="s">
        <v>1124</v>
      </c>
      <c r="C67" s="330" t="s">
        <v>1117</v>
      </c>
      <c r="D67" s="347"/>
      <c r="E67" s="347"/>
      <c r="F67" s="347">
        <v>0</v>
      </c>
      <c r="G67" s="347"/>
      <c r="H67" s="347"/>
      <c r="I67" s="360">
        <v>0</v>
      </c>
    </row>
    <row r="68" spans="1:9" ht="12.75">
      <c r="A68" s="344">
        <v>118223</v>
      </c>
      <c r="B68" s="340" t="s">
        <v>1125</v>
      </c>
      <c r="C68" s="330" t="s">
        <v>195</v>
      </c>
      <c r="D68" s="347"/>
      <c r="E68" s="347"/>
      <c r="F68" s="347">
        <v>0</v>
      </c>
      <c r="G68" s="347"/>
      <c r="H68" s="347"/>
      <c r="I68" s="360">
        <v>0</v>
      </c>
    </row>
    <row r="69" spans="1:9" ht="12.75">
      <c r="A69" s="344">
        <v>118224</v>
      </c>
      <c r="B69" s="340" t="s">
        <v>1126</v>
      </c>
      <c r="C69" s="330" t="s">
        <v>1120</v>
      </c>
      <c r="D69" s="347"/>
      <c r="E69" s="347"/>
      <c r="F69" s="347">
        <v>0</v>
      </c>
      <c r="G69" s="347"/>
      <c r="H69" s="347"/>
      <c r="I69" s="360">
        <v>0</v>
      </c>
    </row>
    <row r="70" spans="1:9" ht="12.75">
      <c r="A70" s="344">
        <v>11823</v>
      </c>
      <c r="B70" s="339" t="s">
        <v>1127</v>
      </c>
      <c r="C70" s="334" t="s">
        <v>1128</v>
      </c>
      <c r="D70" s="358"/>
      <c r="E70" s="358"/>
      <c r="F70" s="358">
        <v>0</v>
      </c>
      <c r="G70" s="358"/>
      <c r="H70" s="358"/>
      <c r="I70" s="359">
        <v>0</v>
      </c>
    </row>
    <row r="71" spans="1:9" ht="12.75">
      <c r="A71" s="344"/>
      <c r="B71" s="336" t="s">
        <v>1129</v>
      </c>
      <c r="C71" s="329" t="s">
        <v>1130</v>
      </c>
      <c r="D71" s="356">
        <v>0</v>
      </c>
      <c r="E71" s="356">
        <v>0</v>
      </c>
      <c r="F71" s="356">
        <v>0</v>
      </c>
      <c r="G71" s="356">
        <v>0</v>
      </c>
      <c r="H71" s="356">
        <v>0</v>
      </c>
      <c r="I71" s="357">
        <v>0</v>
      </c>
    </row>
    <row r="72" spans="1:9" ht="12.75">
      <c r="A72" s="344">
        <v>11831</v>
      </c>
      <c r="B72" s="340" t="s">
        <v>1131</v>
      </c>
      <c r="C72" s="330" t="s">
        <v>1132</v>
      </c>
      <c r="D72" s="347"/>
      <c r="E72" s="347"/>
      <c r="F72" s="347">
        <v>0</v>
      </c>
      <c r="G72" s="347"/>
      <c r="H72" s="347"/>
      <c r="I72" s="360">
        <v>0</v>
      </c>
    </row>
    <row r="73" spans="1:9" ht="12.75">
      <c r="A73" s="344">
        <v>11832</v>
      </c>
      <c r="B73" s="340" t="s">
        <v>1133</v>
      </c>
      <c r="C73" s="330" t="s">
        <v>1134</v>
      </c>
      <c r="D73" s="347"/>
      <c r="E73" s="347"/>
      <c r="F73" s="347">
        <v>0</v>
      </c>
      <c r="G73" s="347"/>
      <c r="H73" s="347"/>
      <c r="I73" s="360">
        <v>0</v>
      </c>
    </row>
    <row r="74" spans="1:9" ht="12.75">
      <c r="A74" s="344">
        <v>11833</v>
      </c>
      <c r="B74" s="340" t="s">
        <v>1135</v>
      </c>
      <c r="C74" s="330" t="s">
        <v>1136</v>
      </c>
      <c r="D74" s="347"/>
      <c r="E74" s="347"/>
      <c r="F74" s="347">
        <v>0</v>
      </c>
      <c r="G74" s="347"/>
      <c r="H74" s="347"/>
      <c r="I74" s="360">
        <v>0</v>
      </c>
    </row>
    <row r="75" spans="1:9" ht="12.75">
      <c r="A75" s="344">
        <v>119</v>
      </c>
      <c r="B75" s="336" t="s">
        <v>1137</v>
      </c>
      <c r="C75" s="329" t="s">
        <v>196</v>
      </c>
      <c r="D75" s="361"/>
      <c r="E75" s="361"/>
      <c r="F75" s="361">
        <v>0</v>
      </c>
      <c r="G75" s="361"/>
      <c r="H75" s="361"/>
      <c r="I75" s="362">
        <v>0</v>
      </c>
    </row>
    <row r="76" spans="1:9" ht="12.75">
      <c r="A76" s="344"/>
      <c r="B76" s="338"/>
      <c r="C76" s="327"/>
      <c r="D76" s="347"/>
      <c r="E76" s="347"/>
      <c r="F76" s="347">
        <v>0</v>
      </c>
      <c r="G76" s="347"/>
      <c r="H76" s="347"/>
      <c r="I76" s="360">
        <v>0</v>
      </c>
    </row>
    <row r="77" spans="1:9" ht="12.75">
      <c r="A77" s="343"/>
      <c r="B77" s="335">
        <v>1.1000000000000001</v>
      </c>
      <c r="C77" s="325" t="s">
        <v>1138</v>
      </c>
      <c r="D77" s="354">
        <v>301568584</v>
      </c>
      <c r="E77" s="354">
        <v>179258467.73999995</v>
      </c>
      <c r="F77" s="354">
        <v>480827051.73999995</v>
      </c>
      <c r="G77" s="354">
        <v>66354142.789999999</v>
      </c>
      <c r="H77" s="354">
        <v>66354142.789999999</v>
      </c>
      <c r="I77" s="355">
        <v>-235214441.21000001</v>
      </c>
    </row>
    <row r="78" spans="1:9" ht="12.75">
      <c r="A78" s="343"/>
      <c r="B78" s="336" t="s">
        <v>1139</v>
      </c>
      <c r="C78" s="329" t="s">
        <v>1140</v>
      </c>
      <c r="D78" s="356">
        <v>0</v>
      </c>
      <c r="E78" s="356">
        <v>0</v>
      </c>
      <c r="F78" s="356">
        <v>0</v>
      </c>
      <c r="G78" s="356">
        <v>0</v>
      </c>
      <c r="H78" s="356">
        <v>0</v>
      </c>
      <c r="I78" s="357">
        <v>0</v>
      </c>
    </row>
    <row r="79" spans="1:9" ht="12.75">
      <c r="A79" s="344">
        <v>1211</v>
      </c>
      <c r="B79" s="338" t="s">
        <v>1141</v>
      </c>
      <c r="C79" s="327" t="s">
        <v>1142</v>
      </c>
      <c r="D79" s="347"/>
      <c r="E79" s="347"/>
      <c r="F79" s="347">
        <v>0</v>
      </c>
      <c r="G79" s="347"/>
      <c r="H79" s="347"/>
      <c r="I79" s="360">
        <v>0</v>
      </c>
    </row>
    <row r="80" spans="1:9" ht="12.75">
      <c r="A80" s="344">
        <v>1212</v>
      </c>
      <c r="B80" s="338" t="s">
        <v>1143</v>
      </c>
      <c r="C80" s="327" t="s">
        <v>1144</v>
      </c>
      <c r="D80" s="347"/>
      <c r="E80" s="347"/>
      <c r="F80" s="347">
        <v>0</v>
      </c>
      <c r="G80" s="347"/>
      <c r="H80" s="347"/>
      <c r="I80" s="360">
        <v>0</v>
      </c>
    </row>
    <row r="81" spans="1:9" ht="12.75">
      <c r="A81" s="344">
        <v>1213</v>
      </c>
      <c r="B81" s="338" t="s">
        <v>1145</v>
      </c>
      <c r="C81" s="327" t="s">
        <v>1146</v>
      </c>
      <c r="D81" s="347"/>
      <c r="E81" s="347"/>
      <c r="F81" s="347">
        <v>0</v>
      </c>
      <c r="G81" s="347"/>
      <c r="H81" s="347"/>
      <c r="I81" s="360">
        <v>0</v>
      </c>
    </row>
    <row r="82" spans="1:9" ht="12.75">
      <c r="A82" s="343"/>
      <c r="B82" s="336" t="s">
        <v>1147</v>
      </c>
      <c r="C82" s="329" t="s">
        <v>1148</v>
      </c>
      <c r="D82" s="356">
        <v>0</v>
      </c>
      <c r="E82" s="356">
        <v>0</v>
      </c>
      <c r="F82" s="356">
        <v>0</v>
      </c>
      <c r="G82" s="356">
        <v>0</v>
      </c>
      <c r="H82" s="356">
        <v>0</v>
      </c>
      <c r="I82" s="357">
        <v>0</v>
      </c>
    </row>
    <row r="83" spans="1:9" ht="12.75">
      <c r="A83" s="344">
        <v>1221</v>
      </c>
      <c r="B83" s="338" t="s">
        <v>1149</v>
      </c>
      <c r="C83" s="327" t="s">
        <v>206</v>
      </c>
      <c r="D83" s="347"/>
      <c r="E83" s="347"/>
      <c r="F83" s="347">
        <v>0</v>
      </c>
      <c r="G83" s="347"/>
      <c r="H83" s="347"/>
      <c r="I83" s="360">
        <v>0</v>
      </c>
    </row>
    <row r="84" spans="1:9" ht="12.75">
      <c r="A84" s="344">
        <v>1222</v>
      </c>
      <c r="B84" s="338" t="s">
        <v>1150</v>
      </c>
      <c r="C84" s="327" t="s">
        <v>1151</v>
      </c>
      <c r="D84" s="347"/>
      <c r="E84" s="347"/>
      <c r="F84" s="347">
        <v>0</v>
      </c>
      <c r="G84" s="347"/>
      <c r="H84" s="347"/>
      <c r="I84" s="360">
        <v>0</v>
      </c>
    </row>
    <row r="85" spans="1:9" ht="12.75">
      <c r="A85" s="344">
        <v>1223</v>
      </c>
      <c r="B85" s="338" t="s">
        <v>1152</v>
      </c>
      <c r="C85" s="327" t="s">
        <v>1153</v>
      </c>
      <c r="D85" s="347"/>
      <c r="E85" s="347"/>
      <c r="F85" s="347">
        <v>0</v>
      </c>
      <c r="G85" s="347"/>
      <c r="H85" s="347"/>
      <c r="I85" s="360">
        <v>0</v>
      </c>
    </row>
    <row r="86" spans="1:9" ht="12.75">
      <c r="A86" s="344">
        <v>1224</v>
      </c>
      <c r="B86" s="338" t="s">
        <v>1154</v>
      </c>
      <c r="C86" s="327" t="s">
        <v>1155</v>
      </c>
      <c r="D86" s="347"/>
      <c r="E86" s="347"/>
      <c r="F86" s="347">
        <v>0</v>
      </c>
      <c r="G86" s="347"/>
      <c r="H86" s="347"/>
      <c r="I86" s="360">
        <v>0</v>
      </c>
    </row>
    <row r="87" spans="1:9" ht="12.75">
      <c r="A87" s="344">
        <v>1225</v>
      </c>
      <c r="B87" s="338" t="s">
        <v>1156</v>
      </c>
      <c r="C87" s="327" t="s">
        <v>1157</v>
      </c>
      <c r="D87" s="347"/>
      <c r="E87" s="347"/>
      <c r="F87" s="347">
        <v>0</v>
      </c>
      <c r="G87" s="347"/>
      <c r="H87" s="347"/>
      <c r="I87" s="360">
        <v>0</v>
      </c>
    </row>
    <row r="88" spans="1:9" ht="12.75">
      <c r="A88" s="344">
        <v>1226</v>
      </c>
      <c r="B88" s="338" t="s">
        <v>1158</v>
      </c>
      <c r="C88" s="327" t="s">
        <v>1159</v>
      </c>
      <c r="D88" s="347"/>
      <c r="E88" s="347"/>
      <c r="F88" s="347">
        <v>0</v>
      </c>
      <c r="G88" s="347"/>
      <c r="H88" s="347"/>
      <c r="I88" s="360">
        <v>0</v>
      </c>
    </row>
    <row r="89" spans="1:9" ht="12.75">
      <c r="A89" s="344">
        <v>1227</v>
      </c>
      <c r="B89" s="338" t="s">
        <v>1160</v>
      </c>
      <c r="C89" s="327" t="s">
        <v>1161</v>
      </c>
      <c r="D89" s="347"/>
      <c r="E89" s="347"/>
      <c r="F89" s="347">
        <v>0</v>
      </c>
      <c r="G89" s="347"/>
      <c r="H89" s="347"/>
      <c r="I89" s="360">
        <v>0</v>
      </c>
    </row>
    <row r="90" spans="1:9" ht="25.5">
      <c r="A90" s="343"/>
      <c r="B90" s="336" t="s">
        <v>1162</v>
      </c>
      <c r="C90" s="329" t="s">
        <v>1163</v>
      </c>
      <c r="D90" s="356">
        <v>0</v>
      </c>
      <c r="E90" s="356">
        <v>0</v>
      </c>
      <c r="F90" s="356">
        <v>0</v>
      </c>
      <c r="G90" s="356">
        <v>0</v>
      </c>
      <c r="H90" s="356">
        <v>0</v>
      </c>
      <c r="I90" s="357">
        <v>0</v>
      </c>
    </row>
    <row r="91" spans="1:9" ht="12.75">
      <c r="A91" s="344">
        <v>1231</v>
      </c>
      <c r="B91" s="338" t="s">
        <v>1164</v>
      </c>
      <c r="C91" s="327" t="s">
        <v>1165</v>
      </c>
      <c r="D91" s="347"/>
      <c r="E91" s="347"/>
      <c r="F91" s="347">
        <v>0</v>
      </c>
      <c r="G91" s="347"/>
      <c r="H91" s="347"/>
      <c r="I91" s="360">
        <v>0</v>
      </c>
    </row>
    <row r="92" spans="1:9" ht="12.75">
      <c r="A92" s="344">
        <v>1232</v>
      </c>
      <c r="B92" s="338" t="s">
        <v>1166</v>
      </c>
      <c r="C92" s="327" t="s">
        <v>1167</v>
      </c>
      <c r="D92" s="347"/>
      <c r="E92" s="347"/>
      <c r="F92" s="347">
        <v>0</v>
      </c>
      <c r="G92" s="347"/>
      <c r="H92" s="347"/>
      <c r="I92" s="360">
        <v>0</v>
      </c>
    </row>
    <row r="93" spans="1:9" ht="12.75">
      <c r="A93" s="344">
        <v>1233</v>
      </c>
      <c r="B93" s="338" t="s">
        <v>1168</v>
      </c>
      <c r="C93" s="327" t="s">
        <v>1169</v>
      </c>
      <c r="D93" s="347"/>
      <c r="E93" s="347"/>
      <c r="F93" s="347">
        <v>0</v>
      </c>
      <c r="G93" s="347"/>
      <c r="H93" s="347"/>
      <c r="I93" s="360">
        <v>0</v>
      </c>
    </row>
    <row r="94" spans="1:9" ht="12.75">
      <c r="A94" s="344">
        <v>1234</v>
      </c>
      <c r="B94" s="338" t="s">
        <v>1170</v>
      </c>
      <c r="C94" s="327" t="s">
        <v>1171</v>
      </c>
      <c r="D94" s="347"/>
      <c r="E94" s="347"/>
      <c r="F94" s="347">
        <v>0</v>
      </c>
      <c r="G94" s="347"/>
      <c r="H94" s="347"/>
      <c r="I94" s="360">
        <v>0</v>
      </c>
    </row>
    <row r="95" spans="1:9" ht="12.75">
      <c r="A95" s="343"/>
      <c r="B95" s="336" t="s">
        <v>1172</v>
      </c>
      <c r="C95" s="329" t="s">
        <v>1173</v>
      </c>
      <c r="D95" s="356">
        <v>301568584</v>
      </c>
      <c r="E95" s="356">
        <v>179258467.73999995</v>
      </c>
      <c r="F95" s="356">
        <v>480827051.73999995</v>
      </c>
      <c r="G95" s="356">
        <v>66354142.789999999</v>
      </c>
      <c r="H95" s="356">
        <v>66354142.789999999</v>
      </c>
      <c r="I95" s="356">
        <v>-235214441.21000001</v>
      </c>
    </row>
    <row r="96" spans="1:9" ht="12.75">
      <c r="A96" s="344">
        <v>1241</v>
      </c>
      <c r="B96" s="336" t="s">
        <v>1174</v>
      </c>
      <c r="C96" s="329" t="s">
        <v>1109</v>
      </c>
      <c r="D96" s="356"/>
      <c r="E96" s="356"/>
      <c r="F96" s="356">
        <v>0</v>
      </c>
      <c r="G96" s="356"/>
      <c r="H96" s="356"/>
      <c r="I96" s="357">
        <v>0</v>
      </c>
    </row>
    <row r="97" spans="1:9" ht="12.75">
      <c r="A97" s="344"/>
      <c r="B97" s="336" t="s">
        <v>1175</v>
      </c>
      <c r="C97" s="329" t="s">
        <v>1111</v>
      </c>
      <c r="D97" s="356">
        <v>301568584</v>
      </c>
      <c r="E97" s="356">
        <v>179258467.73999995</v>
      </c>
      <c r="F97" s="356">
        <v>480827051.73999995</v>
      </c>
      <c r="G97" s="356">
        <v>66354142.789999999</v>
      </c>
      <c r="H97" s="356">
        <v>66354142.789999999</v>
      </c>
      <c r="I97" s="356">
        <v>-235214441.21000001</v>
      </c>
    </row>
    <row r="98" spans="1:9" ht="12.75">
      <c r="A98" s="344"/>
      <c r="B98" s="339" t="s">
        <v>1176</v>
      </c>
      <c r="C98" s="334" t="s">
        <v>1177</v>
      </c>
      <c r="D98" s="358">
        <v>300000000</v>
      </c>
      <c r="E98" s="358">
        <v>168890962.05999994</v>
      </c>
      <c r="F98" s="358">
        <v>468890962.05999994</v>
      </c>
      <c r="G98" s="358">
        <v>55157773.109999999</v>
      </c>
      <c r="H98" s="358">
        <v>55157773.109999999</v>
      </c>
      <c r="I98" s="359">
        <v>-244842226.88999999</v>
      </c>
    </row>
    <row r="99" spans="1:9" ht="12.75">
      <c r="A99" s="344">
        <v>124211</v>
      </c>
      <c r="B99" s="340" t="s">
        <v>1178</v>
      </c>
      <c r="C99" s="330" t="s">
        <v>1115</v>
      </c>
      <c r="D99" s="347">
        <v>300000000</v>
      </c>
      <c r="E99" s="347">
        <v>168890962.05999994</v>
      </c>
      <c r="F99" s="347">
        <v>468890962.06</v>
      </c>
      <c r="G99" s="347">
        <v>55157773.109999999</v>
      </c>
      <c r="H99" s="347">
        <v>55157773.109999999</v>
      </c>
      <c r="I99" s="360">
        <v>-244842226.88999999</v>
      </c>
    </row>
    <row r="100" spans="1:9" ht="12.75">
      <c r="A100" s="344">
        <v>124212</v>
      </c>
      <c r="B100" s="340" t="s">
        <v>1179</v>
      </c>
      <c r="C100" s="330" t="s">
        <v>1117</v>
      </c>
      <c r="D100" s="347"/>
      <c r="E100" s="347"/>
      <c r="F100" s="347">
        <v>0</v>
      </c>
      <c r="G100" s="347"/>
      <c r="H100" s="347"/>
      <c r="I100" s="360">
        <v>0</v>
      </c>
    </row>
    <row r="101" spans="1:9" ht="12.75">
      <c r="A101" s="344">
        <v>124213</v>
      </c>
      <c r="B101" s="340" t="s">
        <v>1180</v>
      </c>
      <c r="C101" s="330" t="s">
        <v>195</v>
      </c>
      <c r="D101" s="347"/>
      <c r="E101" s="347"/>
      <c r="F101" s="347">
        <v>0</v>
      </c>
      <c r="G101" s="347"/>
      <c r="H101" s="347"/>
      <c r="I101" s="360">
        <v>0</v>
      </c>
    </row>
    <row r="102" spans="1:9" ht="12.75">
      <c r="A102" s="344">
        <v>124214</v>
      </c>
      <c r="B102" s="340" t="s">
        <v>1181</v>
      </c>
      <c r="C102" s="330" t="s">
        <v>1120</v>
      </c>
      <c r="D102" s="347"/>
      <c r="E102" s="347"/>
      <c r="F102" s="347">
        <v>0</v>
      </c>
      <c r="G102" s="347"/>
      <c r="H102" s="347"/>
      <c r="I102" s="360">
        <v>0</v>
      </c>
    </row>
    <row r="103" spans="1:9" ht="12.75">
      <c r="A103" s="344"/>
      <c r="B103" s="339" t="s">
        <v>1182</v>
      </c>
      <c r="C103" s="334" t="s">
        <v>1122</v>
      </c>
      <c r="D103" s="358">
        <v>1568584</v>
      </c>
      <c r="E103" s="358">
        <v>10367505.68</v>
      </c>
      <c r="F103" s="358">
        <v>11936089.68</v>
      </c>
      <c r="G103" s="358">
        <v>11196369.68</v>
      </c>
      <c r="H103" s="358">
        <v>11196369.68</v>
      </c>
      <c r="I103" s="359">
        <v>9627785.6799999997</v>
      </c>
    </row>
    <row r="104" spans="1:9" ht="12.75">
      <c r="A104" s="344">
        <v>124221</v>
      </c>
      <c r="B104" s="340" t="s">
        <v>1183</v>
      </c>
      <c r="C104" s="330" t="s">
        <v>1115</v>
      </c>
      <c r="D104" s="347">
        <v>1568584</v>
      </c>
      <c r="E104" s="347">
        <v>10367505.68</v>
      </c>
      <c r="F104" s="347">
        <v>11936089.68</v>
      </c>
      <c r="G104" s="347">
        <v>11196369.68</v>
      </c>
      <c r="H104" s="347">
        <v>11196369.68</v>
      </c>
      <c r="I104" s="360">
        <v>9627785.6799999997</v>
      </c>
    </row>
    <row r="105" spans="1:9" ht="12.75">
      <c r="A105" s="344">
        <v>124222</v>
      </c>
      <c r="B105" s="340" t="s">
        <v>1184</v>
      </c>
      <c r="C105" s="330" t="s">
        <v>1117</v>
      </c>
      <c r="D105" s="347"/>
      <c r="E105" s="347"/>
      <c r="F105" s="347">
        <v>0</v>
      </c>
      <c r="G105" s="347"/>
      <c r="H105" s="347"/>
      <c r="I105" s="360">
        <v>0</v>
      </c>
    </row>
    <row r="106" spans="1:9" ht="12.75">
      <c r="A106" s="344">
        <v>124223</v>
      </c>
      <c r="B106" s="340" t="s">
        <v>1185</v>
      </c>
      <c r="C106" s="330" t="s">
        <v>195</v>
      </c>
      <c r="D106" s="347"/>
      <c r="E106" s="347"/>
      <c r="F106" s="347">
        <v>0</v>
      </c>
      <c r="G106" s="347"/>
      <c r="H106" s="347"/>
      <c r="I106" s="360">
        <v>0</v>
      </c>
    </row>
    <row r="107" spans="1:9" ht="12.75">
      <c r="A107" s="344">
        <v>124224</v>
      </c>
      <c r="B107" s="340" t="s">
        <v>1186</v>
      </c>
      <c r="C107" s="330" t="s">
        <v>1120</v>
      </c>
      <c r="D107" s="347"/>
      <c r="E107" s="347"/>
      <c r="F107" s="347">
        <v>0</v>
      </c>
      <c r="G107" s="347"/>
      <c r="H107" s="347"/>
      <c r="I107" s="360">
        <v>0</v>
      </c>
    </row>
    <row r="108" spans="1:9" ht="12.75">
      <c r="A108" s="344">
        <v>12423</v>
      </c>
      <c r="B108" s="339" t="s">
        <v>1187</v>
      </c>
      <c r="C108" s="334" t="s">
        <v>1128</v>
      </c>
      <c r="D108" s="358"/>
      <c r="E108" s="358"/>
      <c r="F108" s="358">
        <v>0</v>
      </c>
      <c r="G108" s="358"/>
      <c r="H108" s="358"/>
      <c r="I108" s="359">
        <v>0</v>
      </c>
    </row>
    <row r="109" spans="1:9" ht="12.75">
      <c r="A109" s="344"/>
      <c r="B109" s="336" t="s">
        <v>1188</v>
      </c>
      <c r="C109" s="329" t="s">
        <v>1130</v>
      </c>
      <c r="D109" s="356">
        <v>0</v>
      </c>
      <c r="E109" s="356">
        <v>0</v>
      </c>
      <c r="F109" s="356">
        <v>0</v>
      </c>
      <c r="G109" s="356">
        <v>0</v>
      </c>
      <c r="H109" s="356">
        <v>0</v>
      </c>
      <c r="I109" s="357">
        <v>0</v>
      </c>
    </row>
    <row r="110" spans="1:9" ht="12.75">
      <c r="A110" s="344">
        <v>12431</v>
      </c>
      <c r="B110" s="340" t="s">
        <v>1189</v>
      </c>
      <c r="C110" s="330" t="s">
        <v>1132</v>
      </c>
      <c r="D110" s="347"/>
      <c r="E110" s="347"/>
      <c r="F110" s="347">
        <v>0</v>
      </c>
      <c r="G110" s="347"/>
      <c r="H110" s="347"/>
      <c r="I110" s="360">
        <v>0</v>
      </c>
    </row>
    <row r="111" spans="1:9" ht="12.75">
      <c r="A111" s="344">
        <v>12432</v>
      </c>
      <c r="B111" s="338" t="s">
        <v>1190</v>
      </c>
      <c r="C111" s="327" t="s">
        <v>1134</v>
      </c>
      <c r="D111" s="347"/>
      <c r="E111" s="347"/>
      <c r="F111" s="347">
        <v>0</v>
      </c>
      <c r="G111" s="347"/>
      <c r="H111" s="347"/>
      <c r="I111" s="360">
        <v>0</v>
      </c>
    </row>
    <row r="112" spans="1:9" ht="12.75">
      <c r="A112" s="344">
        <v>12433</v>
      </c>
      <c r="B112" s="338" t="s">
        <v>1191</v>
      </c>
      <c r="C112" s="327" t="s">
        <v>1136</v>
      </c>
      <c r="D112" s="347"/>
      <c r="E112" s="347"/>
      <c r="F112" s="347">
        <v>0</v>
      </c>
      <c r="G112" s="347"/>
      <c r="H112" s="347"/>
      <c r="I112" s="360">
        <v>0</v>
      </c>
    </row>
    <row r="113" spans="1:10" ht="25.5">
      <c r="A113" s="343"/>
      <c r="B113" s="336" t="s">
        <v>1192</v>
      </c>
      <c r="C113" s="329" t="s">
        <v>1193</v>
      </c>
      <c r="D113" s="356">
        <v>0</v>
      </c>
      <c r="E113" s="356">
        <v>0</v>
      </c>
      <c r="F113" s="356">
        <v>0</v>
      </c>
      <c r="G113" s="356">
        <v>0</v>
      </c>
      <c r="H113" s="356">
        <v>0</v>
      </c>
      <c r="I113" s="357">
        <v>0</v>
      </c>
      <c r="J113" s="322"/>
    </row>
    <row r="114" spans="1:10" ht="25.5">
      <c r="A114" s="344">
        <v>1251</v>
      </c>
      <c r="B114" s="338" t="s">
        <v>1194</v>
      </c>
      <c r="C114" s="327" t="s">
        <v>1195</v>
      </c>
      <c r="D114" s="347"/>
      <c r="E114" s="347"/>
      <c r="F114" s="347">
        <v>0</v>
      </c>
      <c r="G114" s="347"/>
      <c r="H114" s="347"/>
      <c r="I114" s="360">
        <v>0</v>
      </c>
      <c r="J114" s="322"/>
    </row>
    <row r="115" spans="1:10" ht="15">
      <c r="A115" s="344">
        <v>1252</v>
      </c>
      <c r="B115" s="338" t="s">
        <v>1196</v>
      </c>
      <c r="C115" s="327" t="s">
        <v>1197</v>
      </c>
      <c r="D115" s="347"/>
      <c r="E115" s="347"/>
      <c r="F115" s="347">
        <v>0</v>
      </c>
      <c r="G115" s="347"/>
      <c r="H115" s="347"/>
      <c r="I115" s="360">
        <v>0</v>
      </c>
      <c r="J115" s="322"/>
    </row>
    <row r="116" spans="1:10" ht="15">
      <c r="A116" s="344">
        <v>1253</v>
      </c>
      <c r="B116" s="338" t="s">
        <v>1198</v>
      </c>
      <c r="C116" s="327" t="s">
        <v>1199</v>
      </c>
      <c r="D116" s="347"/>
      <c r="E116" s="347"/>
      <c r="F116" s="347">
        <v>0</v>
      </c>
      <c r="G116" s="347"/>
      <c r="H116" s="347"/>
      <c r="I116" s="360">
        <v>0</v>
      </c>
      <c r="J116" s="322"/>
    </row>
    <row r="117" spans="1:10" ht="15">
      <c r="A117" s="344">
        <v>1254</v>
      </c>
      <c r="B117" s="338" t="s">
        <v>1200</v>
      </c>
      <c r="C117" s="327" t="s">
        <v>1201</v>
      </c>
      <c r="D117" s="347"/>
      <c r="E117" s="347"/>
      <c r="F117" s="347">
        <v>0</v>
      </c>
      <c r="G117" s="347"/>
      <c r="H117" s="347"/>
      <c r="I117" s="360">
        <v>0</v>
      </c>
      <c r="J117" s="322"/>
    </row>
    <row r="118" spans="1:10" ht="15">
      <c r="A118" s="344"/>
      <c r="B118" s="341"/>
      <c r="C118" s="327"/>
      <c r="D118" s="363"/>
      <c r="E118" s="363"/>
      <c r="F118" s="347">
        <v>0</v>
      </c>
      <c r="G118" s="347"/>
      <c r="H118" s="347"/>
      <c r="I118" s="360">
        <v>0</v>
      </c>
      <c r="J118" s="322"/>
    </row>
    <row r="119" spans="1:10" ht="15">
      <c r="A119" s="322"/>
      <c r="B119" s="324"/>
      <c r="C119" s="325" t="s">
        <v>1202</v>
      </c>
      <c r="D119" s="364">
        <v>13359576442.450001</v>
      </c>
      <c r="E119" s="364">
        <v>859994399.85000038</v>
      </c>
      <c r="F119" s="364">
        <v>14219570842.300001</v>
      </c>
      <c r="G119" s="364">
        <v>6981043332.7300014</v>
      </c>
      <c r="H119" s="364">
        <v>6981043332.7300014</v>
      </c>
      <c r="I119" s="364">
        <v>-6378533109.7199993</v>
      </c>
      <c r="J119" s="322"/>
    </row>
    <row r="120" spans="1:10" ht="12.75">
      <c r="A120" s="342"/>
      <c r="B120" s="368" t="s">
        <v>1203</v>
      </c>
      <c r="C120" s="346"/>
      <c r="D120" s="348"/>
      <c r="E120" s="348"/>
      <c r="F120" s="348"/>
      <c r="G120" s="348"/>
      <c r="H120" s="348"/>
      <c r="I120" s="349"/>
      <c r="J120" s="349"/>
    </row>
    <row r="121" spans="1:10" ht="12.75">
      <c r="A121" s="342"/>
      <c r="B121" s="346"/>
      <c r="C121" s="346"/>
      <c r="D121" s="348"/>
      <c r="E121" s="348"/>
      <c r="F121" s="348"/>
      <c r="G121" s="348"/>
      <c r="H121" s="348"/>
      <c r="I121" s="349"/>
      <c r="J121" s="349"/>
    </row>
    <row r="122" spans="1:10" ht="12.75">
      <c r="A122" s="342"/>
      <c r="B122" s="346"/>
      <c r="C122" s="346"/>
      <c r="D122" s="348"/>
      <c r="E122" s="348"/>
      <c r="F122" s="348"/>
      <c r="G122" s="348"/>
      <c r="H122" s="348"/>
      <c r="I122" s="348"/>
      <c r="J122" s="349"/>
    </row>
    <row r="123" spans="1:10" ht="15">
      <c r="A123" s="322"/>
      <c r="B123" s="331" t="s">
        <v>1204</v>
      </c>
      <c r="C123" s="332"/>
      <c r="D123" s="365"/>
      <c r="E123" s="365"/>
      <c r="F123" s="365"/>
      <c r="G123" s="365"/>
      <c r="H123" s="365"/>
      <c r="I123" s="322"/>
      <c r="J123" s="322"/>
    </row>
    <row r="124" spans="1:10" ht="15">
      <c r="A124" s="322"/>
      <c r="B124" s="332"/>
      <c r="C124" s="333"/>
      <c r="D124" s="366"/>
      <c r="E124" s="366"/>
      <c r="F124" s="366"/>
      <c r="G124" s="366"/>
      <c r="H124" s="366"/>
      <c r="I124" s="322"/>
      <c r="J124" s="322"/>
    </row>
    <row r="125" spans="1:10" ht="15">
      <c r="A125" s="322"/>
      <c r="B125" s="323"/>
      <c r="C125" s="323"/>
      <c r="D125" s="367"/>
      <c r="E125" s="367"/>
      <c r="F125" s="367"/>
      <c r="G125" s="367"/>
      <c r="H125" s="367"/>
      <c r="I125" s="322"/>
      <c r="J125" s="322"/>
    </row>
    <row r="126" spans="1:10" ht="15">
      <c r="C126" s="322"/>
      <c r="D126" s="348"/>
      <c r="E126" s="348"/>
      <c r="F126" s="348"/>
      <c r="G126" s="348"/>
      <c r="H126" s="348"/>
    </row>
    <row r="127" spans="1:10" ht="15">
      <c r="C127" s="322"/>
      <c r="D127" s="348"/>
      <c r="E127" s="348"/>
      <c r="F127" s="348"/>
      <c r="G127" s="348"/>
      <c r="H127" s="348"/>
    </row>
    <row r="128" spans="1:10" ht="15">
      <c r="C128" s="322"/>
      <c r="D128" s="348"/>
      <c r="E128" s="348"/>
      <c r="F128" s="348"/>
      <c r="G128" s="348"/>
      <c r="H128" s="348"/>
    </row>
    <row r="129" spans="3:8" ht="15">
      <c r="C129" s="322"/>
      <c r="D129" s="348"/>
      <c r="E129" s="348"/>
      <c r="F129" s="348"/>
      <c r="G129" s="348"/>
      <c r="H129" s="348"/>
    </row>
    <row r="130" spans="3:8" ht="15">
      <c r="C130" s="322"/>
      <c r="D130" s="348"/>
      <c r="E130" s="348"/>
      <c r="F130" s="348"/>
      <c r="G130" s="348"/>
      <c r="H130" s="348"/>
    </row>
    <row r="131" spans="3:8" ht="15">
      <c r="C131" s="322"/>
      <c r="D131" s="348"/>
      <c r="E131" s="348"/>
      <c r="F131" s="348"/>
      <c r="G131" s="348"/>
      <c r="H131" s="348"/>
    </row>
    <row r="132" spans="3:8" ht="15">
      <c r="C132" s="322"/>
      <c r="D132" s="348"/>
      <c r="E132" s="348"/>
      <c r="F132" s="348"/>
      <c r="G132" s="348"/>
      <c r="H132" s="348"/>
    </row>
    <row r="133" spans="3:8" ht="15">
      <c r="C133" s="322"/>
      <c r="D133" s="348"/>
      <c r="E133" s="348"/>
      <c r="F133" s="348"/>
      <c r="G133" s="348"/>
      <c r="H133" s="348"/>
    </row>
    <row r="134" spans="3:8" ht="15">
      <c r="C134" s="322"/>
      <c r="D134" s="348"/>
      <c r="E134" s="348"/>
      <c r="F134" s="348"/>
      <c r="G134" s="348"/>
      <c r="H134" s="348"/>
    </row>
    <row r="135" spans="3:8" ht="15">
      <c r="C135" s="322"/>
      <c r="D135" s="348"/>
      <c r="E135" s="348"/>
      <c r="F135" s="348"/>
      <c r="G135" s="348"/>
      <c r="H135" s="348"/>
    </row>
    <row r="136" spans="3:8" ht="15">
      <c r="C136" s="322"/>
      <c r="D136" s="348"/>
      <c r="E136" s="348"/>
      <c r="F136" s="348"/>
      <c r="G136" s="348"/>
      <c r="H136" s="348"/>
    </row>
    <row r="137" spans="3:8" ht="15">
      <c r="C137" s="322"/>
      <c r="D137" s="348"/>
      <c r="E137" s="348"/>
      <c r="F137" s="348"/>
      <c r="G137" s="348"/>
      <c r="H137" s="348"/>
    </row>
    <row r="138" spans="3:8" ht="15">
      <c r="C138" s="322"/>
      <c r="D138" s="348"/>
      <c r="E138" s="348"/>
      <c r="F138" s="348"/>
      <c r="G138" s="348"/>
      <c r="H138" s="348"/>
    </row>
    <row r="139" spans="3:8" ht="15">
      <c r="C139" s="322"/>
      <c r="D139" s="348"/>
      <c r="E139" s="348"/>
      <c r="F139" s="348"/>
      <c r="G139" s="348"/>
      <c r="H139" s="348"/>
    </row>
    <row r="140" spans="3:8" ht="15">
      <c r="C140" s="322"/>
      <c r="D140" s="348"/>
      <c r="E140" s="348"/>
      <c r="F140" s="348"/>
      <c r="G140" s="348"/>
      <c r="H140" s="348"/>
    </row>
    <row r="141" spans="3:8" ht="15">
      <c r="C141" s="322"/>
      <c r="D141" s="348"/>
      <c r="E141" s="348"/>
      <c r="F141" s="348"/>
      <c r="G141" s="348"/>
      <c r="H141" s="348"/>
    </row>
    <row r="142" spans="3:8" ht="12.75">
      <c r="D142" s="348"/>
      <c r="E142" s="348"/>
      <c r="F142" s="348"/>
      <c r="G142" s="348"/>
      <c r="H142" s="348"/>
    </row>
    <row r="143" spans="3:8" ht="12.75">
      <c r="D143" s="348"/>
      <c r="E143" s="348"/>
      <c r="F143" s="348"/>
      <c r="G143" s="348"/>
      <c r="H143" s="348"/>
    </row>
    <row r="144" spans="3:8" ht="12.75">
      <c r="D144" s="348"/>
      <c r="E144" s="348"/>
      <c r="F144" s="348"/>
      <c r="G144" s="348"/>
      <c r="H144" s="348"/>
    </row>
    <row r="145" spans="4:8" ht="12.75">
      <c r="D145" s="348"/>
      <c r="E145" s="348"/>
      <c r="F145" s="348"/>
      <c r="G145" s="348"/>
      <c r="H145" s="348"/>
    </row>
    <row r="146" spans="4:8" ht="12.75">
      <c r="D146" s="348"/>
      <c r="E146" s="348"/>
      <c r="F146" s="348"/>
      <c r="G146" s="348"/>
      <c r="H146" s="348"/>
    </row>
    <row r="147" spans="4:8" ht="12.75">
      <c r="D147" s="348"/>
      <c r="E147" s="348"/>
      <c r="F147" s="348"/>
      <c r="G147" s="348"/>
      <c r="H147" s="348"/>
    </row>
    <row r="148" spans="4:8" ht="12.75">
      <c r="D148" s="348"/>
      <c r="E148" s="348"/>
      <c r="F148" s="348"/>
      <c r="G148" s="348"/>
      <c r="H148" s="348"/>
    </row>
    <row r="149" spans="4:8" ht="12.75">
      <c r="D149" s="348"/>
      <c r="E149" s="348"/>
      <c r="F149" s="348"/>
      <c r="G149" s="348"/>
      <c r="H149" s="348"/>
    </row>
    <row r="150" spans="4:8" ht="12.75">
      <c r="D150" s="348"/>
      <c r="E150" s="348"/>
      <c r="F150" s="348"/>
      <c r="G150" s="348"/>
      <c r="H150" s="348"/>
    </row>
    <row r="151" spans="4:8" ht="12.75">
      <c r="D151" s="348"/>
      <c r="E151" s="348"/>
      <c r="F151" s="348"/>
      <c r="G151" s="348"/>
      <c r="H151" s="348"/>
    </row>
    <row r="152" spans="4:8" ht="12.75">
      <c r="D152" s="348"/>
      <c r="E152" s="348"/>
      <c r="F152" s="348"/>
      <c r="G152" s="348"/>
      <c r="H152" s="348"/>
    </row>
    <row r="153" spans="4:8" ht="12.75">
      <c r="D153" s="348"/>
      <c r="E153" s="348"/>
      <c r="F153" s="348"/>
      <c r="G153" s="348"/>
      <c r="H153" s="348"/>
    </row>
    <row r="154" spans="4:8" ht="12.75">
      <c r="D154" s="348"/>
      <c r="E154" s="348"/>
      <c r="F154" s="348"/>
      <c r="G154" s="348"/>
      <c r="H154" s="348"/>
    </row>
    <row r="155" spans="4:8" ht="12.75">
      <c r="D155" s="348"/>
      <c r="E155" s="348"/>
      <c r="F155" s="348"/>
      <c r="G155" s="348"/>
      <c r="H155" s="348"/>
    </row>
    <row r="156" spans="4:8" ht="12.75">
      <c r="D156" s="348"/>
      <c r="E156" s="348"/>
      <c r="F156" s="348"/>
      <c r="G156" s="348"/>
      <c r="H156" s="348"/>
    </row>
    <row r="157" spans="4:8" ht="12.75">
      <c r="D157" s="348"/>
      <c r="E157" s="348"/>
      <c r="F157" s="348"/>
      <c r="G157" s="348"/>
      <c r="H157" s="348"/>
    </row>
    <row r="158" spans="4:8" ht="12.75">
      <c r="D158" s="348"/>
      <c r="E158" s="348"/>
      <c r="F158" s="348"/>
      <c r="G158" s="348"/>
      <c r="H158" s="348"/>
    </row>
    <row r="159" spans="4:8" ht="12.75">
      <c r="D159" s="348"/>
      <c r="E159" s="348"/>
      <c r="F159" s="348"/>
      <c r="G159" s="348"/>
      <c r="H159" s="348"/>
    </row>
    <row r="160" spans="4:8" ht="12.75">
      <c r="D160" s="348"/>
      <c r="E160" s="348"/>
      <c r="F160" s="348"/>
      <c r="G160" s="348"/>
      <c r="H160" s="348"/>
    </row>
    <row r="161" spans="4:8" ht="12.75">
      <c r="D161" s="348"/>
      <c r="E161" s="348"/>
      <c r="F161" s="348"/>
      <c r="G161" s="348"/>
      <c r="H161" s="348"/>
    </row>
    <row r="162" spans="4:8" ht="12.75">
      <c r="D162" s="348"/>
      <c r="E162" s="348"/>
      <c r="F162" s="348"/>
      <c r="G162" s="348"/>
      <c r="H162" s="348"/>
    </row>
    <row r="163" spans="4:8" ht="12.75">
      <c r="D163" s="348"/>
      <c r="E163" s="348"/>
      <c r="F163" s="348"/>
      <c r="G163" s="348"/>
      <c r="H163" s="348"/>
    </row>
    <row r="164" spans="4:8" ht="12.75">
      <c r="D164" s="348"/>
      <c r="E164" s="348"/>
      <c r="F164" s="348"/>
      <c r="G164" s="348"/>
      <c r="H164" s="348"/>
    </row>
    <row r="165" spans="4:8" ht="12.75">
      <c r="D165" s="348"/>
      <c r="E165" s="348"/>
      <c r="F165" s="348"/>
      <c r="G165" s="348"/>
      <c r="H165" s="348"/>
    </row>
    <row r="166" spans="4:8" ht="12.75">
      <c r="D166" s="348"/>
      <c r="E166" s="348"/>
      <c r="F166" s="348"/>
      <c r="G166" s="348"/>
      <c r="H166" s="348"/>
    </row>
    <row r="167" spans="4:8" ht="12.75">
      <c r="D167" s="348"/>
      <c r="E167" s="348"/>
      <c r="F167" s="348"/>
      <c r="G167" s="348"/>
      <c r="H167" s="348"/>
    </row>
    <row r="168" spans="4:8" ht="12.75">
      <c r="D168" s="348"/>
      <c r="E168" s="348"/>
      <c r="F168" s="348"/>
      <c r="G168" s="348"/>
      <c r="H168" s="348"/>
    </row>
    <row r="169" spans="4:8" ht="12.75">
      <c r="D169" s="348"/>
      <c r="E169" s="348"/>
      <c r="F169" s="348"/>
      <c r="G169" s="348"/>
      <c r="H169" s="348"/>
    </row>
    <row r="170" spans="4:8" ht="12.75">
      <c r="D170" s="348"/>
      <c r="E170" s="348"/>
      <c r="F170" s="348"/>
      <c r="G170" s="348"/>
      <c r="H170" s="348"/>
    </row>
    <row r="171" spans="4:8" ht="12.75">
      <c r="D171" s="348"/>
      <c r="E171" s="348"/>
      <c r="F171" s="348"/>
      <c r="G171" s="348"/>
      <c r="H171" s="348"/>
    </row>
    <row r="172" spans="4:8" ht="12.75">
      <c r="D172" s="348"/>
      <c r="E172" s="348"/>
      <c r="F172" s="348"/>
      <c r="G172" s="348"/>
      <c r="H172" s="348"/>
    </row>
    <row r="173" spans="4:8" ht="12.75">
      <c r="D173" s="348"/>
      <c r="E173" s="348"/>
      <c r="F173" s="348"/>
      <c r="G173" s="348"/>
      <c r="H173" s="348"/>
    </row>
    <row r="174" spans="4:8" ht="12.75">
      <c r="D174" s="348"/>
      <c r="E174" s="348"/>
      <c r="F174" s="348"/>
      <c r="G174" s="348"/>
      <c r="H174" s="348"/>
    </row>
    <row r="175" spans="4:8" ht="12.75">
      <c r="D175" s="348"/>
      <c r="E175" s="348"/>
      <c r="F175" s="348"/>
      <c r="G175" s="348"/>
      <c r="H175" s="348"/>
    </row>
    <row r="176" spans="4:8" ht="12.75">
      <c r="D176" s="348"/>
      <c r="E176" s="348"/>
      <c r="F176" s="348"/>
      <c r="G176" s="348"/>
      <c r="H176" s="348"/>
    </row>
    <row r="177" spans="4:8" ht="12.75">
      <c r="D177" s="348"/>
      <c r="E177" s="348"/>
      <c r="F177" s="348"/>
      <c r="G177" s="348"/>
      <c r="H177" s="348"/>
    </row>
    <row r="178" spans="4:8" ht="12.75">
      <c r="D178" s="348"/>
      <c r="E178" s="348"/>
      <c r="F178" s="348"/>
      <c r="G178" s="348"/>
      <c r="H178" s="348"/>
    </row>
    <row r="179" spans="4:8" ht="12.75">
      <c r="D179" s="348"/>
      <c r="E179" s="348"/>
      <c r="F179" s="348"/>
      <c r="G179" s="348"/>
      <c r="H179" s="348"/>
    </row>
    <row r="180" spans="4:8" ht="12.75">
      <c r="D180" s="348"/>
      <c r="E180" s="348"/>
      <c r="F180" s="348"/>
      <c r="G180" s="348"/>
      <c r="H180" s="348"/>
    </row>
    <row r="181" spans="4:8" ht="12.75">
      <c r="D181" s="348"/>
      <c r="E181" s="348"/>
      <c r="F181" s="348"/>
      <c r="G181" s="348"/>
      <c r="H181" s="348"/>
    </row>
    <row r="182" spans="4:8" ht="12.75">
      <c r="D182" s="348"/>
      <c r="E182" s="348"/>
      <c r="F182" s="348"/>
      <c r="G182" s="348"/>
      <c r="H182" s="348"/>
    </row>
    <row r="183" spans="4:8" ht="12.75">
      <c r="D183" s="348"/>
      <c r="E183" s="348"/>
      <c r="F183" s="348"/>
      <c r="G183" s="348"/>
      <c r="H183" s="348"/>
    </row>
    <row r="184" spans="4:8" ht="12.75">
      <c r="D184" s="348"/>
      <c r="E184" s="348"/>
      <c r="F184" s="348"/>
      <c r="G184" s="348"/>
      <c r="H184" s="348"/>
    </row>
    <row r="185" spans="4:8" ht="12.75">
      <c r="D185" s="348"/>
      <c r="E185" s="348"/>
      <c r="F185" s="348"/>
      <c r="G185" s="348"/>
      <c r="H185" s="348"/>
    </row>
    <row r="186" spans="4:8" ht="12.75">
      <c r="D186" s="348"/>
      <c r="E186" s="348"/>
      <c r="F186" s="348"/>
      <c r="G186" s="348"/>
      <c r="H186" s="348"/>
    </row>
    <row r="187" spans="4:8" ht="12.75">
      <c r="D187" s="348"/>
      <c r="E187" s="348"/>
      <c r="F187" s="348"/>
      <c r="G187" s="348"/>
      <c r="H187" s="348"/>
    </row>
    <row r="188" spans="4:8" ht="12.75">
      <c r="D188" s="348"/>
      <c r="E188" s="348"/>
      <c r="F188" s="348"/>
      <c r="G188" s="348"/>
      <c r="H188" s="348"/>
    </row>
    <row r="189" spans="4:8" ht="12.75">
      <c r="D189" s="348"/>
      <c r="E189" s="348"/>
      <c r="F189" s="348"/>
      <c r="G189" s="348"/>
      <c r="H189" s="348"/>
    </row>
    <row r="190" spans="4:8" ht="12.75">
      <c r="D190" s="348"/>
      <c r="E190" s="348"/>
      <c r="F190" s="348"/>
      <c r="G190" s="348"/>
      <c r="H190" s="348"/>
    </row>
    <row r="191" spans="4:8" ht="12.75">
      <c r="D191" s="348"/>
      <c r="E191" s="348"/>
      <c r="F191" s="348"/>
      <c r="G191" s="348"/>
      <c r="H191" s="348"/>
    </row>
    <row r="192" spans="4:8" ht="12.75">
      <c r="D192" s="348"/>
      <c r="E192" s="348"/>
      <c r="F192" s="348"/>
      <c r="G192" s="348"/>
      <c r="H192" s="348"/>
    </row>
    <row r="193" spans="4:8" ht="12.75">
      <c r="D193" s="348"/>
      <c r="E193" s="348"/>
      <c r="F193" s="348"/>
      <c r="G193" s="348"/>
      <c r="H193" s="348"/>
    </row>
    <row r="194" spans="4:8" ht="12.75">
      <c r="D194" s="348"/>
      <c r="E194" s="348"/>
      <c r="F194" s="348"/>
      <c r="G194" s="348"/>
      <c r="H194" s="348"/>
    </row>
    <row r="195" spans="4:8" ht="12.75">
      <c r="D195" s="348"/>
      <c r="E195" s="348"/>
      <c r="F195" s="348"/>
      <c r="G195" s="348"/>
      <c r="H195" s="348"/>
    </row>
    <row r="196" spans="4:8" ht="12.75">
      <c r="D196" s="348"/>
      <c r="E196" s="348"/>
      <c r="F196" s="348"/>
      <c r="G196" s="348"/>
      <c r="H196" s="348"/>
    </row>
    <row r="197" spans="4:8" ht="12.75">
      <c r="D197" s="348"/>
      <c r="E197" s="348"/>
      <c r="F197" s="348"/>
      <c r="G197" s="348"/>
      <c r="H197" s="348"/>
    </row>
    <row r="198" spans="4:8" ht="12.75">
      <c r="D198" s="348"/>
      <c r="E198" s="348"/>
      <c r="F198" s="348"/>
      <c r="G198" s="348"/>
      <c r="H198" s="348"/>
    </row>
    <row r="199" spans="4:8" ht="12.75">
      <c r="D199" s="348"/>
      <c r="E199" s="348"/>
      <c r="F199" s="348"/>
      <c r="G199" s="348"/>
      <c r="H199" s="348"/>
    </row>
    <row r="200" spans="4:8" ht="12.75">
      <c r="D200" s="348"/>
      <c r="E200" s="348"/>
      <c r="F200" s="348"/>
      <c r="G200" s="348"/>
      <c r="H200" s="348"/>
    </row>
    <row r="201" spans="4:8" ht="12.75">
      <c r="D201" s="348"/>
      <c r="E201" s="348"/>
      <c r="F201" s="348"/>
      <c r="G201" s="348"/>
      <c r="H201" s="348"/>
    </row>
    <row r="202" spans="4:8" ht="12.75">
      <c r="D202" s="348"/>
      <c r="E202" s="348"/>
      <c r="F202" s="348"/>
      <c r="G202" s="348"/>
      <c r="H202" s="348"/>
    </row>
    <row r="203" spans="4:8" ht="12.75">
      <c r="D203" s="348"/>
      <c r="E203" s="348"/>
      <c r="F203" s="348"/>
      <c r="G203" s="348"/>
      <c r="H203" s="348"/>
    </row>
    <row r="204" spans="4:8" ht="12.75">
      <c r="D204" s="348"/>
      <c r="E204" s="348"/>
      <c r="F204" s="348"/>
      <c r="G204" s="348"/>
      <c r="H204" s="348"/>
    </row>
    <row r="205" spans="4:8" ht="12.75">
      <c r="D205" s="348"/>
      <c r="E205" s="348"/>
      <c r="F205" s="348"/>
      <c r="G205" s="348"/>
      <c r="H205" s="348"/>
    </row>
    <row r="206" spans="4:8" ht="12.75">
      <c r="D206" s="348"/>
      <c r="E206" s="348"/>
      <c r="F206" s="348"/>
      <c r="G206" s="348"/>
      <c r="H206" s="348"/>
    </row>
    <row r="207" spans="4:8" ht="12.75">
      <c r="D207" s="348"/>
      <c r="E207" s="348"/>
      <c r="F207" s="348"/>
      <c r="G207" s="348"/>
      <c r="H207" s="348"/>
    </row>
    <row r="208" spans="4:8" ht="12.75">
      <c r="D208" s="348"/>
      <c r="E208" s="348"/>
      <c r="F208" s="348"/>
      <c r="G208" s="348"/>
      <c r="H208" s="348"/>
    </row>
    <row r="209" spans="4:8" ht="12.75">
      <c r="D209" s="348"/>
      <c r="E209" s="348"/>
      <c r="F209" s="348"/>
      <c r="G209" s="348"/>
      <c r="H209" s="348"/>
    </row>
    <row r="210" spans="4:8" ht="12.75">
      <c r="D210" s="348"/>
      <c r="E210" s="348"/>
      <c r="F210" s="348"/>
      <c r="G210" s="348"/>
      <c r="H210" s="348"/>
    </row>
    <row r="211" spans="4:8" ht="12.75">
      <c r="D211" s="348"/>
      <c r="E211" s="348"/>
      <c r="F211" s="348"/>
      <c r="G211" s="348"/>
      <c r="H211" s="348"/>
    </row>
    <row r="212" spans="4:8" ht="12.75">
      <c r="D212" s="348"/>
      <c r="E212" s="348"/>
      <c r="F212" s="348"/>
      <c r="G212" s="348"/>
      <c r="H212" s="348"/>
    </row>
    <row r="213" spans="4:8" ht="12.75">
      <c r="D213" s="348"/>
      <c r="E213" s="348"/>
      <c r="F213" s="348"/>
      <c r="G213" s="348"/>
      <c r="H213" s="348"/>
    </row>
  </sheetData>
  <mergeCells count="7">
    <mergeCell ref="B1:I1"/>
    <mergeCell ref="B2:I2"/>
    <mergeCell ref="B3:I3"/>
    <mergeCell ref="B7:B8"/>
    <mergeCell ref="C7:C8"/>
    <mergeCell ref="D7:H7"/>
    <mergeCell ref="I7:I8"/>
  </mergeCells>
  <pageMargins left="0.70866141732283472" right="0.70866141732283472" top="0.74803149606299213" bottom="0.74803149606299213" header="0.31496062992125984" footer="0.31496062992125984"/>
  <pageSetup scale="73" fitToHeight="7" orientation="landscape" r:id="rId1"/>
</worksheet>
</file>

<file path=xl/worksheets/sheet2.xml><?xml version="1.0" encoding="utf-8"?>
<worksheet xmlns="http://schemas.openxmlformats.org/spreadsheetml/2006/main" xmlns:r="http://schemas.openxmlformats.org/officeDocument/2006/relationships">
  <sheetPr>
    <tabColor theme="7" tint="-0.249977111117893"/>
    <pageSetUpPr fitToPage="1"/>
  </sheetPr>
  <dimension ref="A1:I45"/>
  <sheetViews>
    <sheetView showGridLines="0" topLeftCell="A22" zoomScaleNormal="100" workbookViewId="0">
      <selection activeCell="B58" sqref="B58"/>
    </sheetView>
  </sheetViews>
  <sheetFormatPr baseColWidth="10" defaultColWidth="12" defaultRowHeight="11.25"/>
  <cols>
    <col min="1" max="1" width="1.83203125" style="23" customWidth="1"/>
    <col min="2" max="2" width="62.5" style="23" customWidth="1"/>
    <col min="3" max="3" width="17.83203125" style="23" customWidth="1"/>
    <col min="4" max="4" width="19.83203125" style="23" customWidth="1"/>
    <col min="5" max="6" width="17.83203125" style="23" customWidth="1"/>
    <col min="7" max="7" width="18.83203125" style="23" customWidth="1"/>
    <col min="8" max="8" width="17.83203125" style="23" customWidth="1"/>
    <col min="9" max="9" width="2.5" style="23" hidden="1" customWidth="1"/>
    <col min="10" max="16384" width="12" style="23"/>
  </cols>
  <sheetData>
    <row r="1" spans="1:9" s="4" customFormat="1" ht="43.5" customHeight="1">
      <c r="A1" s="1" t="s">
        <v>0</v>
      </c>
      <c r="B1" s="2"/>
      <c r="C1" s="2"/>
      <c r="D1" s="2"/>
      <c r="E1" s="2"/>
      <c r="F1" s="2"/>
      <c r="G1" s="2"/>
      <c r="H1" s="3"/>
    </row>
    <row r="2" spans="1:9" s="4" customFormat="1">
      <c r="A2" s="5" t="s">
        <v>1</v>
      </c>
      <c r="B2" s="6"/>
      <c r="C2" s="1" t="s">
        <v>2</v>
      </c>
      <c r="D2" s="2"/>
      <c r="E2" s="2"/>
      <c r="F2" s="2"/>
      <c r="G2" s="3"/>
      <c r="H2" s="7" t="s">
        <v>3</v>
      </c>
    </row>
    <row r="3" spans="1:9" s="14" customFormat="1" ht="24.95" customHeight="1">
      <c r="A3" s="8"/>
      <c r="B3" s="9"/>
      <c r="C3" s="10" t="s">
        <v>4</v>
      </c>
      <c r="D3" s="11" t="s">
        <v>5</v>
      </c>
      <c r="E3" s="11" t="s">
        <v>6</v>
      </c>
      <c r="F3" s="11" t="s">
        <v>7</v>
      </c>
      <c r="G3" s="12" t="s">
        <v>8</v>
      </c>
      <c r="H3" s="13"/>
    </row>
    <row r="4" spans="1:9" s="14" customFormat="1">
      <c r="A4" s="15"/>
      <c r="B4" s="16"/>
      <c r="C4" s="17" t="s">
        <v>9</v>
      </c>
      <c r="D4" s="18" t="s">
        <v>10</v>
      </c>
      <c r="E4" s="18" t="s">
        <v>11</v>
      </c>
      <c r="F4" s="18" t="s">
        <v>12</v>
      </c>
      <c r="G4" s="18" t="s">
        <v>13</v>
      </c>
      <c r="H4" s="18" t="s">
        <v>14</v>
      </c>
    </row>
    <row r="5" spans="1:9">
      <c r="A5" s="19"/>
      <c r="B5" s="20" t="s">
        <v>15</v>
      </c>
      <c r="C5" s="21">
        <v>0</v>
      </c>
      <c r="D5" s="21">
        <v>0</v>
      </c>
      <c r="E5" s="21">
        <f>+C5+D5</f>
        <v>0</v>
      </c>
      <c r="F5" s="21">
        <v>0</v>
      </c>
      <c r="G5" s="21">
        <v>0</v>
      </c>
      <c r="H5" s="21">
        <f>+G5-C5</f>
        <v>0</v>
      </c>
      <c r="I5" s="22" t="s">
        <v>16</v>
      </c>
    </row>
    <row r="6" spans="1:9">
      <c r="A6" s="24"/>
      <c r="B6" s="25" t="s">
        <v>17</v>
      </c>
      <c r="C6" s="26">
        <v>0</v>
      </c>
      <c r="D6" s="26">
        <v>0</v>
      </c>
      <c r="E6" s="26">
        <f t="shared" ref="E6:E14" si="0">+C6+D6</f>
        <v>0</v>
      </c>
      <c r="F6" s="26">
        <v>0</v>
      </c>
      <c r="G6" s="26">
        <v>0</v>
      </c>
      <c r="H6" s="26">
        <f t="shared" ref="H6:H15" si="1">+G6-C6</f>
        <v>0</v>
      </c>
      <c r="I6" s="22" t="s">
        <v>18</v>
      </c>
    </row>
    <row r="7" spans="1:9">
      <c r="A7" s="19"/>
      <c r="B7" s="20" t="s">
        <v>19</v>
      </c>
      <c r="C7" s="26">
        <v>0</v>
      </c>
      <c r="D7" s="26">
        <v>0</v>
      </c>
      <c r="E7" s="26">
        <f t="shared" si="0"/>
        <v>0</v>
      </c>
      <c r="F7" s="26">
        <v>0</v>
      </c>
      <c r="G7" s="26">
        <v>0</v>
      </c>
      <c r="H7" s="26">
        <f t="shared" si="1"/>
        <v>0</v>
      </c>
      <c r="I7" s="22" t="s">
        <v>20</v>
      </c>
    </row>
    <row r="8" spans="1:9">
      <c r="A8" s="19"/>
      <c r="B8" s="20" t="s">
        <v>21</v>
      </c>
      <c r="C8" s="26">
        <v>0</v>
      </c>
      <c r="D8" s="26">
        <v>0</v>
      </c>
      <c r="E8" s="26">
        <f t="shared" si="0"/>
        <v>0</v>
      </c>
      <c r="F8" s="26">
        <v>0</v>
      </c>
      <c r="G8" s="26">
        <v>0</v>
      </c>
      <c r="H8" s="26">
        <f t="shared" si="1"/>
        <v>0</v>
      </c>
      <c r="I8" s="22" t="s">
        <v>22</v>
      </c>
    </row>
    <row r="9" spans="1:9">
      <c r="A9" s="19"/>
      <c r="B9" s="20" t="s">
        <v>23</v>
      </c>
      <c r="C9" s="26">
        <v>0</v>
      </c>
      <c r="D9" s="26">
        <v>0</v>
      </c>
      <c r="E9" s="26">
        <f t="shared" si="0"/>
        <v>0</v>
      </c>
      <c r="F9" s="26">
        <v>0</v>
      </c>
      <c r="G9" s="26">
        <v>0</v>
      </c>
      <c r="H9" s="26">
        <f t="shared" si="1"/>
        <v>0</v>
      </c>
      <c r="I9" s="22" t="s">
        <v>24</v>
      </c>
    </row>
    <row r="10" spans="1:9">
      <c r="A10" s="24"/>
      <c r="B10" s="25" t="s">
        <v>25</v>
      </c>
      <c r="C10" s="26">
        <v>0</v>
      </c>
      <c r="D10" s="26">
        <v>0</v>
      </c>
      <c r="E10" s="26">
        <f t="shared" si="0"/>
        <v>0</v>
      </c>
      <c r="F10" s="26">
        <v>0</v>
      </c>
      <c r="G10" s="26">
        <v>0</v>
      </c>
      <c r="H10" s="26">
        <f t="shared" si="1"/>
        <v>0</v>
      </c>
      <c r="I10" s="22" t="s">
        <v>26</v>
      </c>
    </row>
    <row r="11" spans="1:9">
      <c r="A11" s="27"/>
      <c r="B11" s="20" t="s">
        <v>27</v>
      </c>
      <c r="C11" s="26">
        <v>7891892</v>
      </c>
      <c r="D11" s="26">
        <v>178257678.62</v>
      </c>
      <c r="E11" s="26">
        <f t="shared" si="0"/>
        <v>186149570.62</v>
      </c>
      <c r="F11" s="26">
        <v>23912460.32</v>
      </c>
      <c r="G11" s="26">
        <v>23912460.32</v>
      </c>
      <c r="H11" s="26">
        <f>+G11-C11</f>
        <v>16020568.32</v>
      </c>
      <c r="I11" s="22" t="s">
        <v>28</v>
      </c>
    </row>
    <row r="12" spans="1:9" ht="22.5">
      <c r="A12" s="27"/>
      <c r="B12" s="20" t="s">
        <v>29</v>
      </c>
      <c r="C12" s="26">
        <v>7596548988</v>
      </c>
      <c r="D12" s="26">
        <v>466250578</v>
      </c>
      <c r="E12" s="26">
        <f t="shared" si="0"/>
        <v>8062799566</v>
      </c>
      <c r="F12" s="26">
        <v>3908362758.1100001</v>
      </c>
      <c r="G12" s="26">
        <v>3908362758.1100001</v>
      </c>
      <c r="H12" s="26">
        <f t="shared" si="1"/>
        <v>-3688186229.8899999</v>
      </c>
      <c r="I12" s="22" t="s">
        <v>30</v>
      </c>
    </row>
    <row r="13" spans="1:9" ht="22.5">
      <c r="A13" s="27"/>
      <c r="B13" s="20" t="s">
        <v>31</v>
      </c>
      <c r="C13" s="26">
        <v>5755135562.4499998</v>
      </c>
      <c r="D13" s="26">
        <v>376476198.80000001</v>
      </c>
      <c r="E13" s="26">
        <f t="shared" si="0"/>
        <v>6131611761.25</v>
      </c>
      <c r="F13" s="26">
        <v>3050162702.9400001</v>
      </c>
      <c r="G13" s="26">
        <v>3050162702.9400001</v>
      </c>
      <c r="H13" s="26">
        <f>+G13-C13</f>
        <v>-2704972859.5099998</v>
      </c>
      <c r="I13" s="22" t="s">
        <v>32</v>
      </c>
    </row>
    <row r="14" spans="1:9">
      <c r="A14" s="19"/>
      <c r="B14" s="20" t="s">
        <v>33</v>
      </c>
      <c r="C14" s="26">
        <v>0</v>
      </c>
      <c r="D14" s="26">
        <v>0</v>
      </c>
      <c r="E14" s="26">
        <f t="shared" si="0"/>
        <v>0</v>
      </c>
      <c r="F14" s="26">
        <v>0</v>
      </c>
      <c r="G14" s="26">
        <v>0</v>
      </c>
      <c r="H14" s="26">
        <f t="shared" si="1"/>
        <v>0</v>
      </c>
      <c r="I14" s="22" t="s">
        <v>34</v>
      </c>
    </row>
    <row r="15" spans="1:9">
      <c r="A15" s="19"/>
      <c r="C15" s="28"/>
      <c r="D15" s="28"/>
      <c r="E15" s="28"/>
      <c r="F15" s="28">
        <v>0</v>
      </c>
      <c r="G15" s="28">
        <v>0</v>
      </c>
      <c r="H15" s="28">
        <f t="shared" si="1"/>
        <v>0</v>
      </c>
      <c r="I15" s="22" t="s">
        <v>35</v>
      </c>
    </row>
    <row r="16" spans="1:9">
      <c r="A16" s="29"/>
      <c r="B16" s="30" t="s">
        <v>36</v>
      </c>
      <c r="C16" s="31">
        <f>SUM(C5:C15)</f>
        <v>13359576442.450001</v>
      </c>
      <c r="D16" s="31">
        <f t="shared" ref="D16:G16" si="2">SUM(D5:D15)</f>
        <v>1020984455.4200001</v>
      </c>
      <c r="E16" s="31">
        <f t="shared" si="2"/>
        <v>14380560897.869999</v>
      </c>
      <c r="F16" s="31">
        <f t="shared" si="2"/>
        <v>6982437921.3700008</v>
      </c>
      <c r="G16" s="31">
        <f t="shared" si="2"/>
        <v>6982437921.3700008</v>
      </c>
      <c r="H16" s="32">
        <f>SUM(H5:H15)</f>
        <v>-6377138521.0799999</v>
      </c>
      <c r="I16" s="22" t="s">
        <v>35</v>
      </c>
    </row>
    <row r="17" spans="1:9">
      <c r="A17" s="33"/>
      <c r="B17" s="34"/>
      <c r="C17" s="35"/>
      <c r="D17" s="35"/>
      <c r="E17" s="36"/>
      <c r="F17" s="37" t="s">
        <v>37</v>
      </c>
      <c r="G17" s="38"/>
      <c r="H17" s="39"/>
      <c r="I17" s="22" t="s">
        <v>35</v>
      </c>
    </row>
    <row r="18" spans="1:9" ht="10.15" customHeight="1">
      <c r="A18" s="40" t="s">
        <v>38</v>
      </c>
      <c r="B18" s="41"/>
      <c r="C18" s="42" t="s">
        <v>2</v>
      </c>
      <c r="D18" s="43"/>
      <c r="E18" s="43"/>
      <c r="F18" s="43"/>
      <c r="G18" s="44"/>
      <c r="H18" s="45" t="s">
        <v>3</v>
      </c>
      <c r="I18" s="22" t="s">
        <v>35</v>
      </c>
    </row>
    <row r="19" spans="1:9" ht="22.5">
      <c r="A19" s="46"/>
      <c r="B19" s="47"/>
      <c r="C19" s="48" t="s">
        <v>4</v>
      </c>
      <c r="D19" s="49" t="s">
        <v>5</v>
      </c>
      <c r="E19" s="49" t="s">
        <v>6</v>
      </c>
      <c r="F19" s="49" t="s">
        <v>7</v>
      </c>
      <c r="G19" s="50" t="s">
        <v>8</v>
      </c>
      <c r="H19" s="51"/>
      <c r="I19" s="22" t="s">
        <v>35</v>
      </c>
    </row>
    <row r="20" spans="1:9">
      <c r="A20" s="52"/>
      <c r="B20" s="53"/>
      <c r="C20" s="54" t="s">
        <v>9</v>
      </c>
      <c r="D20" s="55" t="s">
        <v>10</v>
      </c>
      <c r="E20" s="55" t="s">
        <v>11</v>
      </c>
      <c r="F20" s="55" t="s">
        <v>12</v>
      </c>
      <c r="G20" s="55" t="s">
        <v>13</v>
      </c>
      <c r="H20" s="55" t="s">
        <v>14</v>
      </c>
      <c r="I20" s="22" t="s">
        <v>35</v>
      </c>
    </row>
    <row r="21" spans="1:9">
      <c r="A21" s="56" t="s">
        <v>39</v>
      </c>
      <c r="B21" s="57"/>
      <c r="C21" s="58">
        <f>SUM(C22:C29)</f>
        <v>7596548988</v>
      </c>
      <c r="D21" s="58">
        <f t="shared" ref="D21:G21" si="3">SUM(D22:D29)</f>
        <v>466250578</v>
      </c>
      <c r="E21" s="58">
        <f t="shared" si="3"/>
        <v>8062799566</v>
      </c>
      <c r="F21" s="58">
        <f t="shared" si="3"/>
        <v>3908362758.1100001</v>
      </c>
      <c r="G21" s="58">
        <f t="shared" si="3"/>
        <v>3908362758.1100001</v>
      </c>
      <c r="H21" s="58">
        <f>SUM(H22:H29)</f>
        <v>-3688186229.8899999</v>
      </c>
      <c r="I21" s="22" t="s">
        <v>35</v>
      </c>
    </row>
    <row r="22" spans="1:9">
      <c r="A22" s="59"/>
      <c r="B22" s="60" t="s">
        <v>15</v>
      </c>
      <c r="C22" s="61">
        <v>0</v>
      </c>
      <c r="D22" s="61">
        <v>0</v>
      </c>
      <c r="E22" s="61">
        <f>+C22+D22</f>
        <v>0</v>
      </c>
      <c r="F22" s="61">
        <v>0</v>
      </c>
      <c r="G22" s="61">
        <v>0</v>
      </c>
      <c r="H22" s="61">
        <f>+G22-C22</f>
        <v>0</v>
      </c>
      <c r="I22" s="22" t="s">
        <v>16</v>
      </c>
    </row>
    <row r="23" spans="1:9">
      <c r="A23" s="59"/>
      <c r="B23" s="60" t="s">
        <v>17</v>
      </c>
      <c r="C23" s="61">
        <v>0</v>
      </c>
      <c r="D23" s="61">
        <v>0</v>
      </c>
      <c r="E23" s="61">
        <f t="shared" ref="E23:E29" si="4">+C23+D23</f>
        <v>0</v>
      </c>
      <c r="F23" s="61">
        <v>0</v>
      </c>
      <c r="G23" s="61">
        <v>0</v>
      </c>
      <c r="H23" s="61">
        <f t="shared" ref="H23:H29" si="5">+G23-C23</f>
        <v>0</v>
      </c>
      <c r="I23" s="22" t="s">
        <v>18</v>
      </c>
    </row>
    <row r="24" spans="1:9">
      <c r="A24" s="59"/>
      <c r="B24" s="60" t="s">
        <v>19</v>
      </c>
      <c r="C24" s="61">
        <v>0</v>
      </c>
      <c r="D24" s="61">
        <v>0</v>
      </c>
      <c r="E24" s="61">
        <f t="shared" si="4"/>
        <v>0</v>
      </c>
      <c r="F24" s="61">
        <v>0</v>
      </c>
      <c r="G24" s="61">
        <v>0</v>
      </c>
      <c r="H24" s="61">
        <f t="shared" si="5"/>
        <v>0</v>
      </c>
      <c r="I24" s="22" t="s">
        <v>20</v>
      </c>
    </row>
    <row r="25" spans="1:9">
      <c r="A25" s="59"/>
      <c r="B25" s="60" t="s">
        <v>21</v>
      </c>
      <c r="C25" s="61">
        <v>0</v>
      </c>
      <c r="D25" s="61">
        <v>0</v>
      </c>
      <c r="E25" s="61">
        <f t="shared" si="4"/>
        <v>0</v>
      </c>
      <c r="F25" s="61">
        <v>0</v>
      </c>
      <c r="G25" s="61">
        <v>0</v>
      </c>
      <c r="H25" s="61">
        <f t="shared" si="5"/>
        <v>0</v>
      </c>
      <c r="I25" s="22" t="s">
        <v>22</v>
      </c>
    </row>
    <row r="26" spans="1:9">
      <c r="A26" s="59"/>
      <c r="B26" s="60" t="s">
        <v>40</v>
      </c>
      <c r="C26" s="61">
        <v>0</v>
      </c>
      <c r="D26" s="61">
        <v>0</v>
      </c>
      <c r="E26" s="61">
        <f t="shared" si="4"/>
        <v>0</v>
      </c>
      <c r="F26" s="61">
        <v>0</v>
      </c>
      <c r="G26" s="61">
        <v>0</v>
      </c>
      <c r="H26" s="61">
        <f t="shared" si="5"/>
        <v>0</v>
      </c>
      <c r="I26" s="22" t="s">
        <v>24</v>
      </c>
    </row>
    <row r="27" spans="1:9">
      <c r="A27" s="59"/>
      <c r="B27" s="60" t="s">
        <v>41</v>
      </c>
      <c r="C27" s="61">
        <v>0</v>
      </c>
      <c r="D27" s="61">
        <v>0</v>
      </c>
      <c r="E27" s="61">
        <f t="shared" si="4"/>
        <v>0</v>
      </c>
      <c r="F27" s="61">
        <v>0</v>
      </c>
      <c r="G27" s="61">
        <v>0</v>
      </c>
      <c r="H27" s="61">
        <f t="shared" si="5"/>
        <v>0</v>
      </c>
      <c r="I27" s="22" t="s">
        <v>26</v>
      </c>
    </row>
    <row r="28" spans="1:9" ht="22.5">
      <c r="A28" s="59"/>
      <c r="B28" s="60" t="s">
        <v>42</v>
      </c>
      <c r="C28" s="61">
        <v>7596548988</v>
      </c>
      <c r="D28" s="61">
        <v>466250578</v>
      </c>
      <c r="E28" s="61">
        <f t="shared" si="4"/>
        <v>8062799566</v>
      </c>
      <c r="F28" s="61">
        <v>3908362758.1100001</v>
      </c>
      <c r="G28" s="61">
        <v>3908362758.1100001</v>
      </c>
      <c r="H28" s="61">
        <f t="shared" si="5"/>
        <v>-3688186229.8899999</v>
      </c>
      <c r="I28" s="22" t="s">
        <v>30</v>
      </c>
    </row>
    <row r="29" spans="1:9" ht="22.5">
      <c r="A29" s="59"/>
      <c r="B29" s="60" t="s">
        <v>31</v>
      </c>
      <c r="C29" s="61">
        <v>0</v>
      </c>
      <c r="D29" s="61">
        <v>0</v>
      </c>
      <c r="E29" s="61">
        <f t="shared" si="4"/>
        <v>0</v>
      </c>
      <c r="F29" s="61">
        <v>0</v>
      </c>
      <c r="G29" s="61">
        <v>0</v>
      </c>
      <c r="H29" s="61">
        <f t="shared" si="5"/>
        <v>0</v>
      </c>
      <c r="I29" s="22" t="s">
        <v>32</v>
      </c>
    </row>
    <row r="30" spans="1:9">
      <c r="A30" s="59"/>
      <c r="B30" s="60"/>
      <c r="C30" s="61"/>
      <c r="D30" s="61"/>
      <c r="E30" s="61"/>
      <c r="F30" s="61"/>
      <c r="G30" s="61"/>
      <c r="H30" s="61"/>
      <c r="I30" s="22" t="s">
        <v>35</v>
      </c>
    </row>
    <row r="31" spans="1:9" ht="41.25" customHeight="1">
      <c r="A31" s="62" t="s">
        <v>43</v>
      </c>
      <c r="B31" s="63"/>
      <c r="C31" s="64">
        <f>SUM(C32:C35)</f>
        <v>5763027454.4499998</v>
      </c>
      <c r="D31" s="64">
        <f t="shared" ref="D31:H31" si="6">SUM(D32:D35)</f>
        <v>554733877.42000008</v>
      </c>
      <c r="E31" s="64">
        <f t="shared" si="6"/>
        <v>6317761331.8699999</v>
      </c>
      <c r="F31" s="64">
        <f t="shared" si="6"/>
        <v>3074075163.2600002</v>
      </c>
      <c r="G31" s="64">
        <f t="shared" si="6"/>
        <v>3074075163.2600002</v>
      </c>
      <c r="H31" s="64">
        <f t="shared" si="6"/>
        <v>-2688952291.1899996</v>
      </c>
      <c r="I31" s="22" t="s">
        <v>35</v>
      </c>
    </row>
    <row r="32" spans="1:9">
      <c r="A32" s="59"/>
      <c r="B32" s="60" t="s">
        <v>17</v>
      </c>
      <c r="C32" s="61">
        <v>0</v>
      </c>
      <c r="D32" s="61">
        <v>0</v>
      </c>
      <c r="E32" s="61">
        <f>+C32+D32</f>
        <v>0</v>
      </c>
      <c r="F32" s="61">
        <v>0</v>
      </c>
      <c r="G32" s="61">
        <v>0</v>
      </c>
      <c r="H32" s="61">
        <f t="shared" ref="H32:H35" si="7">+G32-C32</f>
        <v>0</v>
      </c>
      <c r="I32" s="22" t="s">
        <v>18</v>
      </c>
    </row>
    <row r="33" spans="1:9">
      <c r="A33" s="59"/>
      <c r="B33" s="60" t="s">
        <v>44</v>
      </c>
      <c r="C33" s="61">
        <v>0</v>
      </c>
      <c r="D33" s="61">
        <v>0</v>
      </c>
      <c r="E33" s="61">
        <f t="shared" ref="E33:E35" si="8">+C33+D33</f>
        <v>0</v>
      </c>
      <c r="F33" s="61">
        <v>0</v>
      </c>
      <c r="G33" s="61">
        <v>0</v>
      </c>
      <c r="H33" s="61">
        <f t="shared" si="7"/>
        <v>0</v>
      </c>
      <c r="I33" s="22" t="s">
        <v>24</v>
      </c>
    </row>
    <row r="34" spans="1:9">
      <c r="A34" s="59"/>
      <c r="B34" s="60" t="s">
        <v>45</v>
      </c>
      <c r="C34" s="61">
        <v>7891892</v>
      </c>
      <c r="D34" s="26">
        <v>178257678.62</v>
      </c>
      <c r="E34" s="61">
        <f t="shared" si="8"/>
        <v>186149570.62</v>
      </c>
      <c r="F34" s="26">
        <v>23912460.32</v>
      </c>
      <c r="G34" s="26">
        <v>23912460.32</v>
      </c>
      <c r="H34" s="61">
        <f t="shared" si="7"/>
        <v>16020568.32</v>
      </c>
      <c r="I34" s="22" t="s">
        <v>28</v>
      </c>
    </row>
    <row r="35" spans="1:9" ht="22.5">
      <c r="A35" s="59"/>
      <c r="B35" s="60" t="s">
        <v>31</v>
      </c>
      <c r="C35" s="61">
        <v>5755135562.4499998</v>
      </c>
      <c r="D35" s="26">
        <v>376476198.80000001</v>
      </c>
      <c r="E35" s="61">
        <f t="shared" si="8"/>
        <v>6131611761.25</v>
      </c>
      <c r="F35" s="26">
        <v>3050162702.9400001</v>
      </c>
      <c r="G35" s="26">
        <v>3050162702.9400001</v>
      </c>
      <c r="H35" s="61">
        <f t="shared" si="7"/>
        <v>-2704972859.5099998</v>
      </c>
      <c r="I35" s="22" t="s">
        <v>32</v>
      </c>
    </row>
    <row r="36" spans="1:9">
      <c r="A36" s="59"/>
      <c r="B36" s="60"/>
      <c r="C36" s="61"/>
      <c r="D36" s="61"/>
      <c r="E36" s="61"/>
      <c r="F36" s="61"/>
      <c r="G36" s="61"/>
      <c r="H36" s="61"/>
      <c r="I36" s="22" t="s">
        <v>35</v>
      </c>
    </row>
    <row r="37" spans="1:9">
      <c r="A37" s="65" t="s">
        <v>46</v>
      </c>
      <c r="B37" s="66"/>
      <c r="C37" s="64">
        <f>SUM(C38)</f>
        <v>0</v>
      </c>
      <c r="D37" s="64">
        <v>0</v>
      </c>
      <c r="E37" s="64">
        <v>0</v>
      </c>
      <c r="F37" s="64">
        <f>+F38</f>
        <v>0</v>
      </c>
      <c r="G37" s="64">
        <f>+G38</f>
        <v>0</v>
      </c>
      <c r="H37" s="64">
        <f>+H38</f>
        <v>0</v>
      </c>
      <c r="I37" s="22" t="s">
        <v>35</v>
      </c>
    </row>
    <row r="38" spans="1:9">
      <c r="A38" s="67"/>
      <c r="B38" s="60" t="s">
        <v>33</v>
      </c>
      <c r="C38" s="61">
        <v>0</v>
      </c>
      <c r="D38" s="61">
        <v>0</v>
      </c>
      <c r="E38" s="61">
        <f>+C38+D38</f>
        <v>0</v>
      </c>
      <c r="F38" s="61">
        <v>0</v>
      </c>
      <c r="G38" s="61">
        <v>0</v>
      </c>
      <c r="H38" s="61">
        <f t="shared" ref="H38" si="9">+G38-C38</f>
        <v>0</v>
      </c>
      <c r="I38" s="22" t="s">
        <v>34</v>
      </c>
    </row>
    <row r="39" spans="1:9">
      <c r="A39" s="68"/>
      <c r="B39" s="69" t="s">
        <v>36</v>
      </c>
      <c r="C39" s="31">
        <f>+C21+C31+C37</f>
        <v>13359576442.450001</v>
      </c>
      <c r="D39" s="31">
        <f t="shared" ref="D39:G39" si="10">+D21+D31+D37</f>
        <v>1020984455.4200001</v>
      </c>
      <c r="E39" s="31">
        <f t="shared" si="10"/>
        <v>14380560897.869999</v>
      </c>
      <c r="F39" s="31">
        <f t="shared" si="10"/>
        <v>6982437921.3700008</v>
      </c>
      <c r="G39" s="31">
        <f t="shared" si="10"/>
        <v>6982437921.3700008</v>
      </c>
      <c r="H39" s="58">
        <f>+H37+H31+H21</f>
        <v>-6377138521.0799999</v>
      </c>
      <c r="I39" s="22" t="s">
        <v>35</v>
      </c>
    </row>
    <row r="40" spans="1:9">
      <c r="A40" s="70"/>
      <c r="B40" s="34"/>
      <c r="C40" s="71"/>
      <c r="D40" s="71"/>
      <c r="E40" s="71"/>
      <c r="F40" s="72" t="s">
        <v>37</v>
      </c>
      <c r="G40" s="73"/>
      <c r="H40" s="74"/>
      <c r="I40" s="22" t="s">
        <v>35</v>
      </c>
    </row>
    <row r="41" spans="1:9">
      <c r="A41" s="75"/>
      <c r="B41" s="76"/>
      <c r="C41" s="77"/>
      <c r="D41" s="77"/>
      <c r="E41" s="77"/>
      <c r="F41" s="78"/>
      <c r="G41" s="78"/>
      <c r="H41" s="77"/>
      <c r="I41" s="22"/>
    </row>
    <row r="42" spans="1:9">
      <c r="B42" s="79" t="s">
        <v>47</v>
      </c>
    </row>
    <row r="43" spans="1:9" ht="11.25" customHeight="1">
      <c r="B43" s="80" t="s">
        <v>48</v>
      </c>
      <c r="C43" s="80"/>
      <c r="D43" s="80"/>
      <c r="E43" s="80"/>
      <c r="F43" s="80"/>
    </row>
    <row r="44" spans="1:9">
      <c r="B44" s="81" t="s">
        <v>49</v>
      </c>
    </row>
    <row r="45" spans="1:9" ht="30.75" customHeight="1">
      <c r="B45" s="80" t="s">
        <v>50</v>
      </c>
      <c r="C45" s="80"/>
      <c r="D45" s="80"/>
      <c r="E45" s="80"/>
      <c r="F45" s="80"/>
      <c r="G45" s="80"/>
      <c r="H45" s="80"/>
    </row>
  </sheetData>
  <sheetProtection formatCells="0" formatColumns="0" formatRows="0" insertRows="0" autoFilter="0"/>
  <mergeCells count="11">
    <mergeCell ref="A31:B31"/>
    <mergeCell ref="B43:F43"/>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82" orientation="landscape" r:id="rId1"/>
</worksheet>
</file>

<file path=xl/worksheets/sheet3.xml><?xml version="1.0" encoding="utf-8"?>
<worksheet xmlns="http://schemas.openxmlformats.org/spreadsheetml/2006/main" xmlns:r="http://schemas.openxmlformats.org/officeDocument/2006/relationships">
  <sheetPr>
    <tabColor theme="4" tint="-0.249977111117893"/>
    <pageSetUpPr fitToPage="1"/>
  </sheetPr>
  <dimension ref="A1:G174"/>
  <sheetViews>
    <sheetView showGridLines="0" topLeftCell="A118" zoomScaleNormal="100" workbookViewId="0">
      <selection activeCell="B58" sqref="B58"/>
    </sheetView>
  </sheetViews>
  <sheetFormatPr baseColWidth="10" defaultColWidth="12" defaultRowHeight="14.25" customHeight="1"/>
  <cols>
    <col min="1" max="1" width="71.5" style="87" customWidth="1"/>
    <col min="2" max="7" width="14.33203125" style="87" customWidth="1"/>
    <col min="8" max="16384" width="12" style="87"/>
  </cols>
  <sheetData>
    <row r="1" spans="1:7" ht="49.5" customHeight="1">
      <c r="A1" s="84" t="s">
        <v>51</v>
      </c>
      <c r="B1" s="85"/>
      <c r="C1" s="85"/>
      <c r="D1" s="85"/>
      <c r="E1" s="85"/>
      <c r="F1" s="85"/>
      <c r="G1" s="86"/>
    </row>
    <row r="2" spans="1:7" s="90" customFormat="1" ht="14.25" customHeight="1">
      <c r="A2" s="88" t="s">
        <v>52</v>
      </c>
      <c r="B2" s="89" t="s">
        <v>53</v>
      </c>
      <c r="C2" s="89"/>
      <c r="D2" s="89"/>
      <c r="E2" s="89"/>
      <c r="F2" s="89"/>
      <c r="G2" s="89" t="s">
        <v>54</v>
      </c>
    </row>
    <row r="3" spans="1:7" s="90" customFormat="1" ht="22.5">
      <c r="A3" s="88"/>
      <c r="B3" s="91" t="s">
        <v>55</v>
      </c>
      <c r="C3" s="91" t="s">
        <v>56</v>
      </c>
      <c r="D3" s="91" t="s">
        <v>6</v>
      </c>
      <c r="E3" s="91" t="s">
        <v>7</v>
      </c>
      <c r="F3" s="91" t="s">
        <v>57</v>
      </c>
      <c r="G3" s="92"/>
    </row>
    <row r="4" spans="1:7" s="90" customFormat="1" ht="14.25" customHeight="1">
      <c r="A4" s="93"/>
      <c r="B4" s="91">
        <v>1</v>
      </c>
      <c r="C4" s="91">
        <v>2</v>
      </c>
      <c r="D4" s="91" t="s">
        <v>58</v>
      </c>
      <c r="E4" s="91">
        <v>4</v>
      </c>
      <c r="F4" s="91">
        <v>5</v>
      </c>
      <c r="G4" s="91" t="s">
        <v>59</v>
      </c>
    </row>
    <row r="5" spans="1:7" s="90" customFormat="1" ht="14.25" customHeight="1">
      <c r="A5" s="94" t="s">
        <v>60</v>
      </c>
      <c r="B5" s="95">
        <v>14141524.560000001</v>
      </c>
      <c r="C5" s="95">
        <v>197276.78</v>
      </c>
      <c r="D5" s="95">
        <f>+B5+C5</f>
        <v>14338801.34</v>
      </c>
      <c r="E5" s="95">
        <v>6297587.1100000003</v>
      </c>
      <c r="F5" s="95">
        <v>6297587.1100000003</v>
      </c>
      <c r="G5" s="95">
        <f>+D5-E5</f>
        <v>8041214.2299999995</v>
      </c>
    </row>
    <row r="6" spans="1:7" s="90" customFormat="1" ht="14.25" customHeight="1">
      <c r="A6" s="96" t="s">
        <v>61</v>
      </c>
      <c r="B6" s="97">
        <v>8956511.6600000001</v>
      </c>
      <c r="C6" s="97">
        <v>28859915.030000001</v>
      </c>
      <c r="D6" s="97">
        <f t="shared" ref="D6:D77" si="0">+B6+C6</f>
        <v>37816426.689999998</v>
      </c>
      <c r="E6" s="97">
        <v>15685735.550000001</v>
      </c>
      <c r="F6" s="97">
        <v>15685735.550000001</v>
      </c>
      <c r="G6" s="97">
        <f t="shared" ref="G6:G77" si="1">+D6-E6</f>
        <v>22130691.139999997</v>
      </c>
    </row>
    <row r="7" spans="1:7" s="90" customFormat="1" ht="14.25" customHeight="1">
      <c r="A7" s="96" t="s">
        <v>62</v>
      </c>
      <c r="B7" s="97">
        <v>23003032.18</v>
      </c>
      <c r="C7" s="97">
        <v>-640526.44999999995</v>
      </c>
      <c r="D7" s="97">
        <f t="shared" si="0"/>
        <v>22362505.73</v>
      </c>
      <c r="E7" s="97">
        <v>10212912.609999999</v>
      </c>
      <c r="F7" s="97">
        <v>10212912.609999999</v>
      </c>
      <c r="G7" s="97">
        <f t="shared" si="1"/>
        <v>12149593.120000001</v>
      </c>
    </row>
    <row r="8" spans="1:7" s="90" customFormat="1" ht="14.25" customHeight="1">
      <c r="A8" s="96" t="s">
        <v>63</v>
      </c>
      <c r="B8" s="97">
        <v>16688893.68</v>
      </c>
      <c r="C8" s="97">
        <v>60421.34</v>
      </c>
      <c r="D8" s="97">
        <f t="shared" si="0"/>
        <v>16749315.02</v>
      </c>
      <c r="E8" s="97">
        <v>7918309.1900000004</v>
      </c>
      <c r="F8" s="97">
        <v>7918309.1900000004</v>
      </c>
      <c r="G8" s="97">
        <f t="shared" si="1"/>
        <v>8831005.8299999982</v>
      </c>
    </row>
    <row r="9" spans="1:7" s="90" customFormat="1" ht="14.25" customHeight="1">
      <c r="A9" s="96" t="s">
        <v>64</v>
      </c>
      <c r="B9" s="97">
        <v>5151053.05</v>
      </c>
      <c r="C9" s="97">
        <v>22142</v>
      </c>
      <c r="D9" s="97">
        <f t="shared" si="0"/>
        <v>5173195.05</v>
      </c>
      <c r="E9" s="97">
        <v>2065108.23</v>
      </c>
      <c r="F9" s="97">
        <v>2065108.23</v>
      </c>
      <c r="G9" s="97">
        <f t="shared" si="1"/>
        <v>3108086.82</v>
      </c>
    </row>
    <row r="10" spans="1:7" s="90" customFormat="1" ht="14.25" customHeight="1">
      <c r="A10" s="96" t="s">
        <v>65</v>
      </c>
      <c r="B10" s="97">
        <v>9989318.8900000006</v>
      </c>
      <c r="C10" s="97">
        <v>115760</v>
      </c>
      <c r="D10" s="97">
        <f t="shared" si="0"/>
        <v>10105078.890000001</v>
      </c>
      <c r="E10" s="97">
        <v>4913082.43</v>
      </c>
      <c r="F10" s="97">
        <v>4913082.43</v>
      </c>
      <c r="G10" s="97">
        <f t="shared" si="1"/>
        <v>5191996.4600000009</v>
      </c>
    </row>
    <row r="11" spans="1:7" s="90" customFormat="1" ht="14.25" customHeight="1">
      <c r="A11" s="96" t="s">
        <v>66</v>
      </c>
      <c r="B11" s="97">
        <v>2959454530.23</v>
      </c>
      <c r="C11" s="97">
        <v>479988775.87</v>
      </c>
      <c r="D11" s="97">
        <f t="shared" si="0"/>
        <v>3439443306.0999999</v>
      </c>
      <c r="E11" s="97">
        <v>1109814984.0699999</v>
      </c>
      <c r="F11" s="97">
        <v>1109814984.0699999</v>
      </c>
      <c r="G11" s="97">
        <f t="shared" si="1"/>
        <v>2329628322.0299997</v>
      </c>
    </row>
    <row r="12" spans="1:7" s="90" customFormat="1" ht="14.25" customHeight="1">
      <c r="A12" s="96" t="s">
        <v>67</v>
      </c>
      <c r="B12" s="97">
        <v>578007420.99000001</v>
      </c>
      <c r="C12" s="97">
        <v>90071564.909999996</v>
      </c>
      <c r="D12" s="97">
        <f t="shared" si="0"/>
        <v>668078985.89999998</v>
      </c>
      <c r="E12" s="97">
        <v>27144660.969999999</v>
      </c>
      <c r="F12" s="97">
        <v>27144660.969999999</v>
      </c>
      <c r="G12" s="97">
        <f t="shared" si="1"/>
        <v>640934324.92999995</v>
      </c>
    </row>
    <row r="13" spans="1:7" s="90" customFormat="1" ht="14.25" customHeight="1">
      <c r="A13" s="96" t="s">
        <v>68</v>
      </c>
      <c r="B13" s="97">
        <v>30423870.170000002</v>
      </c>
      <c r="C13" s="97">
        <v>-363678.55</v>
      </c>
      <c r="D13" s="97">
        <f t="shared" si="0"/>
        <v>30060191.620000001</v>
      </c>
      <c r="E13" s="97">
        <v>11840783.25</v>
      </c>
      <c r="F13" s="97">
        <v>11840783.25</v>
      </c>
      <c r="G13" s="97">
        <f t="shared" si="1"/>
        <v>18219408.370000001</v>
      </c>
    </row>
    <row r="14" spans="1:7" s="90" customFormat="1" ht="14.25" customHeight="1">
      <c r="A14" s="96" t="s">
        <v>69</v>
      </c>
      <c r="B14" s="97">
        <v>70627184.260000005</v>
      </c>
      <c r="C14" s="97">
        <v>8314466.3200000003</v>
      </c>
      <c r="D14" s="97">
        <f t="shared" si="0"/>
        <v>78941650.580000013</v>
      </c>
      <c r="E14" s="97">
        <v>24997836.289999999</v>
      </c>
      <c r="F14" s="97">
        <v>24997836.289999999</v>
      </c>
      <c r="G14" s="97">
        <f t="shared" si="1"/>
        <v>53943814.290000014</v>
      </c>
    </row>
    <row r="15" spans="1:7" s="90" customFormat="1" ht="14.25" customHeight="1">
      <c r="A15" s="96" t="s">
        <v>70</v>
      </c>
      <c r="B15" s="97">
        <v>1247799867.8599999</v>
      </c>
      <c r="C15" s="97">
        <v>39093629.340000004</v>
      </c>
      <c r="D15" s="97">
        <f t="shared" si="0"/>
        <v>1286893497.1999998</v>
      </c>
      <c r="E15" s="97">
        <v>529770768.43000001</v>
      </c>
      <c r="F15" s="97">
        <v>529770768.43000001</v>
      </c>
      <c r="G15" s="97">
        <f t="shared" si="1"/>
        <v>757122728.76999974</v>
      </c>
    </row>
    <row r="16" spans="1:7" s="90" customFormat="1" ht="14.25" customHeight="1">
      <c r="A16" s="96" t="s">
        <v>71</v>
      </c>
      <c r="B16" s="97">
        <v>205781767.77000001</v>
      </c>
      <c r="C16" s="97">
        <v>-1826818.76</v>
      </c>
      <c r="D16" s="97">
        <f t="shared" si="0"/>
        <v>203954949.01000002</v>
      </c>
      <c r="E16" s="97">
        <v>24210572.989999998</v>
      </c>
      <c r="F16" s="97">
        <v>24210572.989999998</v>
      </c>
      <c r="G16" s="97">
        <f t="shared" si="1"/>
        <v>179744376.02000001</v>
      </c>
    </row>
    <row r="17" spans="1:7" s="90" customFormat="1" ht="14.25" customHeight="1">
      <c r="A17" s="96" t="s">
        <v>72</v>
      </c>
      <c r="B17" s="97">
        <v>36330030.890000001</v>
      </c>
      <c r="C17" s="97">
        <v>-1174660.06</v>
      </c>
      <c r="D17" s="97">
        <f t="shared" si="0"/>
        <v>35155370.829999998</v>
      </c>
      <c r="E17" s="97">
        <v>14504478.48</v>
      </c>
      <c r="F17" s="97">
        <v>14504478.48</v>
      </c>
      <c r="G17" s="97">
        <f t="shared" si="1"/>
        <v>20650892.349999998</v>
      </c>
    </row>
    <row r="18" spans="1:7" s="90" customFormat="1" ht="14.25" customHeight="1">
      <c r="A18" s="96" t="s">
        <v>73</v>
      </c>
      <c r="B18" s="97">
        <v>34411857.75</v>
      </c>
      <c r="C18" s="97">
        <v>-2142683.2200000002</v>
      </c>
      <c r="D18" s="97">
        <f t="shared" si="0"/>
        <v>32269174.530000001</v>
      </c>
      <c r="E18" s="97">
        <v>12358448.640000001</v>
      </c>
      <c r="F18" s="97">
        <v>12358448.640000001</v>
      </c>
      <c r="G18" s="97">
        <f t="shared" si="1"/>
        <v>19910725.890000001</v>
      </c>
    </row>
    <row r="19" spans="1:7" s="90" customFormat="1" ht="14.25" customHeight="1">
      <c r="A19" s="96" t="s">
        <v>74</v>
      </c>
      <c r="B19" s="97">
        <v>49461384.289999999</v>
      </c>
      <c r="C19" s="97">
        <v>-1560539.03</v>
      </c>
      <c r="D19" s="97">
        <f t="shared" si="0"/>
        <v>47900845.259999998</v>
      </c>
      <c r="E19" s="97">
        <v>14457088.16</v>
      </c>
      <c r="F19" s="97">
        <v>14457088.16</v>
      </c>
      <c r="G19" s="97">
        <f t="shared" si="1"/>
        <v>33443757.099999998</v>
      </c>
    </row>
    <row r="20" spans="1:7" s="90" customFormat="1" ht="14.25" customHeight="1">
      <c r="A20" s="96" t="s">
        <v>75</v>
      </c>
      <c r="B20" s="97">
        <v>27275684.23</v>
      </c>
      <c r="C20" s="97">
        <v>223625.99</v>
      </c>
      <c r="D20" s="97">
        <f t="shared" si="0"/>
        <v>27499310.219999999</v>
      </c>
      <c r="E20" s="97">
        <v>10642741.48</v>
      </c>
      <c r="F20" s="97">
        <v>10642741.48</v>
      </c>
      <c r="G20" s="97">
        <f t="shared" si="1"/>
        <v>16856568.739999998</v>
      </c>
    </row>
    <row r="21" spans="1:7" s="90" customFormat="1" ht="14.25" customHeight="1">
      <c r="A21" s="96" t="s">
        <v>76</v>
      </c>
      <c r="B21" s="97">
        <v>40964364.920000002</v>
      </c>
      <c r="C21" s="97">
        <v>-943034.36</v>
      </c>
      <c r="D21" s="97">
        <f t="shared" si="0"/>
        <v>40021330.560000002</v>
      </c>
      <c r="E21" s="97">
        <v>15906693.5</v>
      </c>
      <c r="F21" s="97">
        <v>15906693.5</v>
      </c>
      <c r="G21" s="97">
        <f t="shared" si="1"/>
        <v>24114637.060000002</v>
      </c>
    </row>
    <row r="22" spans="1:7" s="90" customFormat="1" ht="14.25" customHeight="1">
      <c r="A22" s="96" t="s">
        <v>77</v>
      </c>
      <c r="B22" s="97">
        <v>35637019.590000004</v>
      </c>
      <c r="C22" s="97">
        <v>-2455876.1800000002</v>
      </c>
      <c r="D22" s="97">
        <f t="shared" si="0"/>
        <v>33181143.410000004</v>
      </c>
      <c r="E22" s="97">
        <v>13125117.65</v>
      </c>
      <c r="F22" s="97">
        <v>13125117.65</v>
      </c>
      <c r="G22" s="97">
        <f t="shared" si="1"/>
        <v>20056025.760000005</v>
      </c>
    </row>
    <row r="23" spans="1:7" s="90" customFormat="1" ht="14.25" customHeight="1">
      <c r="A23" s="96" t="s">
        <v>78</v>
      </c>
      <c r="B23" s="97">
        <v>50686187.020000003</v>
      </c>
      <c r="C23" s="97">
        <v>3890080.56</v>
      </c>
      <c r="D23" s="97">
        <f t="shared" si="0"/>
        <v>54576267.580000006</v>
      </c>
      <c r="E23" s="97">
        <v>24426477.460000001</v>
      </c>
      <c r="F23" s="97">
        <v>24423937.059999999</v>
      </c>
      <c r="G23" s="97">
        <f t="shared" si="1"/>
        <v>30149790.120000005</v>
      </c>
    </row>
    <row r="24" spans="1:7" s="90" customFormat="1" ht="14.25" customHeight="1">
      <c r="A24" s="96" t="s">
        <v>79</v>
      </c>
      <c r="B24" s="97">
        <v>29383616.800000001</v>
      </c>
      <c r="C24" s="97">
        <v>-3696097.64</v>
      </c>
      <c r="D24" s="97">
        <f t="shared" si="0"/>
        <v>25687519.16</v>
      </c>
      <c r="E24" s="97">
        <v>11751772.67</v>
      </c>
      <c r="F24" s="97">
        <v>11751772.67</v>
      </c>
      <c r="G24" s="97">
        <f t="shared" si="1"/>
        <v>13935746.49</v>
      </c>
    </row>
    <row r="25" spans="1:7" s="90" customFormat="1" ht="14.25" customHeight="1">
      <c r="A25" s="96" t="s">
        <v>80</v>
      </c>
      <c r="B25" s="97">
        <v>77710484.950000003</v>
      </c>
      <c r="C25" s="97">
        <v>3206276.15</v>
      </c>
      <c r="D25" s="97">
        <f t="shared" si="0"/>
        <v>80916761.100000009</v>
      </c>
      <c r="E25" s="97">
        <v>37968709.5</v>
      </c>
      <c r="F25" s="97">
        <v>37968709.5</v>
      </c>
      <c r="G25" s="97">
        <f t="shared" si="1"/>
        <v>42948051.600000009</v>
      </c>
    </row>
    <row r="26" spans="1:7" s="90" customFormat="1" ht="14.25" customHeight="1">
      <c r="A26" s="96" t="s">
        <v>81</v>
      </c>
      <c r="B26" s="97">
        <v>52736346.93</v>
      </c>
      <c r="C26" s="97">
        <v>1824885.33</v>
      </c>
      <c r="D26" s="97">
        <f t="shared" si="0"/>
        <v>54561232.259999998</v>
      </c>
      <c r="E26" s="97">
        <v>25420263.719999999</v>
      </c>
      <c r="F26" s="97">
        <v>25420263.719999999</v>
      </c>
      <c r="G26" s="97">
        <f t="shared" si="1"/>
        <v>29140968.539999999</v>
      </c>
    </row>
    <row r="27" spans="1:7" s="90" customFormat="1" ht="14.25" customHeight="1">
      <c r="A27" s="96" t="s">
        <v>82</v>
      </c>
      <c r="B27" s="97">
        <v>24648572.530000001</v>
      </c>
      <c r="C27" s="97">
        <v>790905.12</v>
      </c>
      <c r="D27" s="97">
        <f t="shared" si="0"/>
        <v>25439477.650000002</v>
      </c>
      <c r="E27" s="97">
        <v>11991663.380000001</v>
      </c>
      <c r="F27" s="97">
        <v>11991663.380000001</v>
      </c>
      <c r="G27" s="97">
        <f t="shared" si="1"/>
        <v>13447814.270000001</v>
      </c>
    </row>
    <row r="28" spans="1:7" s="90" customFormat="1" ht="14.25" customHeight="1">
      <c r="A28" s="96" t="s">
        <v>83</v>
      </c>
      <c r="B28" s="97">
        <v>51609326.530000001</v>
      </c>
      <c r="C28" s="97">
        <v>3418753.98</v>
      </c>
      <c r="D28" s="97">
        <f t="shared" si="0"/>
        <v>55028080.509999998</v>
      </c>
      <c r="E28" s="97">
        <v>23350908.170000002</v>
      </c>
      <c r="F28" s="97">
        <v>23350908.170000002</v>
      </c>
      <c r="G28" s="97">
        <f t="shared" si="1"/>
        <v>31677172.339999996</v>
      </c>
    </row>
    <row r="29" spans="1:7" s="90" customFormat="1" ht="14.25" customHeight="1">
      <c r="A29" s="96" t="s">
        <v>84</v>
      </c>
      <c r="B29" s="97">
        <v>25204309.41</v>
      </c>
      <c r="C29" s="97">
        <v>1110343.31</v>
      </c>
      <c r="D29" s="97">
        <f t="shared" si="0"/>
        <v>26314652.719999999</v>
      </c>
      <c r="E29" s="97">
        <v>11153091.27</v>
      </c>
      <c r="F29" s="97">
        <v>11153091.27</v>
      </c>
      <c r="G29" s="97">
        <f t="shared" si="1"/>
        <v>15161561.449999999</v>
      </c>
    </row>
    <row r="30" spans="1:7" s="90" customFormat="1" ht="14.25" customHeight="1">
      <c r="A30" s="96" t="s">
        <v>85</v>
      </c>
      <c r="B30" s="97">
        <v>59663064.799999997</v>
      </c>
      <c r="C30" s="97">
        <v>5356806.4400000004</v>
      </c>
      <c r="D30" s="97">
        <f t="shared" si="0"/>
        <v>65019871.239999995</v>
      </c>
      <c r="E30" s="97">
        <v>26872373.629999999</v>
      </c>
      <c r="F30" s="97">
        <v>26872373.629999999</v>
      </c>
      <c r="G30" s="97">
        <f t="shared" si="1"/>
        <v>38147497.609999999</v>
      </c>
    </row>
    <row r="31" spans="1:7" s="90" customFormat="1" ht="14.25" customHeight="1">
      <c r="A31" s="96" t="s">
        <v>86</v>
      </c>
      <c r="B31" s="97">
        <v>21575821.559999999</v>
      </c>
      <c r="C31" s="97">
        <v>1144533.3500000001</v>
      </c>
      <c r="D31" s="97">
        <f t="shared" si="0"/>
        <v>22720354.91</v>
      </c>
      <c r="E31" s="97">
        <v>10927866.15</v>
      </c>
      <c r="F31" s="97">
        <v>10927866.15</v>
      </c>
      <c r="G31" s="97">
        <f t="shared" si="1"/>
        <v>11792488.76</v>
      </c>
    </row>
    <row r="32" spans="1:7" s="90" customFormat="1" ht="14.25" customHeight="1">
      <c r="A32" s="96" t="s">
        <v>87</v>
      </c>
      <c r="B32" s="97">
        <v>37072561.479999997</v>
      </c>
      <c r="C32" s="97">
        <v>1992049.87</v>
      </c>
      <c r="D32" s="97">
        <f t="shared" si="0"/>
        <v>39064611.349999994</v>
      </c>
      <c r="E32" s="97">
        <v>16821716.879999999</v>
      </c>
      <c r="F32" s="97">
        <v>16821716.879999999</v>
      </c>
      <c r="G32" s="97">
        <f t="shared" si="1"/>
        <v>22242894.469999995</v>
      </c>
    </row>
    <row r="33" spans="1:7" s="90" customFormat="1" ht="14.25" customHeight="1">
      <c r="A33" s="96" t="s">
        <v>88</v>
      </c>
      <c r="B33" s="97">
        <v>55062913.350000001</v>
      </c>
      <c r="C33" s="97">
        <v>6612809.6100000003</v>
      </c>
      <c r="D33" s="97">
        <f t="shared" si="0"/>
        <v>61675722.960000001</v>
      </c>
      <c r="E33" s="97">
        <v>27982581.780000001</v>
      </c>
      <c r="F33" s="97">
        <v>27982581.780000001</v>
      </c>
      <c r="G33" s="97">
        <f t="shared" si="1"/>
        <v>33693141.18</v>
      </c>
    </row>
    <row r="34" spans="1:7" s="90" customFormat="1" ht="14.25" customHeight="1">
      <c r="A34" s="96" t="s">
        <v>89</v>
      </c>
      <c r="B34" s="97">
        <v>28849415.289999999</v>
      </c>
      <c r="C34" s="97">
        <v>12561276.59</v>
      </c>
      <c r="D34" s="97">
        <f t="shared" si="0"/>
        <v>41410691.879999995</v>
      </c>
      <c r="E34" s="97">
        <v>17598335.739999998</v>
      </c>
      <c r="F34" s="97">
        <v>17598335.739999998</v>
      </c>
      <c r="G34" s="97">
        <f t="shared" si="1"/>
        <v>23812356.139999997</v>
      </c>
    </row>
    <row r="35" spans="1:7" s="90" customFormat="1" ht="14.25" customHeight="1">
      <c r="A35" s="96" t="s">
        <v>90</v>
      </c>
      <c r="B35" s="97">
        <v>17684266.940000001</v>
      </c>
      <c r="C35" s="97">
        <v>2363763.54</v>
      </c>
      <c r="D35" s="97">
        <f t="shared" si="0"/>
        <v>20048030.48</v>
      </c>
      <c r="E35" s="97">
        <v>9261201.9000000004</v>
      </c>
      <c r="F35" s="97">
        <v>9261201.9000000004</v>
      </c>
      <c r="G35" s="97">
        <f t="shared" si="1"/>
        <v>10786828.58</v>
      </c>
    </row>
    <row r="36" spans="1:7" s="90" customFormat="1" ht="14.25" customHeight="1">
      <c r="A36" s="96" t="s">
        <v>91</v>
      </c>
      <c r="B36" s="97">
        <v>27970662.870000001</v>
      </c>
      <c r="C36" s="97">
        <v>131000.19</v>
      </c>
      <c r="D36" s="97">
        <f t="shared" si="0"/>
        <v>28101663.060000002</v>
      </c>
      <c r="E36" s="97">
        <v>13173936.380000001</v>
      </c>
      <c r="F36" s="97">
        <v>13173936.380000001</v>
      </c>
      <c r="G36" s="97">
        <f t="shared" si="1"/>
        <v>14927726.680000002</v>
      </c>
    </row>
    <row r="37" spans="1:7" s="90" customFormat="1" ht="51" customHeight="1">
      <c r="A37" s="84" t="s">
        <v>51</v>
      </c>
      <c r="B37" s="85"/>
      <c r="C37" s="85"/>
      <c r="D37" s="85"/>
      <c r="E37" s="85"/>
      <c r="F37" s="85"/>
      <c r="G37" s="86"/>
    </row>
    <row r="38" spans="1:7" s="90" customFormat="1" ht="14.25" customHeight="1">
      <c r="A38" s="88" t="s">
        <v>52</v>
      </c>
      <c r="B38" s="89" t="s">
        <v>53</v>
      </c>
      <c r="C38" s="89"/>
      <c r="D38" s="89"/>
      <c r="E38" s="89"/>
      <c r="F38" s="89"/>
      <c r="G38" s="89" t="s">
        <v>54</v>
      </c>
    </row>
    <row r="39" spans="1:7" s="90" customFormat="1" ht="27" customHeight="1">
      <c r="A39" s="88"/>
      <c r="B39" s="91" t="s">
        <v>55</v>
      </c>
      <c r="C39" s="91" t="s">
        <v>56</v>
      </c>
      <c r="D39" s="91" t="s">
        <v>6</v>
      </c>
      <c r="E39" s="91" t="s">
        <v>7</v>
      </c>
      <c r="F39" s="91" t="s">
        <v>57</v>
      </c>
      <c r="G39" s="92"/>
    </row>
    <row r="40" spans="1:7" s="90" customFormat="1" ht="14.25" customHeight="1">
      <c r="A40" s="93"/>
      <c r="B40" s="91">
        <v>1</v>
      </c>
      <c r="C40" s="91">
        <v>2</v>
      </c>
      <c r="D40" s="91" t="s">
        <v>58</v>
      </c>
      <c r="E40" s="91">
        <v>4</v>
      </c>
      <c r="F40" s="91">
        <v>5</v>
      </c>
      <c r="G40" s="91" t="s">
        <v>59</v>
      </c>
    </row>
    <row r="41" spans="1:7" s="90" customFormat="1" ht="14.25" customHeight="1">
      <c r="A41" s="96" t="s">
        <v>92</v>
      </c>
      <c r="B41" s="97">
        <v>14752689.289999999</v>
      </c>
      <c r="C41" s="97">
        <v>7233386.2599999998</v>
      </c>
      <c r="D41" s="97">
        <f t="shared" si="0"/>
        <v>21986075.549999997</v>
      </c>
      <c r="E41" s="97">
        <v>8777688.0299999993</v>
      </c>
      <c r="F41" s="97">
        <v>8777688.0299999993</v>
      </c>
      <c r="G41" s="97">
        <f t="shared" si="1"/>
        <v>13208387.519999998</v>
      </c>
    </row>
    <row r="42" spans="1:7" s="90" customFormat="1" ht="14.25" customHeight="1">
      <c r="A42" s="96" t="s">
        <v>93</v>
      </c>
      <c r="B42" s="97">
        <v>22604191.579999998</v>
      </c>
      <c r="C42" s="97">
        <v>3351616.01</v>
      </c>
      <c r="D42" s="97">
        <f t="shared" si="0"/>
        <v>25955807.589999996</v>
      </c>
      <c r="E42" s="97">
        <v>12995191.5</v>
      </c>
      <c r="F42" s="97">
        <v>12995191.5</v>
      </c>
      <c r="G42" s="97">
        <f t="shared" si="1"/>
        <v>12960616.089999996</v>
      </c>
    </row>
    <row r="43" spans="1:7" s="90" customFormat="1" ht="14.25" customHeight="1">
      <c r="A43" s="96" t="s">
        <v>94</v>
      </c>
      <c r="B43" s="97">
        <v>128435697.22</v>
      </c>
      <c r="C43" s="97">
        <v>12625942.220000001</v>
      </c>
      <c r="D43" s="97">
        <f t="shared" si="0"/>
        <v>141061639.44</v>
      </c>
      <c r="E43" s="97">
        <v>62934528.119999997</v>
      </c>
      <c r="F43" s="97">
        <v>62934528.119999997</v>
      </c>
      <c r="G43" s="97">
        <f t="shared" si="1"/>
        <v>78127111.319999993</v>
      </c>
    </row>
    <row r="44" spans="1:7" s="90" customFormat="1" ht="14.25" customHeight="1">
      <c r="A44" s="96" t="s">
        <v>95</v>
      </c>
      <c r="B44" s="97">
        <v>30473855.5</v>
      </c>
      <c r="C44" s="97">
        <v>1744689.96</v>
      </c>
      <c r="D44" s="97">
        <f t="shared" si="0"/>
        <v>32218545.460000001</v>
      </c>
      <c r="E44" s="97">
        <v>14681537.390000001</v>
      </c>
      <c r="F44" s="97">
        <v>14681537.390000001</v>
      </c>
      <c r="G44" s="97">
        <f t="shared" si="1"/>
        <v>17537008.07</v>
      </c>
    </row>
    <row r="45" spans="1:7" s="90" customFormat="1" ht="14.25" customHeight="1">
      <c r="A45" s="96" t="s">
        <v>96</v>
      </c>
      <c r="B45" s="97">
        <v>30863638.27</v>
      </c>
      <c r="C45" s="97">
        <v>5018937.04</v>
      </c>
      <c r="D45" s="97">
        <f t="shared" si="0"/>
        <v>35882575.310000002</v>
      </c>
      <c r="E45" s="97">
        <v>16218911.800000001</v>
      </c>
      <c r="F45" s="97">
        <v>16218911.800000001</v>
      </c>
      <c r="G45" s="97">
        <f t="shared" si="1"/>
        <v>19663663.510000002</v>
      </c>
    </row>
    <row r="46" spans="1:7" s="90" customFormat="1" ht="14.25" customHeight="1">
      <c r="A46" s="96" t="s">
        <v>97</v>
      </c>
      <c r="B46" s="97">
        <v>42937337.439999998</v>
      </c>
      <c r="C46" s="97">
        <v>1503396.27</v>
      </c>
      <c r="D46" s="97">
        <f t="shared" si="0"/>
        <v>44440733.710000001</v>
      </c>
      <c r="E46" s="97">
        <v>18479301.73</v>
      </c>
      <c r="F46" s="97">
        <v>18479301.73</v>
      </c>
      <c r="G46" s="97">
        <f t="shared" si="1"/>
        <v>25961431.98</v>
      </c>
    </row>
    <row r="47" spans="1:7" s="90" customFormat="1" ht="14.25" customHeight="1">
      <c r="A47" s="96" t="s">
        <v>98</v>
      </c>
      <c r="B47" s="97">
        <v>33647563.200000003</v>
      </c>
      <c r="C47" s="97">
        <v>3946850.16</v>
      </c>
      <c r="D47" s="97">
        <f t="shared" si="0"/>
        <v>37594413.359999999</v>
      </c>
      <c r="E47" s="97">
        <v>16994441.489999998</v>
      </c>
      <c r="F47" s="97">
        <v>16994441.489999998</v>
      </c>
      <c r="G47" s="97">
        <f t="shared" si="1"/>
        <v>20599971.870000001</v>
      </c>
    </row>
    <row r="48" spans="1:7" s="90" customFormat="1" ht="14.25" customHeight="1">
      <c r="A48" s="96" t="s">
        <v>99</v>
      </c>
      <c r="B48" s="97">
        <v>6435841.5700000003</v>
      </c>
      <c r="C48" s="97">
        <v>2573034.9</v>
      </c>
      <c r="D48" s="97">
        <f t="shared" si="0"/>
        <v>9008876.4700000007</v>
      </c>
      <c r="E48" s="97">
        <v>3719618.59</v>
      </c>
      <c r="F48" s="97">
        <v>3719618.59</v>
      </c>
      <c r="G48" s="97">
        <f t="shared" si="1"/>
        <v>5289257.8800000008</v>
      </c>
    </row>
    <row r="49" spans="1:7" s="90" customFormat="1" ht="14.25" customHeight="1">
      <c r="A49" s="96" t="s">
        <v>100</v>
      </c>
      <c r="B49" s="97">
        <v>27410198.899999999</v>
      </c>
      <c r="C49" s="97">
        <v>2204560.69</v>
      </c>
      <c r="D49" s="97">
        <f t="shared" si="0"/>
        <v>29614759.59</v>
      </c>
      <c r="E49" s="97">
        <v>14085811.85</v>
      </c>
      <c r="F49" s="97">
        <v>14085811.85</v>
      </c>
      <c r="G49" s="97">
        <f t="shared" si="1"/>
        <v>15528947.74</v>
      </c>
    </row>
    <row r="50" spans="1:7" s="90" customFormat="1" ht="14.25" customHeight="1">
      <c r="A50" s="96" t="s">
        <v>101</v>
      </c>
      <c r="B50" s="97">
        <v>36067179.549999997</v>
      </c>
      <c r="C50" s="97">
        <v>950115.83999999997</v>
      </c>
      <c r="D50" s="97">
        <f t="shared" si="0"/>
        <v>37017295.390000001</v>
      </c>
      <c r="E50" s="97">
        <v>16805130.98</v>
      </c>
      <c r="F50" s="97">
        <v>16805130.98</v>
      </c>
      <c r="G50" s="97">
        <f t="shared" si="1"/>
        <v>20212164.41</v>
      </c>
    </row>
    <row r="51" spans="1:7" s="90" customFormat="1" ht="14.25" customHeight="1">
      <c r="A51" s="96" t="s">
        <v>102</v>
      </c>
      <c r="B51" s="97">
        <v>57729401.479999997</v>
      </c>
      <c r="C51" s="97">
        <v>6487808.04</v>
      </c>
      <c r="D51" s="97">
        <f t="shared" si="0"/>
        <v>64217209.519999996</v>
      </c>
      <c r="E51" s="97">
        <v>29162465.670000002</v>
      </c>
      <c r="F51" s="97">
        <v>29162465.670000002</v>
      </c>
      <c r="G51" s="97">
        <f t="shared" si="1"/>
        <v>35054743.849999994</v>
      </c>
    </row>
    <row r="52" spans="1:7" s="90" customFormat="1" ht="14.25" customHeight="1">
      <c r="A52" s="96" t="s">
        <v>103</v>
      </c>
      <c r="B52" s="97">
        <v>53183345.560000002</v>
      </c>
      <c r="C52" s="97">
        <v>4623449.09</v>
      </c>
      <c r="D52" s="97">
        <f t="shared" si="0"/>
        <v>57806794.650000006</v>
      </c>
      <c r="E52" s="97">
        <v>25139358.469999999</v>
      </c>
      <c r="F52" s="97">
        <v>25139358.469999999</v>
      </c>
      <c r="G52" s="97">
        <f t="shared" si="1"/>
        <v>32667436.180000007</v>
      </c>
    </row>
    <row r="53" spans="1:7" s="90" customFormat="1" ht="14.25" customHeight="1">
      <c r="A53" s="96" t="s">
        <v>104</v>
      </c>
      <c r="B53" s="97">
        <v>23443475.219999999</v>
      </c>
      <c r="C53" s="97">
        <v>1563617.16</v>
      </c>
      <c r="D53" s="97">
        <f t="shared" si="0"/>
        <v>25007092.379999999</v>
      </c>
      <c r="E53" s="97">
        <v>11182418.16</v>
      </c>
      <c r="F53" s="97">
        <v>11182418.16</v>
      </c>
      <c r="G53" s="97">
        <f t="shared" si="1"/>
        <v>13824674.219999999</v>
      </c>
    </row>
    <row r="54" spans="1:7" s="90" customFormat="1" ht="14.25" customHeight="1">
      <c r="A54" s="96" t="s">
        <v>105</v>
      </c>
      <c r="B54" s="97">
        <v>20798681.210000001</v>
      </c>
      <c r="C54" s="97">
        <v>-1755923.26</v>
      </c>
      <c r="D54" s="97">
        <f t="shared" si="0"/>
        <v>19042757.949999999</v>
      </c>
      <c r="E54" s="97">
        <v>9849802.4700000007</v>
      </c>
      <c r="F54" s="97">
        <v>9849802.4700000007</v>
      </c>
      <c r="G54" s="97">
        <f t="shared" si="1"/>
        <v>9192955.4799999986</v>
      </c>
    </row>
    <row r="55" spans="1:7" s="90" customFormat="1" ht="14.25" customHeight="1">
      <c r="A55" s="96" t="s">
        <v>106</v>
      </c>
      <c r="B55" s="97">
        <v>23817840.690000001</v>
      </c>
      <c r="C55" s="97">
        <v>280348.03999999998</v>
      </c>
      <c r="D55" s="97">
        <f t="shared" si="0"/>
        <v>24098188.73</v>
      </c>
      <c r="E55" s="97">
        <v>10972876.24</v>
      </c>
      <c r="F55" s="97">
        <v>10972876.24</v>
      </c>
      <c r="G55" s="97">
        <f t="shared" si="1"/>
        <v>13125312.49</v>
      </c>
    </row>
    <row r="56" spans="1:7" s="90" customFormat="1" ht="14.25" customHeight="1">
      <c r="A56" s="96" t="s">
        <v>107</v>
      </c>
      <c r="B56" s="97">
        <v>36564332.890000001</v>
      </c>
      <c r="C56" s="97">
        <v>4335147.41</v>
      </c>
      <c r="D56" s="97">
        <f t="shared" si="0"/>
        <v>40899480.299999997</v>
      </c>
      <c r="E56" s="97">
        <v>19765448.41</v>
      </c>
      <c r="F56" s="97">
        <v>19765448.41</v>
      </c>
      <c r="G56" s="97">
        <f t="shared" si="1"/>
        <v>21134031.889999997</v>
      </c>
    </row>
    <row r="57" spans="1:7" s="90" customFormat="1" ht="14.25" customHeight="1">
      <c r="A57" s="96" t="s">
        <v>108</v>
      </c>
      <c r="B57" s="97">
        <v>96626695.769999996</v>
      </c>
      <c r="C57" s="97">
        <v>24827634.02</v>
      </c>
      <c r="D57" s="97">
        <f t="shared" si="0"/>
        <v>121454329.78999999</v>
      </c>
      <c r="E57" s="97">
        <v>45895260.659999996</v>
      </c>
      <c r="F57" s="97">
        <v>45895260.659999996</v>
      </c>
      <c r="G57" s="97">
        <f t="shared" si="1"/>
        <v>75559069.129999995</v>
      </c>
    </row>
    <row r="58" spans="1:7" s="90" customFormat="1" ht="14.25" customHeight="1">
      <c r="A58" s="96" t="s">
        <v>109</v>
      </c>
      <c r="B58" s="97">
        <v>59215886.609999999</v>
      </c>
      <c r="C58" s="97">
        <v>10109141.93</v>
      </c>
      <c r="D58" s="97">
        <f t="shared" si="0"/>
        <v>69325028.539999992</v>
      </c>
      <c r="E58" s="97">
        <v>30827226.370000001</v>
      </c>
      <c r="F58" s="97">
        <v>30827226.370000001</v>
      </c>
      <c r="G58" s="97">
        <f t="shared" si="1"/>
        <v>38497802.169999987</v>
      </c>
    </row>
    <row r="59" spans="1:7" s="90" customFormat="1" ht="14.25" customHeight="1">
      <c r="A59" s="96" t="s">
        <v>110</v>
      </c>
      <c r="B59" s="97">
        <v>27133132.52</v>
      </c>
      <c r="C59" s="97">
        <v>1966261.39</v>
      </c>
      <c r="D59" s="97">
        <f t="shared" si="0"/>
        <v>29099393.91</v>
      </c>
      <c r="E59" s="97">
        <v>13012465.789999999</v>
      </c>
      <c r="F59" s="97">
        <v>13012465.789999999</v>
      </c>
      <c r="G59" s="97">
        <f t="shared" si="1"/>
        <v>16086928.120000001</v>
      </c>
    </row>
    <row r="60" spans="1:7" s="90" customFormat="1" ht="14.25" customHeight="1">
      <c r="A60" s="96" t="s">
        <v>111</v>
      </c>
      <c r="B60" s="97">
        <v>44870024.950000003</v>
      </c>
      <c r="C60" s="97">
        <v>221359.58</v>
      </c>
      <c r="D60" s="97">
        <f t="shared" si="0"/>
        <v>45091384.530000001</v>
      </c>
      <c r="E60" s="97">
        <v>20879745.460000001</v>
      </c>
      <c r="F60" s="97">
        <v>20879745.460000001</v>
      </c>
      <c r="G60" s="97">
        <f t="shared" si="1"/>
        <v>24211639.07</v>
      </c>
    </row>
    <row r="61" spans="1:7" s="90" customFormat="1" ht="14.25" customHeight="1">
      <c r="A61" s="96" t="s">
        <v>112</v>
      </c>
      <c r="B61" s="97">
        <v>30005892.170000002</v>
      </c>
      <c r="C61" s="97">
        <v>1557829.4</v>
      </c>
      <c r="D61" s="97">
        <f t="shared" si="0"/>
        <v>31563721.57</v>
      </c>
      <c r="E61" s="97">
        <v>14469629.09</v>
      </c>
      <c r="F61" s="97">
        <v>14469629.09</v>
      </c>
      <c r="G61" s="97">
        <f t="shared" si="1"/>
        <v>17094092.48</v>
      </c>
    </row>
    <row r="62" spans="1:7" s="90" customFormat="1" ht="14.25" customHeight="1">
      <c r="A62" s="96" t="s">
        <v>113</v>
      </c>
      <c r="B62" s="97">
        <v>25966577.25</v>
      </c>
      <c r="C62" s="97">
        <v>3957400.94</v>
      </c>
      <c r="D62" s="97">
        <f t="shared" si="0"/>
        <v>29923978.190000001</v>
      </c>
      <c r="E62" s="97">
        <v>13247548.93</v>
      </c>
      <c r="F62" s="97">
        <v>13247548.93</v>
      </c>
      <c r="G62" s="97">
        <f t="shared" si="1"/>
        <v>16676429.260000002</v>
      </c>
    </row>
    <row r="63" spans="1:7" s="90" customFormat="1" ht="14.25" customHeight="1">
      <c r="A63" s="96" t="s">
        <v>114</v>
      </c>
      <c r="B63" s="97">
        <v>193544458.59</v>
      </c>
      <c r="C63" s="97">
        <v>19075430.09</v>
      </c>
      <c r="D63" s="97">
        <f t="shared" si="0"/>
        <v>212619888.68000001</v>
      </c>
      <c r="E63" s="97">
        <v>97403581.489999995</v>
      </c>
      <c r="F63" s="97">
        <v>97403581.489999995</v>
      </c>
      <c r="G63" s="97">
        <f t="shared" si="1"/>
        <v>115216307.19000001</v>
      </c>
    </row>
    <row r="64" spans="1:7" s="90" customFormat="1" ht="14.25" customHeight="1">
      <c r="A64" s="96" t="s">
        <v>115</v>
      </c>
      <c r="B64" s="97">
        <v>36595707.299999997</v>
      </c>
      <c r="C64" s="97">
        <v>4949773.71</v>
      </c>
      <c r="D64" s="97">
        <f t="shared" si="0"/>
        <v>41545481.009999998</v>
      </c>
      <c r="E64" s="97">
        <v>18328700.289999999</v>
      </c>
      <c r="F64" s="97">
        <v>18328700.289999999</v>
      </c>
      <c r="G64" s="97">
        <f t="shared" si="1"/>
        <v>23216780.719999999</v>
      </c>
    </row>
    <row r="65" spans="1:7" s="90" customFormat="1" ht="14.25" customHeight="1">
      <c r="A65" s="96" t="s">
        <v>116</v>
      </c>
      <c r="B65" s="97">
        <v>28648540.969999999</v>
      </c>
      <c r="C65" s="97">
        <v>1402867.82</v>
      </c>
      <c r="D65" s="97">
        <f t="shared" si="0"/>
        <v>30051408.789999999</v>
      </c>
      <c r="E65" s="97">
        <v>13417894.83</v>
      </c>
      <c r="F65" s="97">
        <v>13417894.83</v>
      </c>
      <c r="G65" s="97">
        <f t="shared" si="1"/>
        <v>16633513.959999999</v>
      </c>
    </row>
    <row r="66" spans="1:7" s="90" customFormat="1" ht="14.25" customHeight="1">
      <c r="A66" s="96" t="s">
        <v>117</v>
      </c>
      <c r="B66" s="97">
        <v>19175699.390000001</v>
      </c>
      <c r="C66" s="97">
        <v>-73375.240000000005</v>
      </c>
      <c r="D66" s="97">
        <f t="shared" si="0"/>
        <v>19102324.150000002</v>
      </c>
      <c r="E66" s="97">
        <v>4195514.6399999997</v>
      </c>
      <c r="F66" s="97">
        <v>4195514.6399999997</v>
      </c>
      <c r="G66" s="97">
        <f t="shared" si="1"/>
        <v>14906809.510000002</v>
      </c>
    </row>
    <row r="67" spans="1:7" s="90" customFormat="1" ht="14.25" customHeight="1">
      <c r="A67" s="96" t="s">
        <v>118</v>
      </c>
      <c r="B67" s="97">
        <v>16567983.800000001</v>
      </c>
      <c r="C67" s="97">
        <v>-218597.56</v>
      </c>
      <c r="D67" s="97">
        <f t="shared" si="0"/>
        <v>16349386.24</v>
      </c>
      <c r="E67" s="97">
        <v>7289419.6900000004</v>
      </c>
      <c r="F67" s="97">
        <v>7289419.6900000004</v>
      </c>
      <c r="G67" s="97">
        <f t="shared" si="1"/>
        <v>9059966.5500000007</v>
      </c>
    </row>
    <row r="68" spans="1:7" s="90" customFormat="1" ht="14.25" customHeight="1">
      <c r="A68" s="96" t="s">
        <v>119</v>
      </c>
      <c r="B68" s="97">
        <v>93375275.439999998</v>
      </c>
      <c r="C68" s="97">
        <v>5940468.25</v>
      </c>
      <c r="D68" s="97">
        <f t="shared" si="0"/>
        <v>99315743.689999998</v>
      </c>
      <c r="E68" s="97">
        <v>43365181.57</v>
      </c>
      <c r="F68" s="97">
        <v>43365181.57</v>
      </c>
      <c r="G68" s="97">
        <f t="shared" si="1"/>
        <v>55950562.119999997</v>
      </c>
    </row>
    <row r="69" spans="1:7" s="90" customFormat="1" ht="14.25" customHeight="1">
      <c r="A69" s="96" t="s">
        <v>120</v>
      </c>
      <c r="B69" s="97">
        <v>395907065.35000002</v>
      </c>
      <c r="C69" s="97">
        <v>34467973.689999998</v>
      </c>
      <c r="D69" s="97">
        <f t="shared" si="0"/>
        <v>430375039.04000002</v>
      </c>
      <c r="E69" s="97">
        <v>203294275.46000001</v>
      </c>
      <c r="F69" s="97">
        <v>203294275.46000001</v>
      </c>
      <c r="G69" s="97">
        <f t="shared" si="1"/>
        <v>227080763.58000001</v>
      </c>
    </row>
    <row r="70" spans="1:7" s="90" customFormat="1" ht="14.25" customHeight="1">
      <c r="A70" s="96" t="s">
        <v>121</v>
      </c>
      <c r="B70" s="97">
        <v>54046354.420000002</v>
      </c>
      <c r="C70" s="97">
        <v>4683053.8499999996</v>
      </c>
      <c r="D70" s="97">
        <f t="shared" si="0"/>
        <v>58729408.270000003</v>
      </c>
      <c r="E70" s="97">
        <v>27518419.539999999</v>
      </c>
      <c r="F70" s="97">
        <v>27518419.539999999</v>
      </c>
      <c r="G70" s="97">
        <f t="shared" si="1"/>
        <v>31210988.730000004</v>
      </c>
    </row>
    <row r="71" spans="1:7" s="90" customFormat="1" ht="14.25" customHeight="1">
      <c r="A71" s="96" t="s">
        <v>122</v>
      </c>
      <c r="B71" s="97">
        <v>34418281.539999999</v>
      </c>
      <c r="C71" s="97">
        <v>2971346.22</v>
      </c>
      <c r="D71" s="97">
        <f t="shared" si="0"/>
        <v>37389627.759999998</v>
      </c>
      <c r="E71" s="97">
        <v>16917976.129999999</v>
      </c>
      <c r="F71" s="97">
        <v>16917976.129999999</v>
      </c>
      <c r="G71" s="97">
        <f t="shared" si="1"/>
        <v>20471651.629999999</v>
      </c>
    </row>
    <row r="72" spans="1:7" s="90" customFormat="1" ht="14.25" customHeight="1">
      <c r="A72" s="96" t="s">
        <v>123</v>
      </c>
      <c r="B72" s="97">
        <v>81422771.739999995</v>
      </c>
      <c r="C72" s="97">
        <v>6423622.75</v>
      </c>
      <c r="D72" s="97">
        <f t="shared" si="0"/>
        <v>87846394.489999995</v>
      </c>
      <c r="E72" s="97">
        <v>39548929.109999999</v>
      </c>
      <c r="F72" s="97">
        <v>39548929.109999999</v>
      </c>
      <c r="G72" s="97">
        <f t="shared" si="1"/>
        <v>48297465.379999995</v>
      </c>
    </row>
    <row r="73" spans="1:7" s="90" customFormat="1" ht="48.75" customHeight="1">
      <c r="A73" s="84" t="s">
        <v>51</v>
      </c>
      <c r="B73" s="85"/>
      <c r="C73" s="85"/>
      <c r="D73" s="85"/>
      <c r="E73" s="85"/>
      <c r="F73" s="85"/>
      <c r="G73" s="86"/>
    </row>
    <row r="74" spans="1:7" s="90" customFormat="1" ht="14.25" customHeight="1">
      <c r="A74" s="88" t="s">
        <v>52</v>
      </c>
      <c r="B74" s="89" t="s">
        <v>53</v>
      </c>
      <c r="C74" s="89"/>
      <c r="D74" s="89"/>
      <c r="E74" s="89"/>
      <c r="F74" s="89"/>
      <c r="G74" s="89" t="s">
        <v>54</v>
      </c>
    </row>
    <row r="75" spans="1:7" s="90" customFormat="1" ht="28.5" customHeight="1">
      <c r="A75" s="88"/>
      <c r="B75" s="91" t="s">
        <v>55</v>
      </c>
      <c r="C75" s="91" t="s">
        <v>56</v>
      </c>
      <c r="D75" s="91" t="s">
        <v>6</v>
      </c>
      <c r="E75" s="91" t="s">
        <v>7</v>
      </c>
      <c r="F75" s="91" t="s">
        <v>57</v>
      </c>
      <c r="G75" s="92"/>
    </row>
    <row r="76" spans="1:7" s="90" customFormat="1" ht="14.25" customHeight="1">
      <c r="A76" s="93"/>
      <c r="B76" s="91">
        <v>1</v>
      </c>
      <c r="C76" s="91">
        <v>2</v>
      </c>
      <c r="D76" s="91" t="s">
        <v>58</v>
      </c>
      <c r="E76" s="91">
        <v>4</v>
      </c>
      <c r="F76" s="91">
        <v>5</v>
      </c>
      <c r="G76" s="91" t="s">
        <v>59</v>
      </c>
    </row>
    <row r="77" spans="1:7" s="90" customFormat="1" ht="14.25" customHeight="1">
      <c r="A77" s="96" t="s">
        <v>124</v>
      </c>
      <c r="B77" s="97">
        <v>34650240.380000003</v>
      </c>
      <c r="C77" s="97">
        <v>1247310.04</v>
      </c>
      <c r="D77" s="97">
        <f t="shared" si="0"/>
        <v>35897550.420000002</v>
      </c>
      <c r="E77" s="97">
        <v>16679549.75</v>
      </c>
      <c r="F77" s="97">
        <v>16679549.75</v>
      </c>
      <c r="G77" s="97">
        <f t="shared" si="1"/>
        <v>19218000.670000002</v>
      </c>
    </row>
    <row r="78" spans="1:7" s="90" customFormat="1" ht="14.25" customHeight="1">
      <c r="A78" s="96" t="s">
        <v>125</v>
      </c>
      <c r="B78" s="97">
        <v>26220996.539999999</v>
      </c>
      <c r="C78" s="97">
        <v>-27855.85</v>
      </c>
      <c r="D78" s="97">
        <f t="shared" ref="D78:D133" si="2">+B78+C78</f>
        <v>26193140.689999998</v>
      </c>
      <c r="E78" s="97">
        <v>11844481.609999999</v>
      </c>
      <c r="F78" s="97">
        <v>11844481.609999999</v>
      </c>
      <c r="G78" s="97">
        <f t="shared" ref="G78:G133" si="3">+D78-E78</f>
        <v>14348659.079999998</v>
      </c>
    </row>
    <row r="79" spans="1:7" s="90" customFormat="1" ht="14.25" customHeight="1">
      <c r="A79" s="96" t="s">
        <v>126</v>
      </c>
      <c r="B79" s="97">
        <v>156799151.16999999</v>
      </c>
      <c r="C79" s="97">
        <v>3643975</v>
      </c>
      <c r="D79" s="97">
        <f t="shared" si="2"/>
        <v>160443126.16999999</v>
      </c>
      <c r="E79" s="97">
        <v>73329879.5</v>
      </c>
      <c r="F79" s="97">
        <v>73329879.5</v>
      </c>
      <c r="G79" s="97">
        <f t="shared" si="3"/>
        <v>87113246.669999987</v>
      </c>
    </row>
    <row r="80" spans="1:7" s="90" customFormat="1" ht="14.25" customHeight="1">
      <c r="A80" s="96" t="s">
        <v>127</v>
      </c>
      <c r="B80" s="97">
        <v>144845618.47999999</v>
      </c>
      <c r="C80" s="97">
        <v>-449059.82</v>
      </c>
      <c r="D80" s="97">
        <f t="shared" si="2"/>
        <v>144396558.66</v>
      </c>
      <c r="E80" s="97">
        <v>64447968.420000002</v>
      </c>
      <c r="F80" s="97">
        <v>64447968.420000002</v>
      </c>
      <c r="G80" s="97">
        <f t="shared" si="3"/>
        <v>79948590.239999995</v>
      </c>
    </row>
    <row r="81" spans="1:7" s="90" customFormat="1" ht="14.25" customHeight="1">
      <c r="A81" s="96" t="s">
        <v>128</v>
      </c>
      <c r="B81" s="97">
        <v>290494091.44999999</v>
      </c>
      <c r="C81" s="97">
        <v>411865.18</v>
      </c>
      <c r="D81" s="97">
        <f t="shared" si="2"/>
        <v>290905956.63</v>
      </c>
      <c r="E81" s="97">
        <v>131057217.8</v>
      </c>
      <c r="F81" s="97">
        <v>131057217.8</v>
      </c>
      <c r="G81" s="97">
        <f t="shared" si="3"/>
        <v>159848738.82999998</v>
      </c>
    </row>
    <row r="82" spans="1:7" s="90" customFormat="1" ht="14.25" customHeight="1">
      <c r="A82" s="96" t="s">
        <v>129</v>
      </c>
      <c r="B82" s="97">
        <v>136360104.37</v>
      </c>
      <c r="C82" s="97">
        <v>-149.5</v>
      </c>
      <c r="D82" s="97">
        <f t="shared" si="2"/>
        <v>136359954.87</v>
      </c>
      <c r="E82" s="97">
        <v>61307346.909999996</v>
      </c>
      <c r="F82" s="97">
        <v>61307346.909999996</v>
      </c>
      <c r="G82" s="97">
        <f t="shared" si="3"/>
        <v>75052607.960000008</v>
      </c>
    </row>
    <row r="83" spans="1:7" s="90" customFormat="1" ht="14.25" customHeight="1">
      <c r="A83" s="96" t="s">
        <v>130</v>
      </c>
      <c r="B83" s="97">
        <v>172251072.94999999</v>
      </c>
      <c r="C83" s="97">
        <v>3235682.01</v>
      </c>
      <c r="D83" s="97">
        <f t="shared" si="2"/>
        <v>175486754.95999998</v>
      </c>
      <c r="E83" s="97">
        <v>78907654.390000001</v>
      </c>
      <c r="F83" s="97">
        <v>78907654.390000001</v>
      </c>
      <c r="G83" s="97">
        <f t="shared" si="3"/>
        <v>96579100.569999978</v>
      </c>
    </row>
    <row r="84" spans="1:7" s="90" customFormat="1" ht="14.25" customHeight="1">
      <c r="A84" s="96" t="s">
        <v>131</v>
      </c>
      <c r="B84" s="97">
        <v>269310984.94999999</v>
      </c>
      <c r="C84" s="97">
        <v>15815415.029999999</v>
      </c>
      <c r="D84" s="97">
        <f t="shared" si="2"/>
        <v>285126399.97999996</v>
      </c>
      <c r="E84" s="97">
        <v>127034533.36</v>
      </c>
      <c r="F84" s="97">
        <v>127034533.36</v>
      </c>
      <c r="G84" s="97">
        <f t="shared" si="3"/>
        <v>158091866.61999995</v>
      </c>
    </row>
    <row r="85" spans="1:7" s="90" customFormat="1" ht="14.25" customHeight="1">
      <c r="A85" s="96" t="s">
        <v>132</v>
      </c>
      <c r="B85" s="97">
        <v>769000265.45000005</v>
      </c>
      <c r="C85" s="97">
        <v>18386492.039999999</v>
      </c>
      <c r="D85" s="97">
        <f t="shared" si="2"/>
        <v>787386757.49000001</v>
      </c>
      <c r="E85" s="97">
        <v>385068328.82999998</v>
      </c>
      <c r="F85" s="97">
        <v>385068328.82999998</v>
      </c>
      <c r="G85" s="97">
        <f t="shared" si="3"/>
        <v>402318428.66000003</v>
      </c>
    </row>
    <row r="86" spans="1:7" s="90" customFormat="1" ht="14.25" customHeight="1">
      <c r="A86" s="96" t="s">
        <v>133</v>
      </c>
      <c r="B86" s="97">
        <v>127182631.68000001</v>
      </c>
      <c r="C86" s="97">
        <v>1801812.53</v>
      </c>
      <c r="D86" s="97">
        <f t="shared" si="2"/>
        <v>128984444.21000001</v>
      </c>
      <c r="E86" s="97">
        <v>59441974.280000001</v>
      </c>
      <c r="F86" s="97">
        <v>59441974.280000001</v>
      </c>
      <c r="G86" s="97">
        <f t="shared" si="3"/>
        <v>69542469.930000007</v>
      </c>
    </row>
    <row r="87" spans="1:7" s="90" customFormat="1" ht="14.25" customHeight="1">
      <c r="A87" s="96" t="s">
        <v>134</v>
      </c>
      <c r="B87" s="97">
        <v>136077913.91</v>
      </c>
      <c r="C87" s="97">
        <v>8674833.3499999996</v>
      </c>
      <c r="D87" s="97">
        <f t="shared" si="2"/>
        <v>144752747.25999999</v>
      </c>
      <c r="E87" s="97">
        <v>62996987.789999999</v>
      </c>
      <c r="F87" s="97">
        <v>62996987.789999999</v>
      </c>
      <c r="G87" s="97">
        <f t="shared" si="3"/>
        <v>81755759.469999999</v>
      </c>
    </row>
    <row r="88" spans="1:7" s="90" customFormat="1" ht="14.25" customHeight="1">
      <c r="A88" s="96" t="s">
        <v>135</v>
      </c>
      <c r="B88" s="97">
        <v>131037379.76000001</v>
      </c>
      <c r="C88" s="97">
        <v>73989655.280000001</v>
      </c>
      <c r="D88" s="97">
        <f t="shared" si="2"/>
        <v>205027035.04000002</v>
      </c>
      <c r="E88" s="97">
        <v>59795217.359999999</v>
      </c>
      <c r="F88" s="97">
        <v>59795217.359999999</v>
      </c>
      <c r="G88" s="97">
        <f t="shared" si="3"/>
        <v>145231817.68000001</v>
      </c>
    </row>
    <row r="89" spans="1:7" s="90" customFormat="1" ht="14.25" customHeight="1">
      <c r="A89" s="96" t="s">
        <v>136</v>
      </c>
      <c r="B89" s="97">
        <v>225366592.28</v>
      </c>
      <c r="C89" s="97">
        <v>5258718.74</v>
      </c>
      <c r="D89" s="97">
        <f t="shared" si="2"/>
        <v>230625311.02000001</v>
      </c>
      <c r="E89" s="97">
        <v>110482385.3</v>
      </c>
      <c r="F89" s="97">
        <v>110482385.3</v>
      </c>
      <c r="G89" s="97">
        <f t="shared" si="3"/>
        <v>120142925.72000001</v>
      </c>
    </row>
    <row r="90" spans="1:7" s="90" customFormat="1" ht="14.25" customHeight="1">
      <c r="A90" s="96" t="s">
        <v>137</v>
      </c>
      <c r="B90" s="97">
        <v>129852046.55</v>
      </c>
      <c r="C90" s="97">
        <v>-6082299.9800000004</v>
      </c>
      <c r="D90" s="97">
        <f t="shared" si="2"/>
        <v>123769746.56999999</v>
      </c>
      <c r="E90" s="97">
        <v>59209212.369999997</v>
      </c>
      <c r="F90" s="97">
        <v>59209212.369999997</v>
      </c>
      <c r="G90" s="97">
        <f t="shared" si="3"/>
        <v>64560534.199999996</v>
      </c>
    </row>
    <row r="91" spans="1:7" s="90" customFormat="1" ht="14.25" customHeight="1">
      <c r="A91" s="96" t="s">
        <v>138</v>
      </c>
      <c r="B91" s="97">
        <v>131483460.01000001</v>
      </c>
      <c r="C91" s="97">
        <v>7328430.3899999997</v>
      </c>
      <c r="D91" s="97">
        <f t="shared" si="2"/>
        <v>138811890.40000001</v>
      </c>
      <c r="E91" s="97">
        <v>60715704.229999997</v>
      </c>
      <c r="F91" s="97">
        <v>60715704.229999997</v>
      </c>
      <c r="G91" s="97">
        <f t="shared" si="3"/>
        <v>78096186.170000017</v>
      </c>
    </row>
    <row r="92" spans="1:7" s="90" customFormat="1" ht="14.25" customHeight="1">
      <c r="A92" s="96" t="s">
        <v>139</v>
      </c>
      <c r="B92" s="97">
        <v>95876900.469999999</v>
      </c>
      <c r="C92" s="97">
        <v>527416</v>
      </c>
      <c r="D92" s="97">
        <f t="shared" si="2"/>
        <v>96404316.469999999</v>
      </c>
      <c r="E92" s="97">
        <v>41136061.719999999</v>
      </c>
      <c r="F92" s="97">
        <v>41136061.719999999</v>
      </c>
      <c r="G92" s="97">
        <f t="shared" si="3"/>
        <v>55268254.75</v>
      </c>
    </row>
    <row r="93" spans="1:7" s="90" customFormat="1" ht="14.25" customHeight="1">
      <c r="A93" s="96" t="s">
        <v>140</v>
      </c>
      <c r="B93" s="97">
        <v>4147684.48</v>
      </c>
      <c r="C93" s="97">
        <v>234523</v>
      </c>
      <c r="D93" s="97">
        <f t="shared" si="2"/>
        <v>4382207.4800000004</v>
      </c>
      <c r="E93" s="97">
        <v>1485578.89</v>
      </c>
      <c r="F93" s="97">
        <v>1485578.89</v>
      </c>
      <c r="G93" s="97">
        <f t="shared" si="3"/>
        <v>2896628.5900000008</v>
      </c>
    </row>
    <row r="94" spans="1:7" s="90" customFormat="1" ht="14.25" customHeight="1">
      <c r="A94" s="96" t="s">
        <v>141</v>
      </c>
      <c r="B94" s="97">
        <v>44341245.340000004</v>
      </c>
      <c r="C94" s="97">
        <v>4908231.3</v>
      </c>
      <c r="D94" s="97">
        <f t="shared" si="2"/>
        <v>49249476.640000001</v>
      </c>
      <c r="E94" s="97">
        <v>24754869.739999998</v>
      </c>
      <c r="F94" s="97">
        <v>24754869.739999998</v>
      </c>
      <c r="G94" s="97">
        <f t="shared" si="3"/>
        <v>24494606.900000002</v>
      </c>
    </row>
    <row r="95" spans="1:7" s="90" customFormat="1" ht="14.25" customHeight="1">
      <c r="A95" s="96" t="s">
        <v>142</v>
      </c>
      <c r="B95" s="97">
        <v>47024719.579999998</v>
      </c>
      <c r="C95" s="97">
        <v>4283066.78</v>
      </c>
      <c r="D95" s="97">
        <f t="shared" si="2"/>
        <v>51307786.359999999</v>
      </c>
      <c r="E95" s="97">
        <v>20549680.039999999</v>
      </c>
      <c r="F95" s="97">
        <v>20549680.039999999</v>
      </c>
      <c r="G95" s="97">
        <f t="shared" si="3"/>
        <v>30758106.32</v>
      </c>
    </row>
    <row r="96" spans="1:7" s="90" customFormat="1" ht="14.25" customHeight="1">
      <c r="A96" s="96" t="s">
        <v>143</v>
      </c>
      <c r="B96" s="97">
        <v>35356001.380000003</v>
      </c>
      <c r="C96" s="97">
        <v>9075299.7300000004</v>
      </c>
      <c r="D96" s="97">
        <f t="shared" si="2"/>
        <v>44431301.109999999</v>
      </c>
      <c r="E96" s="97">
        <v>16762416.289999999</v>
      </c>
      <c r="F96" s="97">
        <v>16762416.289999999</v>
      </c>
      <c r="G96" s="97">
        <f t="shared" si="3"/>
        <v>27668884.82</v>
      </c>
    </row>
    <row r="97" spans="1:7" s="90" customFormat="1" ht="14.25" customHeight="1">
      <c r="A97" s="96" t="s">
        <v>144</v>
      </c>
      <c r="B97" s="97">
        <v>47243037.57</v>
      </c>
      <c r="C97" s="97">
        <v>2702716.59</v>
      </c>
      <c r="D97" s="97">
        <f t="shared" si="2"/>
        <v>49945754.159999996</v>
      </c>
      <c r="E97" s="97">
        <v>21612336.780000001</v>
      </c>
      <c r="F97" s="97">
        <v>21612336.780000001</v>
      </c>
      <c r="G97" s="97">
        <f t="shared" si="3"/>
        <v>28333417.379999995</v>
      </c>
    </row>
    <row r="98" spans="1:7" s="90" customFormat="1" ht="14.25" customHeight="1">
      <c r="A98" s="96" t="s">
        <v>145</v>
      </c>
      <c r="B98" s="97">
        <v>44869827</v>
      </c>
      <c r="C98" s="97">
        <v>-2886579.31</v>
      </c>
      <c r="D98" s="97">
        <f t="shared" si="2"/>
        <v>41983247.689999998</v>
      </c>
      <c r="E98" s="97">
        <v>21302380.530000001</v>
      </c>
      <c r="F98" s="97">
        <v>21302380.530000001</v>
      </c>
      <c r="G98" s="97">
        <f t="shared" si="3"/>
        <v>20680867.159999996</v>
      </c>
    </row>
    <row r="99" spans="1:7" s="90" customFormat="1" ht="14.25" customHeight="1">
      <c r="A99" s="96" t="s">
        <v>146</v>
      </c>
      <c r="B99" s="97">
        <v>37540907.670000002</v>
      </c>
      <c r="C99" s="97">
        <v>-1581041.51</v>
      </c>
      <c r="D99" s="97">
        <f t="shared" si="2"/>
        <v>35959866.160000004</v>
      </c>
      <c r="E99" s="97">
        <v>16800268.460000001</v>
      </c>
      <c r="F99" s="97">
        <v>16800268.460000001</v>
      </c>
      <c r="G99" s="97">
        <f t="shared" si="3"/>
        <v>19159597.700000003</v>
      </c>
    </row>
    <row r="100" spans="1:7" s="90" customFormat="1" ht="14.25" customHeight="1">
      <c r="A100" s="96" t="s">
        <v>147</v>
      </c>
      <c r="B100" s="97">
        <v>104413840.13</v>
      </c>
      <c r="C100" s="97">
        <v>1072079.46</v>
      </c>
      <c r="D100" s="97">
        <f t="shared" si="2"/>
        <v>105485919.58999999</v>
      </c>
      <c r="E100" s="97">
        <v>49578214.82</v>
      </c>
      <c r="F100" s="97">
        <v>49578214.82</v>
      </c>
      <c r="G100" s="97">
        <f t="shared" si="3"/>
        <v>55907704.769999988</v>
      </c>
    </row>
    <row r="101" spans="1:7" s="90" customFormat="1" ht="14.25" customHeight="1">
      <c r="A101" s="96" t="s">
        <v>148</v>
      </c>
      <c r="B101" s="97">
        <v>162994586.59999999</v>
      </c>
      <c r="C101" s="97">
        <v>13980688.59</v>
      </c>
      <c r="D101" s="97">
        <f t="shared" si="2"/>
        <v>176975275.19</v>
      </c>
      <c r="E101" s="97">
        <v>80298309.709999993</v>
      </c>
      <c r="F101" s="97">
        <v>80298309.709999993</v>
      </c>
      <c r="G101" s="97">
        <f t="shared" si="3"/>
        <v>96676965.480000004</v>
      </c>
    </row>
    <row r="102" spans="1:7" s="90" customFormat="1" ht="14.25" customHeight="1">
      <c r="A102" s="96" t="s">
        <v>149</v>
      </c>
      <c r="B102" s="97">
        <v>117253048.39</v>
      </c>
      <c r="C102" s="97">
        <v>621302.15</v>
      </c>
      <c r="D102" s="97">
        <f t="shared" si="2"/>
        <v>117874350.54000001</v>
      </c>
      <c r="E102" s="97">
        <v>54499450.789999999</v>
      </c>
      <c r="F102" s="97">
        <v>54499450.789999999</v>
      </c>
      <c r="G102" s="97">
        <f t="shared" si="3"/>
        <v>63374899.750000007</v>
      </c>
    </row>
    <row r="103" spans="1:7" s="90" customFormat="1" ht="14.25" customHeight="1">
      <c r="A103" s="96" t="s">
        <v>150</v>
      </c>
      <c r="B103" s="97">
        <v>43283261.909999996</v>
      </c>
      <c r="C103" s="97">
        <v>1534076.93</v>
      </c>
      <c r="D103" s="97">
        <f t="shared" si="2"/>
        <v>44817338.839999996</v>
      </c>
      <c r="E103" s="97">
        <v>21006708.57</v>
      </c>
      <c r="F103" s="97">
        <v>21006708.57</v>
      </c>
      <c r="G103" s="97">
        <f t="shared" si="3"/>
        <v>23810630.269999996</v>
      </c>
    </row>
    <row r="104" spans="1:7" s="90" customFormat="1" ht="14.25" customHeight="1">
      <c r="A104" s="96" t="s">
        <v>151</v>
      </c>
      <c r="B104" s="97">
        <v>44210451.219999999</v>
      </c>
      <c r="C104" s="97">
        <v>-2397904.09</v>
      </c>
      <c r="D104" s="97">
        <f t="shared" si="2"/>
        <v>41812547.129999995</v>
      </c>
      <c r="E104" s="97">
        <v>20062605.030000001</v>
      </c>
      <c r="F104" s="97">
        <v>20062605.030000001</v>
      </c>
      <c r="G104" s="97">
        <f t="shared" si="3"/>
        <v>21749942.099999994</v>
      </c>
    </row>
    <row r="105" spans="1:7" s="90" customFormat="1" ht="14.25" customHeight="1">
      <c r="A105" s="96" t="s">
        <v>152</v>
      </c>
      <c r="B105" s="97">
        <v>35803667.600000001</v>
      </c>
      <c r="C105" s="97">
        <v>1015071.52</v>
      </c>
      <c r="D105" s="97">
        <f t="shared" si="2"/>
        <v>36818739.120000005</v>
      </c>
      <c r="E105" s="97">
        <v>16144669.27</v>
      </c>
      <c r="F105" s="97">
        <v>16144669.27</v>
      </c>
      <c r="G105" s="97">
        <f t="shared" si="3"/>
        <v>20674069.850000005</v>
      </c>
    </row>
    <row r="106" spans="1:7" s="90" customFormat="1" ht="14.25" customHeight="1">
      <c r="A106" s="96" t="s">
        <v>153</v>
      </c>
      <c r="B106" s="97">
        <v>42555463.060000002</v>
      </c>
      <c r="C106" s="97">
        <v>755019.44</v>
      </c>
      <c r="D106" s="97">
        <f t="shared" si="2"/>
        <v>43310482.5</v>
      </c>
      <c r="E106" s="97">
        <v>20341692.73</v>
      </c>
      <c r="F106" s="97">
        <v>20341692.73</v>
      </c>
      <c r="G106" s="97">
        <f t="shared" si="3"/>
        <v>22968789.77</v>
      </c>
    </row>
    <row r="107" spans="1:7" s="90" customFormat="1" ht="14.25" customHeight="1">
      <c r="A107" s="96" t="s">
        <v>154</v>
      </c>
      <c r="B107" s="97">
        <v>40566979.350000001</v>
      </c>
      <c r="C107" s="97">
        <v>20162678.309999999</v>
      </c>
      <c r="D107" s="97">
        <f t="shared" si="2"/>
        <v>60729657.659999996</v>
      </c>
      <c r="E107" s="97">
        <v>18445049.469999999</v>
      </c>
      <c r="F107" s="97">
        <v>18445049.469999999</v>
      </c>
      <c r="G107" s="97">
        <f t="shared" si="3"/>
        <v>42284608.189999998</v>
      </c>
    </row>
    <row r="108" spans="1:7" s="90" customFormat="1" ht="14.25" customHeight="1">
      <c r="A108" s="96" t="s">
        <v>155</v>
      </c>
      <c r="B108" s="97">
        <v>15604473.84</v>
      </c>
      <c r="C108" s="97">
        <v>1290060.1299999999</v>
      </c>
      <c r="D108" s="97">
        <f t="shared" si="2"/>
        <v>16894533.969999999</v>
      </c>
      <c r="E108" s="97">
        <v>9049714.0999999996</v>
      </c>
      <c r="F108" s="97">
        <v>9049714.0999999996</v>
      </c>
      <c r="G108" s="97">
        <f t="shared" si="3"/>
        <v>7844819.8699999992</v>
      </c>
    </row>
    <row r="109" spans="1:7" s="90" customFormat="1" ht="44.25" customHeight="1">
      <c r="A109" s="84" t="s">
        <v>51</v>
      </c>
      <c r="B109" s="85"/>
      <c r="C109" s="85"/>
      <c r="D109" s="85"/>
      <c r="E109" s="85"/>
      <c r="F109" s="85"/>
      <c r="G109" s="86"/>
    </row>
    <row r="110" spans="1:7" s="90" customFormat="1" ht="14.25" customHeight="1">
      <c r="A110" s="88" t="s">
        <v>52</v>
      </c>
      <c r="B110" s="89" t="s">
        <v>53</v>
      </c>
      <c r="C110" s="89"/>
      <c r="D110" s="89"/>
      <c r="E110" s="89"/>
      <c r="F110" s="89"/>
      <c r="G110" s="89" t="s">
        <v>54</v>
      </c>
    </row>
    <row r="111" spans="1:7" s="90" customFormat="1" ht="27.75" customHeight="1">
      <c r="A111" s="88"/>
      <c r="B111" s="91" t="s">
        <v>55</v>
      </c>
      <c r="C111" s="91" t="s">
        <v>56</v>
      </c>
      <c r="D111" s="91" t="s">
        <v>6</v>
      </c>
      <c r="E111" s="91" t="s">
        <v>7</v>
      </c>
      <c r="F111" s="91" t="s">
        <v>57</v>
      </c>
      <c r="G111" s="92"/>
    </row>
    <row r="112" spans="1:7" s="90" customFormat="1" ht="14.25" customHeight="1">
      <c r="A112" s="93"/>
      <c r="B112" s="91">
        <v>1</v>
      </c>
      <c r="C112" s="91">
        <v>2</v>
      </c>
      <c r="D112" s="91" t="s">
        <v>58</v>
      </c>
      <c r="E112" s="91">
        <v>4</v>
      </c>
      <c r="F112" s="91">
        <v>5</v>
      </c>
      <c r="G112" s="91" t="s">
        <v>59</v>
      </c>
    </row>
    <row r="113" spans="1:7" s="90" customFormat="1" ht="14.25" customHeight="1">
      <c r="A113" s="96" t="s">
        <v>156</v>
      </c>
      <c r="B113" s="97">
        <v>46951021.75</v>
      </c>
      <c r="C113" s="97">
        <v>4226533.5199999996</v>
      </c>
      <c r="D113" s="97">
        <f t="shared" si="2"/>
        <v>51177555.269999996</v>
      </c>
      <c r="E113" s="97">
        <v>25380107.120000001</v>
      </c>
      <c r="F113" s="97">
        <v>25380107.120000001</v>
      </c>
      <c r="G113" s="97">
        <f t="shared" si="3"/>
        <v>25797448.149999995</v>
      </c>
    </row>
    <row r="114" spans="1:7" s="90" customFormat="1" ht="14.25" customHeight="1">
      <c r="A114" s="96" t="s">
        <v>157</v>
      </c>
      <c r="B114" s="97">
        <v>14402638.050000001</v>
      </c>
      <c r="C114" s="97">
        <v>1522702.24</v>
      </c>
      <c r="D114" s="97">
        <f t="shared" si="2"/>
        <v>15925340.290000001</v>
      </c>
      <c r="E114" s="97">
        <v>9227138.0199999996</v>
      </c>
      <c r="F114" s="97">
        <v>9227138.0199999996</v>
      </c>
      <c r="G114" s="97">
        <f t="shared" si="3"/>
        <v>6698202.2700000014</v>
      </c>
    </row>
    <row r="115" spans="1:7" s="90" customFormat="1" ht="14.25" customHeight="1">
      <c r="A115" s="96" t="s">
        <v>158</v>
      </c>
      <c r="B115" s="97">
        <v>42291854.840000004</v>
      </c>
      <c r="C115" s="97">
        <v>3402657.15</v>
      </c>
      <c r="D115" s="97">
        <f t="shared" si="2"/>
        <v>45694511.990000002</v>
      </c>
      <c r="E115" s="97">
        <v>20341814.260000002</v>
      </c>
      <c r="F115" s="97">
        <v>20341814.260000002</v>
      </c>
      <c r="G115" s="97">
        <f t="shared" si="3"/>
        <v>25352697.73</v>
      </c>
    </row>
    <row r="116" spans="1:7" s="90" customFormat="1" ht="14.25" customHeight="1">
      <c r="A116" s="96" t="s">
        <v>159</v>
      </c>
      <c r="B116" s="97">
        <v>40498273.920000002</v>
      </c>
      <c r="C116" s="97">
        <v>-1330116.82</v>
      </c>
      <c r="D116" s="97">
        <f t="shared" si="2"/>
        <v>39168157.100000001</v>
      </c>
      <c r="E116" s="97">
        <v>18344162.170000002</v>
      </c>
      <c r="F116" s="97">
        <v>18344162.170000002</v>
      </c>
      <c r="G116" s="97">
        <f t="shared" si="3"/>
        <v>20823994.93</v>
      </c>
    </row>
    <row r="117" spans="1:7" s="90" customFormat="1" ht="14.25" customHeight="1">
      <c r="A117" s="96" t="s">
        <v>160</v>
      </c>
      <c r="B117" s="97">
        <v>35598733.939999998</v>
      </c>
      <c r="C117" s="97">
        <v>4934489.0599999996</v>
      </c>
      <c r="D117" s="97">
        <f t="shared" si="2"/>
        <v>40533223</v>
      </c>
      <c r="E117" s="97">
        <v>17383674.23</v>
      </c>
      <c r="F117" s="97">
        <v>17383674.23</v>
      </c>
      <c r="G117" s="97">
        <f t="shared" si="3"/>
        <v>23149548.77</v>
      </c>
    </row>
    <row r="118" spans="1:7" s="90" customFormat="1" ht="14.25" customHeight="1">
      <c r="A118" s="96" t="s">
        <v>161</v>
      </c>
      <c r="B118" s="97">
        <v>24883722.940000001</v>
      </c>
      <c r="C118" s="97">
        <v>3925042.91</v>
      </c>
      <c r="D118" s="97">
        <f t="shared" si="2"/>
        <v>28808765.850000001</v>
      </c>
      <c r="E118" s="97">
        <v>11714747.470000001</v>
      </c>
      <c r="F118" s="97">
        <v>11714747.470000001</v>
      </c>
      <c r="G118" s="97">
        <f t="shared" si="3"/>
        <v>17094018.380000003</v>
      </c>
    </row>
    <row r="119" spans="1:7" s="90" customFormat="1" ht="14.25" customHeight="1">
      <c r="A119" s="96" t="s">
        <v>162</v>
      </c>
      <c r="B119" s="97">
        <v>89557698.859999999</v>
      </c>
      <c r="C119" s="97">
        <v>-2368739.65</v>
      </c>
      <c r="D119" s="97">
        <f t="shared" si="2"/>
        <v>87188959.209999993</v>
      </c>
      <c r="E119" s="97">
        <v>38155528.289999999</v>
      </c>
      <c r="F119" s="97">
        <v>38155528.289999999</v>
      </c>
      <c r="G119" s="97">
        <f t="shared" si="3"/>
        <v>49033430.919999994</v>
      </c>
    </row>
    <row r="120" spans="1:7" s="90" customFormat="1" ht="14.25" customHeight="1">
      <c r="A120" s="96" t="s">
        <v>163</v>
      </c>
      <c r="B120" s="97">
        <v>153383231.25</v>
      </c>
      <c r="C120" s="97">
        <v>21304715.73</v>
      </c>
      <c r="D120" s="97">
        <f t="shared" si="2"/>
        <v>174687946.97999999</v>
      </c>
      <c r="E120" s="97">
        <v>71526381.159999996</v>
      </c>
      <c r="F120" s="97">
        <v>71526381.159999996</v>
      </c>
      <c r="G120" s="97">
        <f t="shared" si="3"/>
        <v>103161565.81999999</v>
      </c>
    </row>
    <row r="121" spans="1:7" s="90" customFormat="1" ht="14.25" customHeight="1">
      <c r="A121" s="96" t="s">
        <v>164</v>
      </c>
      <c r="B121" s="97">
        <v>182942732.15000001</v>
      </c>
      <c r="C121" s="97">
        <v>32310718.800000001</v>
      </c>
      <c r="D121" s="97">
        <f t="shared" si="2"/>
        <v>215253450.95000002</v>
      </c>
      <c r="E121" s="97">
        <v>85376650.620000005</v>
      </c>
      <c r="F121" s="97">
        <v>85376650.620000005</v>
      </c>
      <c r="G121" s="97">
        <f t="shared" si="3"/>
        <v>129876800.33000001</v>
      </c>
    </row>
    <row r="122" spans="1:7" s="90" customFormat="1" ht="14.25" customHeight="1">
      <c r="A122" s="96" t="s">
        <v>165</v>
      </c>
      <c r="B122" s="97">
        <v>163828701.40000001</v>
      </c>
      <c r="C122" s="97">
        <v>27882379.199999999</v>
      </c>
      <c r="D122" s="97">
        <f t="shared" si="2"/>
        <v>191711080.59999999</v>
      </c>
      <c r="E122" s="97">
        <v>75550263.099999994</v>
      </c>
      <c r="F122" s="97">
        <v>75550263.099999994</v>
      </c>
      <c r="G122" s="97">
        <f t="shared" si="3"/>
        <v>116160817.5</v>
      </c>
    </row>
    <row r="123" spans="1:7" s="90" customFormat="1" ht="14.25" customHeight="1">
      <c r="A123" s="96" t="s">
        <v>166</v>
      </c>
      <c r="B123" s="97">
        <v>73610765.219999999</v>
      </c>
      <c r="C123" s="97">
        <v>5904764.7800000003</v>
      </c>
      <c r="D123" s="97">
        <f t="shared" si="2"/>
        <v>79515530</v>
      </c>
      <c r="E123" s="97">
        <v>34544229.350000001</v>
      </c>
      <c r="F123" s="97">
        <v>34544229.350000001</v>
      </c>
      <c r="G123" s="97">
        <f t="shared" si="3"/>
        <v>44971300.649999999</v>
      </c>
    </row>
    <row r="124" spans="1:7" s="90" customFormat="1" ht="14.25" customHeight="1">
      <c r="A124" s="96" t="s">
        <v>167</v>
      </c>
      <c r="B124" s="97">
        <v>45433285.200000003</v>
      </c>
      <c r="C124" s="97">
        <v>6575718.5599999996</v>
      </c>
      <c r="D124" s="97">
        <f t="shared" si="2"/>
        <v>52009003.760000005</v>
      </c>
      <c r="E124" s="97">
        <v>20969334.920000002</v>
      </c>
      <c r="F124" s="97">
        <v>20969334.920000002</v>
      </c>
      <c r="G124" s="97">
        <f t="shared" si="3"/>
        <v>31039668.840000004</v>
      </c>
    </row>
    <row r="125" spans="1:7" s="90" customFormat="1" ht="14.25" customHeight="1">
      <c r="A125" s="96" t="s">
        <v>168</v>
      </c>
      <c r="B125" s="97">
        <v>12736745.17</v>
      </c>
      <c r="C125" s="97">
        <v>234157.05</v>
      </c>
      <c r="D125" s="97">
        <f t="shared" si="2"/>
        <v>12970902.220000001</v>
      </c>
      <c r="E125" s="97">
        <v>3737296.07</v>
      </c>
      <c r="F125" s="97">
        <v>3737296.07</v>
      </c>
      <c r="G125" s="97">
        <f t="shared" si="3"/>
        <v>9233606.1500000004</v>
      </c>
    </row>
    <row r="126" spans="1:7" s="90" customFormat="1" ht="14.25" customHeight="1">
      <c r="A126" s="96" t="s">
        <v>169</v>
      </c>
      <c r="B126" s="97">
        <v>390691513.06</v>
      </c>
      <c r="C126" s="97">
        <v>-30308367.199999999</v>
      </c>
      <c r="D126" s="97">
        <f t="shared" si="2"/>
        <v>360383145.86000001</v>
      </c>
      <c r="E126" s="97">
        <v>130050032.65000001</v>
      </c>
      <c r="F126" s="97">
        <v>130050032.65000001</v>
      </c>
      <c r="G126" s="97">
        <f t="shared" si="3"/>
        <v>230333113.21000001</v>
      </c>
    </row>
    <row r="127" spans="1:7" s="90" customFormat="1" ht="14.25" customHeight="1">
      <c r="A127" s="96" t="s">
        <v>170</v>
      </c>
      <c r="B127" s="97">
        <v>131857716.52</v>
      </c>
      <c r="C127" s="97">
        <v>-25621856.879999999</v>
      </c>
      <c r="D127" s="97">
        <f t="shared" si="2"/>
        <v>106235859.64</v>
      </c>
      <c r="E127" s="97">
        <v>42152037.609999999</v>
      </c>
      <c r="F127" s="97">
        <v>42152037.609999999</v>
      </c>
      <c r="G127" s="97">
        <f t="shared" si="3"/>
        <v>64083822.030000001</v>
      </c>
    </row>
    <row r="128" spans="1:7" s="90" customFormat="1" ht="14.25" customHeight="1">
      <c r="A128" s="96" t="s">
        <v>171</v>
      </c>
      <c r="B128" s="97">
        <v>146485983.30000001</v>
      </c>
      <c r="C128" s="97">
        <v>-25842713.199999999</v>
      </c>
      <c r="D128" s="97">
        <f t="shared" si="2"/>
        <v>120643270.10000001</v>
      </c>
      <c r="E128" s="97">
        <v>49488626.240000002</v>
      </c>
      <c r="F128" s="97">
        <v>49488626.240000002</v>
      </c>
      <c r="G128" s="97">
        <f t="shared" si="3"/>
        <v>71154643.860000014</v>
      </c>
    </row>
    <row r="129" spans="1:7" s="90" customFormat="1" ht="14.25" customHeight="1">
      <c r="A129" s="96" t="s">
        <v>172</v>
      </c>
      <c r="B129" s="97">
        <v>74168</v>
      </c>
      <c r="C129" s="97">
        <v>-28307</v>
      </c>
      <c r="D129" s="97">
        <f t="shared" si="2"/>
        <v>45861</v>
      </c>
      <c r="E129" s="97">
        <v>2923.2</v>
      </c>
      <c r="F129" s="97">
        <v>2923.2</v>
      </c>
      <c r="G129" s="97">
        <f t="shared" si="3"/>
        <v>42937.8</v>
      </c>
    </row>
    <row r="130" spans="1:7" s="90" customFormat="1" ht="14.25" customHeight="1">
      <c r="A130" s="96" t="s">
        <v>173</v>
      </c>
      <c r="B130" s="97">
        <v>24269011.440000001</v>
      </c>
      <c r="C130" s="97">
        <v>-8431461</v>
      </c>
      <c r="D130" s="97">
        <f t="shared" si="2"/>
        <v>15837550.440000001</v>
      </c>
      <c r="E130" s="97">
        <v>4107335.93</v>
      </c>
      <c r="F130" s="97">
        <v>4107335.93</v>
      </c>
      <c r="G130" s="97">
        <f t="shared" si="3"/>
        <v>11730214.510000002</v>
      </c>
    </row>
    <row r="131" spans="1:7" s="90" customFormat="1" ht="14.25" customHeight="1">
      <c r="A131" s="96" t="s">
        <v>174</v>
      </c>
      <c r="B131" s="97">
        <v>94845663.980000004</v>
      </c>
      <c r="C131" s="97">
        <v>-39470426.509999998</v>
      </c>
      <c r="D131" s="97">
        <f t="shared" si="2"/>
        <v>55375237.470000006</v>
      </c>
      <c r="E131" s="97">
        <v>22118115.949999999</v>
      </c>
      <c r="F131" s="97">
        <v>22118115.949999999</v>
      </c>
      <c r="G131" s="97">
        <f t="shared" si="3"/>
        <v>33257121.520000007</v>
      </c>
    </row>
    <row r="132" spans="1:7" s="90" customFormat="1" ht="14.25" customHeight="1">
      <c r="A132" s="96" t="s">
        <v>175</v>
      </c>
      <c r="B132" s="97">
        <v>20565851.129999999</v>
      </c>
      <c r="C132" s="97">
        <v>-3375598.82</v>
      </c>
      <c r="D132" s="97">
        <f t="shared" si="2"/>
        <v>17190252.309999999</v>
      </c>
      <c r="E132" s="97">
        <v>7864032.3799999999</v>
      </c>
      <c r="F132" s="97">
        <v>7864032.3799999999</v>
      </c>
      <c r="G132" s="97">
        <f t="shared" si="3"/>
        <v>9326219.9299999997</v>
      </c>
    </row>
    <row r="133" spans="1:7" s="90" customFormat="1" ht="14.25" customHeight="1">
      <c r="A133" s="96" t="s">
        <v>176</v>
      </c>
      <c r="B133" s="97">
        <v>0</v>
      </c>
      <c r="C133" s="97">
        <v>1510320</v>
      </c>
      <c r="D133" s="97">
        <f t="shared" si="2"/>
        <v>1510320</v>
      </c>
      <c r="E133" s="97">
        <v>1019640</v>
      </c>
      <c r="F133" s="97">
        <v>1019640</v>
      </c>
      <c r="G133" s="97">
        <f t="shared" si="3"/>
        <v>490680</v>
      </c>
    </row>
    <row r="134" spans="1:7" s="90" customFormat="1" ht="14.25" customHeight="1">
      <c r="A134" s="98"/>
      <c r="B134" s="99"/>
      <c r="C134" s="99"/>
      <c r="D134" s="99"/>
      <c r="E134" s="99"/>
      <c r="F134" s="99"/>
      <c r="G134" s="99"/>
    </row>
    <row r="135" spans="1:7" s="90" customFormat="1" ht="14.25" customHeight="1">
      <c r="A135" s="100" t="s">
        <v>177</v>
      </c>
      <c r="B135" s="101">
        <f>SUM(B5:B134)</f>
        <v>13359576445.449999</v>
      </c>
      <c r="C135" s="101">
        <f>SUM(C5:C134)</f>
        <v>1020984461.4199997</v>
      </c>
      <c r="D135" s="101">
        <f t="shared" ref="D135:G135" si="4">SUM(D5:D134)</f>
        <v>14380560897.870001</v>
      </c>
      <c r="E135" s="101">
        <f t="shared" si="4"/>
        <v>5531146639.1899996</v>
      </c>
      <c r="F135" s="101">
        <f t="shared" si="4"/>
        <v>5531144101.789999</v>
      </c>
      <c r="G135" s="101">
        <f t="shared" si="4"/>
        <v>8849414270.6800003</v>
      </c>
    </row>
    <row r="136" spans="1:7" s="90" customFormat="1" ht="14.25" customHeight="1">
      <c r="A136" s="102" t="s">
        <v>47</v>
      </c>
    </row>
    <row r="147" spans="1:7" ht="46.5" customHeight="1">
      <c r="A147" s="103" t="s">
        <v>51</v>
      </c>
      <c r="B147" s="104"/>
      <c r="C147" s="104"/>
      <c r="D147" s="104"/>
      <c r="E147" s="104"/>
      <c r="F147" s="104"/>
      <c r="G147" s="105"/>
    </row>
    <row r="148" spans="1:7" ht="14.25" customHeight="1">
      <c r="A148" s="106" t="s">
        <v>52</v>
      </c>
      <c r="B148" s="107" t="s">
        <v>178</v>
      </c>
      <c r="C148" s="107"/>
      <c r="D148" s="107"/>
      <c r="E148" s="107"/>
      <c r="F148" s="107"/>
      <c r="G148" s="107" t="s">
        <v>54</v>
      </c>
    </row>
    <row r="149" spans="1:7" ht="26.25" customHeight="1">
      <c r="A149" s="106"/>
      <c r="B149" s="108" t="s">
        <v>55</v>
      </c>
      <c r="C149" s="108" t="s">
        <v>56</v>
      </c>
      <c r="D149" s="108" t="s">
        <v>6</v>
      </c>
      <c r="E149" s="108" t="s">
        <v>7</v>
      </c>
      <c r="F149" s="108" t="s">
        <v>57</v>
      </c>
      <c r="G149" s="107"/>
    </row>
    <row r="150" spans="1:7" ht="14.25" customHeight="1">
      <c r="A150" s="106"/>
      <c r="B150" s="108">
        <v>1</v>
      </c>
      <c r="C150" s="108">
        <v>2</v>
      </c>
      <c r="D150" s="108" t="s">
        <v>58</v>
      </c>
      <c r="E150" s="108">
        <v>4</v>
      </c>
      <c r="F150" s="108">
        <v>5</v>
      </c>
      <c r="G150" s="108" t="s">
        <v>59</v>
      </c>
    </row>
    <row r="151" spans="1:7" ht="14.25" customHeight="1">
      <c r="A151" s="109" t="s">
        <v>179</v>
      </c>
      <c r="B151" s="110" t="s">
        <v>180</v>
      </c>
      <c r="C151" s="110">
        <v>0</v>
      </c>
      <c r="D151" s="110">
        <v>0</v>
      </c>
      <c r="E151" s="110">
        <v>0</v>
      </c>
      <c r="F151" s="110">
        <v>0</v>
      </c>
      <c r="G151" s="111">
        <f>D151-E151</f>
        <v>0</v>
      </c>
    </row>
    <row r="152" spans="1:7" ht="14.25" customHeight="1">
      <c r="A152" s="112" t="s">
        <v>181</v>
      </c>
      <c r="B152" s="113" t="s">
        <v>180</v>
      </c>
      <c r="C152" s="113">
        <v>0</v>
      </c>
      <c r="D152" s="113">
        <v>0</v>
      </c>
      <c r="E152" s="113">
        <v>0</v>
      </c>
      <c r="F152" s="113">
        <v>0</v>
      </c>
      <c r="G152" s="114">
        <f>D152-E152</f>
        <v>0</v>
      </c>
    </row>
    <row r="153" spans="1:7" ht="14.25" customHeight="1">
      <c r="A153" s="112" t="s">
        <v>182</v>
      </c>
      <c r="B153" s="113" t="s">
        <v>180</v>
      </c>
      <c r="C153" s="113">
        <v>0</v>
      </c>
      <c r="D153" s="113">
        <v>0</v>
      </c>
      <c r="E153" s="113">
        <v>0</v>
      </c>
      <c r="F153" s="113">
        <v>0</v>
      </c>
      <c r="G153" s="114">
        <f>D153-E153</f>
        <v>0</v>
      </c>
    </row>
    <row r="154" spans="1:7" ht="14.25" customHeight="1">
      <c r="A154" s="112" t="s">
        <v>183</v>
      </c>
      <c r="B154" s="113" t="s">
        <v>180</v>
      </c>
      <c r="C154" s="113">
        <v>0</v>
      </c>
      <c r="D154" s="113">
        <v>0</v>
      </c>
      <c r="E154" s="113">
        <v>0</v>
      </c>
      <c r="F154" s="113">
        <v>0</v>
      </c>
      <c r="G154" s="114">
        <f>D154-E154</f>
        <v>0</v>
      </c>
    </row>
    <row r="155" spans="1:7" ht="14.25" customHeight="1">
      <c r="A155" s="115" t="s">
        <v>177</v>
      </c>
      <c r="B155" s="116" t="s">
        <v>180</v>
      </c>
      <c r="C155" s="116">
        <f>+C151+C152+C153+C154</f>
        <v>0</v>
      </c>
      <c r="D155" s="116">
        <f>SUM(D151:D154)</f>
        <v>0</v>
      </c>
      <c r="E155" s="116">
        <f>+E151+E152+E153+E154</f>
        <v>0</v>
      </c>
      <c r="F155" s="116">
        <f>+F151+F152+F153+F154</f>
        <v>0</v>
      </c>
      <c r="G155" s="116">
        <f>SUM(G151:G154)</f>
        <v>0</v>
      </c>
    </row>
    <row r="156" spans="1:7" ht="14.25" customHeight="1">
      <c r="A156" s="117" t="s">
        <v>47</v>
      </c>
      <c r="B156" s="117"/>
      <c r="C156" s="117"/>
      <c r="D156" s="117"/>
      <c r="E156" s="117"/>
      <c r="F156" s="117"/>
      <c r="G156" s="117"/>
    </row>
    <row r="157" spans="1:7" ht="14.25" customHeight="1">
      <c r="A157" s="118"/>
      <c r="B157" s="119"/>
      <c r="C157" s="119"/>
      <c r="D157" s="119"/>
      <c r="E157" s="119"/>
      <c r="F157" s="119"/>
      <c r="G157" s="119"/>
    </row>
    <row r="158" spans="1:7" ht="14.25" customHeight="1">
      <c r="A158" s="118"/>
      <c r="B158" s="120"/>
      <c r="C158" s="120"/>
      <c r="D158" s="120"/>
      <c r="E158" s="120"/>
      <c r="F158" s="120"/>
      <c r="G158" s="120"/>
    </row>
    <row r="161" spans="1:7" ht="46.5" customHeight="1">
      <c r="A161" s="103" t="s">
        <v>51</v>
      </c>
      <c r="B161" s="104"/>
      <c r="C161" s="104"/>
      <c r="D161" s="104"/>
      <c r="E161" s="104"/>
      <c r="F161" s="104"/>
      <c r="G161" s="105"/>
    </row>
    <row r="162" spans="1:7" ht="14.25" customHeight="1">
      <c r="A162" s="106" t="s">
        <v>52</v>
      </c>
      <c r="B162" s="107" t="s">
        <v>178</v>
      </c>
      <c r="C162" s="107"/>
      <c r="D162" s="107"/>
      <c r="E162" s="107"/>
      <c r="F162" s="107"/>
      <c r="G162" s="107" t="s">
        <v>54</v>
      </c>
    </row>
    <row r="163" spans="1:7" ht="27" customHeight="1">
      <c r="A163" s="106"/>
      <c r="B163" s="108" t="s">
        <v>55</v>
      </c>
      <c r="C163" s="108" t="s">
        <v>56</v>
      </c>
      <c r="D163" s="108" t="s">
        <v>6</v>
      </c>
      <c r="E163" s="108" t="s">
        <v>7</v>
      </c>
      <c r="F163" s="108" t="s">
        <v>57</v>
      </c>
      <c r="G163" s="107"/>
    </row>
    <row r="164" spans="1:7" ht="14.25" customHeight="1">
      <c r="A164" s="106"/>
      <c r="B164" s="108">
        <v>1</v>
      </c>
      <c r="C164" s="108">
        <v>2</v>
      </c>
      <c r="D164" s="108" t="s">
        <v>58</v>
      </c>
      <c r="E164" s="108">
        <v>4</v>
      </c>
      <c r="F164" s="108">
        <v>5</v>
      </c>
      <c r="G164" s="108" t="s">
        <v>59</v>
      </c>
    </row>
    <row r="165" spans="1:7" ht="14.25" customHeight="1">
      <c r="A165" s="121" t="s">
        <v>184</v>
      </c>
      <c r="B165" s="122">
        <v>13359576442.450001</v>
      </c>
      <c r="C165" s="122">
        <v>1020984455.42</v>
      </c>
      <c r="D165" s="122">
        <f>B165+C165</f>
        <v>14380560897.870001</v>
      </c>
      <c r="E165" s="122">
        <v>5531146627.1899996</v>
      </c>
      <c r="F165" s="122">
        <v>5531144086.79</v>
      </c>
      <c r="G165" s="122">
        <f>D165-E165</f>
        <v>8849414270.6800003</v>
      </c>
    </row>
    <row r="166" spans="1:7" ht="14.25" customHeight="1">
      <c r="A166" s="121" t="s">
        <v>185</v>
      </c>
      <c r="B166" s="122">
        <v>0</v>
      </c>
      <c r="C166" s="122">
        <v>0</v>
      </c>
      <c r="D166" s="122">
        <v>0</v>
      </c>
      <c r="E166" s="122">
        <v>0</v>
      </c>
      <c r="F166" s="122">
        <v>0</v>
      </c>
      <c r="G166" s="122">
        <v>0</v>
      </c>
    </row>
    <row r="167" spans="1:7" ht="14.25" customHeight="1">
      <c r="A167" s="123" t="s">
        <v>186</v>
      </c>
      <c r="B167" s="122">
        <v>0</v>
      </c>
      <c r="C167" s="122">
        <v>0</v>
      </c>
      <c r="D167" s="122">
        <f>B167+C167</f>
        <v>0</v>
      </c>
      <c r="E167" s="122">
        <v>0</v>
      </c>
      <c r="F167" s="122">
        <v>0</v>
      </c>
      <c r="G167" s="122">
        <f>D167-E167</f>
        <v>0</v>
      </c>
    </row>
    <row r="168" spans="1:7" ht="14.25" customHeight="1">
      <c r="A168" s="123" t="s">
        <v>187</v>
      </c>
      <c r="B168" s="122">
        <v>0</v>
      </c>
      <c r="C168" s="122">
        <v>0</v>
      </c>
      <c r="D168" s="122">
        <v>0</v>
      </c>
      <c r="E168" s="122">
        <v>0</v>
      </c>
      <c r="F168" s="122">
        <v>0</v>
      </c>
      <c r="G168" s="122">
        <f>D168-E168</f>
        <v>0</v>
      </c>
    </row>
    <row r="169" spans="1:7" ht="14.25" customHeight="1">
      <c r="A169" s="123" t="s">
        <v>188</v>
      </c>
      <c r="B169" s="122">
        <v>0</v>
      </c>
      <c r="C169" s="122">
        <v>0</v>
      </c>
      <c r="D169" s="122">
        <v>0</v>
      </c>
      <c r="E169" s="122">
        <v>0</v>
      </c>
      <c r="F169" s="122">
        <v>0</v>
      </c>
      <c r="G169" s="122">
        <f>D169-E169</f>
        <v>0</v>
      </c>
    </row>
    <row r="170" spans="1:7" ht="14.25" customHeight="1">
      <c r="A170" s="123" t="s">
        <v>189</v>
      </c>
      <c r="B170" s="122">
        <v>0</v>
      </c>
      <c r="C170" s="122">
        <v>0</v>
      </c>
      <c r="D170" s="122">
        <v>0</v>
      </c>
      <c r="E170" s="122">
        <v>0</v>
      </c>
      <c r="F170" s="122">
        <v>0</v>
      </c>
      <c r="G170" s="122">
        <f>D170-E170</f>
        <v>0</v>
      </c>
    </row>
    <row r="171" spans="1:7" ht="14.25" customHeight="1">
      <c r="A171" s="123" t="s">
        <v>190</v>
      </c>
      <c r="B171" s="122">
        <v>0</v>
      </c>
      <c r="C171" s="122">
        <v>0</v>
      </c>
      <c r="D171" s="122">
        <v>0</v>
      </c>
      <c r="E171" s="122">
        <v>0</v>
      </c>
      <c r="F171" s="122">
        <v>0</v>
      </c>
      <c r="G171" s="122">
        <f>D171-E171</f>
        <v>0</v>
      </c>
    </row>
    <row r="172" spans="1:7" ht="14.25" customHeight="1">
      <c r="A172" s="124" t="s">
        <v>177</v>
      </c>
      <c r="B172" s="125">
        <f t="shared" ref="B172:G172" si="5">SUM(B165:B171)</f>
        <v>13359576442.450001</v>
      </c>
      <c r="C172" s="125">
        <f t="shared" si="5"/>
        <v>1020984455.42</v>
      </c>
      <c r="D172" s="125">
        <f t="shared" si="5"/>
        <v>14380560897.870001</v>
      </c>
      <c r="E172" s="125">
        <f t="shared" si="5"/>
        <v>5531146627.1899996</v>
      </c>
      <c r="F172" s="125">
        <f t="shared" si="5"/>
        <v>5531144086.79</v>
      </c>
      <c r="G172" s="125">
        <f t="shared" si="5"/>
        <v>8849414270.6800003</v>
      </c>
    </row>
    <row r="173" spans="1:7" ht="14.25" customHeight="1">
      <c r="A173" s="126" t="s">
        <v>47</v>
      </c>
      <c r="B173" s="127"/>
      <c r="C173" s="127"/>
      <c r="D173" s="127"/>
      <c r="E173" s="127"/>
      <c r="F173" s="127"/>
      <c r="G173" s="127"/>
    </row>
    <row r="174" spans="1:7" ht="14.25" customHeight="1">
      <c r="A174" s="128"/>
      <c r="B174" s="129"/>
      <c r="C174" s="129"/>
      <c r="D174" s="129"/>
      <c r="E174" s="129"/>
      <c r="F174" s="129"/>
      <c r="G174" s="129"/>
    </row>
  </sheetData>
  <mergeCells count="25">
    <mergeCell ref="A74:A76"/>
    <mergeCell ref="B74:F74"/>
    <mergeCell ref="G74:G75"/>
    <mergeCell ref="A109:G109"/>
    <mergeCell ref="A110:A112"/>
    <mergeCell ref="B110:F110"/>
    <mergeCell ref="G110:G111"/>
    <mergeCell ref="A156:G156"/>
    <mergeCell ref="A161:G161"/>
    <mergeCell ref="A162:A164"/>
    <mergeCell ref="B162:F162"/>
    <mergeCell ref="G162:G163"/>
    <mergeCell ref="A37:G37"/>
    <mergeCell ref="A38:A40"/>
    <mergeCell ref="B38:F38"/>
    <mergeCell ref="G38:G39"/>
    <mergeCell ref="A73:G73"/>
    <mergeCell ref="A147:G147"/>
    <mergeCell ref="A148:A150"/>
    <mergeCell ref="B148:F148"/>
    <mergeCell ref="G148:G149"/>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scale="98" fitToHeight="10" orientation="landscape" r:id="rId1"/>
</worksheet>
</file>

<file path=xl/worksheets/sheet4.xml><?xml version="1.0" encoding="utf-8"?>
<worksheet xmlns="http://schemas.openxmlformats.org/spreadsheetml/2006/main" xmlns:r="http://schemas.openxmlformats.org/officeDocument/2006/relationships">
  <sheetPr>
    <tabColor theme="4" tint="-0.249977111117893"/>
    <pageSetUpPr fitToPage="1"/>
  </sheetPr>
  <dimension ref="A1:H14"/>
  <sheetViews>
    <sheetView showGridLines="0" zoomScaleNormal="100" workbookViewId="0">
      <selection activeCell="A47" sqref="A47"/>
    </sheetView>
  </sheetViews>
  <sheetFormatPr baseColWidth="10" defaultColWidth="12" defaultRowHeight="11.25"/>
  <cols>
    <col min="1" max="1" width="47.6640625" style="133" customWidth="1"/>
    <col min="2" max="2" width="16" style="133" bestFit="1" customWidth="1"/>
    <col min="3" max="3" width="17.83203125" style="133" customWidth="1"/>
    <col min="4" max="4" width="16" style="133" bestFit="1" customWidth="1"/>
    <col min="5" max="7" width="17.6640625" style="133" bestFit="1" customWidth="1"/>
    <col min="8" max="16384" width="12" style="133"/>
  </cols>
  <sheetData>
    <row r="1" spans="1:8" ht="57.75" customHeight="1">
      <c r="A1" s="130" t="s">
        <v>191</v>
      </c>
      <c r="B1" s="131"/>
      <c r="C1" s="131"/>
      <c r="D1" s="131"/>
      <c r="E1" s="131"/>
      <c r="F1" s="131"/>
      <c r="G1" s="132"/>
    </row>
    <row r="2" spans="1:8">
      <c r="A2" s="134"/>
      <c r="B2" s="130" t="s">
        <v>178</v>
      </c>
      <c r="C2" s="131"/>
      <c r="D2" s="131"/>
      <c r="E2" s="131"/>
      <c r="F2" s="132"/>
      <c r="G2" s="135" t="s">
        <v>54</v>
      </c>
    </row>
    <row r="3" spans="1:8" ht="24.95" customHeight="1">
      <c r="A3" s="136"/>
      <c r="B3" s="137" t="s">
        <v>55</v>
      </c>
      <c r="C3" s="137" t="s">
        <v>56</v>
      </c>
      <c r="D3" s="137" t="s">
        <v>6</v>
      </c>
      <c r="E3" s="137" t="s">
        <v>7</v>
      </c>
      <c r="F3" s="137" t="s">
        <v>57</v>
      </c>
      <c r="G3" s="138"/>
    </row>
    <row r="4" spans="1:8">
      <c r="A4" s="139"/>
      <c r="B4" s="140">
        <v>1</v>
      </c>
      <c r="C4" s="140">
        <v>2</v>
      </c>
      <c r="D4" s="140" t="s">
        <v>58</v>
      </c>
      <c r="E4" s="140">
        <v>4</v>
      </c>
      <c r="F4" s="140">
        <v>5</v>
      </c>
      <c r="G4" s="140" t="s">
        <v>59</v>
      </c>
    </row>
    <row r="5" spans="1:8" ht="12.75" customHeight="1">
      <c r="A5" s="141" t="s">
        <v>192</v>
      </c>
      <c r="B5" s="142">
        <v>13058007858.450001</v>
      </c>
      <c r="C5" s="142">
        <v>761605880.89999998</v>
      </c>
      <c r="D5" s="142">
        <f>B5+C5</f>
        <v>13819613739.35</v>
      </c>
      <c r="E5" s="142">
        <v>5473393383.4700003</v>
      </c>
      <c r="F5" s="142">
        <v>5473390843.0699997</v>
      </c>
      <c r="G5" s="142">
        <f>+D5-E5</f>
        <v>8346220355.8800001</v>
      </c>
    </row>
    <row r="6" spans="1:8" ht="12.75" customHeight="1">
      <c r="A6" s="141" t="s">
        <v>193</v>
      </c>
      <c r="B6" s="143">
        <v>301568584</v>
      </c>
      <c r="C6" s="143">
        <v>259378574.52000001</v>
      </c>
      <c r="D6" s="143">
        <f>B6+C6</f>
        <v>560947158.51999998</v>
      </c>
      <c r="E6" s="143">
        <v>57753243.719999999</v>
      </c>
      <c r="F6" s="143">
        <v>57753243.719999999</v>
      </c>
      <c r="G6" s="143">
        <f>+D6-E6</f>
        <v>503193914.79999995</v>
      </c>
    </row>
    <row r="7" spans="1:8" ht="12.75" customHeight="1">
      <c r="A7" s="141" t="s">
        <v>194</v>
      </c>
      <c r="B7" s="143">
        <v>0</v>
      </c>
      <c r="C7" s="143">
        <v>0</v>
      </c>
      <c r="D7" s="143">
        <f>B7+C7</f>
        <v>0</v>
      </c>
      <c r="E7" s="143">
        <v>0</v>
      </c>
      <c r="F7" s="143">
        <v>0</v>
      </c>
      <c r="G7" s="143">
        <f>+D7-E7</f>
        <v>0</v>
      </c>
    </row>
    <row r="8" spans="1:8" ht="12.75" customHeight="1">
      <c r="A8" s="141" t="s">
        <v>195</v>
      </c>
      <c r="B8" s="143">
        <v>0</v>
      </c>
      <c r="C8" s="143">
        <v>0</v>
      </c>
      <c r="D8" s="143">
        <f>B8+C8</f>
        <v>0</v>
      </c>
      <c r="E8" s="143">
        <v>0</v>
      </c>
      <c r="F8" s="143">
        <v>0</v>
      </c>
      <c r="G8" s="143">
        <f>+D8-E8</f>
        <v>0</v>
      </c>
      <c r="H8" s="144"/>
    </row>
    <row r="9" spans="1:8" ht="12.75" customHeight="1">
      <c r="A9" s="141" t="s">
        <v>196</v>
      </c>
      <c r="B9" s="143">
        <v>0</v>
      </c>
      <c r="C9" s="143">
        <v>0</v>
      </c>
      <c r="D9" s="143">
        <f>B9+C9</f>
        <v>0</v>
      </c>
      <c r="E9" s="143">
        <v>0</v>
      </c>
      <c r="F9" s="143">
        <v>0</v>
      </c>
      <c r="G9" s="143">
        <f>+D9-E9</f>
        <v>0</v>
      </c>
      <c r="H9" s="144"/>
    </row>
    <row r="10" spans="1:8" ht="12.75" customHeight="1">
      <c r="A10" s="145" t="s">
        <v>177</v>
      </c>
      <c r="B10" s="146">
        <f>SUM(B5:B9)</f>
        <v>13359576442.450001</v>
      </c>
      <c r="C10" s="146">
        <f>SUM(C5:C9)</f>
        <v>1020984455.42</v>
      </c>
      <c r="D10" s="146">
        <f>SUM(D5+D6+D7+D8+D9)</f>
        <v>14380560897.870001</v>
      </c>
      <c r="E10" s="146">
        <f>SUM(E5+E6+E7+E8+E9)</f>
        <v>5531146627.1900005</v>
      </c>
      <c r="F10" s="146">
        <f>SUM(F5+F6+F7+F8+F9)</f>
        <v>5531144086.79</v>
      </c>
      <c r="G10" s="146">
        <f>SUM(G5+G6+G7+G8+G9)</f>
        <v>8849414270.6800003</v>
      </c>
    </row>
    <row r="11" spans="1:8" ht="12.75" customHeight="1">
      <c r="A11" s="147" t="s">
        <v>47</v>
      </c>
    </row>
    <row r="13" spans="1:8" ht="12.75">
      <c r="B13" s="148"/>
      <c r="C13" s="148"/>
      <c r="D13" s="148"/>
      <c r="E13" s="148"/>
      <c r="F13" s="148"/>
      <c r="G13" s="148"/>
    </row>
    <row r="14" spans="1:8" s="149" customFormat="1"/>
  </sheetData>
  <sheetProtection formatCells="0" formatColumns="0" formatRows="0" autoFilter="0"/>
  <mergeCells count="5">
    <mergeCell ref="A1:G1"/>
    <mergeCell ref="A2:A4"/>
    <mergeCell ref="B2:F2"/>
    <mergeCell ref="G2:G3"/>
    <mergeCell ref="H8:H9"/>
  </mergeCells>
  <printOptions horizontalCentered="1"/>
  <pageMargins left="0.78740157480314965" right="0.59055118110236227" top="0.78740157480314965" bottom="0.78740157480314965"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sheetPr>
    <tabColor theme="4" tint="-0.249977111117893"/>
    <pageSetUpPr fitToPage="1"/>
  </sheetPr>
  <dimension ref="A1:H78"/>
  <sheetViews>
    <sheetView showGridLines="0" topLeftCell="A70" zoomScale="130" zoomScaleNormal="130" workbookViewId="0">
      <selection activeCell="B58" sqref="B58"/>
    </sheetView>
  </sheetViews>
  <sheetFormatPr baseColWidth="10" defaultColWidth="25.5" defaultRowHeight="12"/>
  <cols>
    <col min="1" max="1" width="6" style="153" bestFit="1" customWidth="1"/>
    <col min="2" max="2" width="71.1640625" style="153" bestFit="1" customWidth="1"/>
    <col min="3" max="8" width="23.33203125" style="153" customWidth="1"/>
    <col min="9" max="16384" width="25.5" style="153"/>
  </cols>
  <sheetData>
    <row r="1" spans="1:8" ht="57" customHeight="1">
      <c r="A1" s="150" t="s">
        <v>197</v>
      </c>
      <c r="B1" s="151"/>
      <c r="C1" s="151"/>
      <c r="D1" s="151"/>
      <c r="E1" s="151"/>
      <c r="F1" s="151"/>
      <c r="G1" s="151"/>
      <c r="H1" s="152"/>
    </row>
    <row r="2" spans="1:8" ht="12" customHeight="1">
      <c r="A2" s="154" t="s">
        <v>52</v>
      </c>
      <c r="B2" s="155"/>
      <c r="C2" s="150" t="s">
        <v>178</v>
      </c>
      <c r="D2" s="151"/>
      <c r="E2" s="151"/>
      <c r="F2" s="151"/>
      <c r="G2" s="152"/>
      <c r="H2" s="156" t="s">
        <v>54</v>
      </c>
    </row>
    <row r="3" spans="1:8" ht="26.25" customHeight="1">
      <c r="A3" s="157"/>
      <c r="B3" s="158"/>
      <c r="C3" s="159" t="s">
        <v>55</v>
      </c>
      <c r="D3" s="159" t="s">
        <v>56</v>
      </c>
      <c r="E3" s="159" t="s">
        <v>6</v>
      </c>
      <c r="F3" s="159" t="s">
        <v>7</v>
      </c>
      <c r="G3" s="159" t="s">
        <v>57</v>
      </c>
      <c r="H3" s="160"/>
    </row>
    <row r="4" spans="1:8">
      <c r="A4" s="161"/>
      <c r="B4" s="162"/>
      <c r="C4" s="163">
        <v>1</v>
      </c>
      <c r="D4" s="163">
        <v>2</v>
      </c>
      <c r="E4" s="163" t="s">
        <v>58</v>
      </c>
      <c r="F4" s="163">
        <v>4</v>
      </c>
      <c r="G4" s="163">
        <v>5</v>
      </c>
      <c r="H4" s="163" t="s">
        <v>59</v>
      </c>
    </row>
    <row r="5" spans="1:8" ht="12.95" customHeight="1">
      <c r="A5" s="164" t="s">
        <v>198</v>
      </c>
      <c r="B5" s="165"/>
      <c r="C5" s="166">
        <f t="shared" ref="C5:H5" si="0">SUM(C6:C12)</f>
        <v>8016945230.3000002</v>
      </c>
      <c r="D5" s="166">
        <f t="shared" si="0"/>
        <v>258790970.75999999</v>
      </c>
      <c r="E5" s="166">
        <f t="shared" si="0"/>
        <v>8275736201.0599995</v>
      </c>
      <c r="F5" s="166">
        <f t="shared" si="0"/>
        <v>3629665459.8400002</v>
      </c>
      <c r="G5" s="166">
        <f t="shared" si="0"/>
        <v>3629665459.8400002</v>
      </c>
      <c r="H5" s="166">
        <f t="shared" si="0"/>
        <v>4646070741.2200003</v>
      </c>
    </row>
    <row r="6" spans="1:8" ht="12.95" customHeight="1">
      <c r="A6" s="167">
        <v>1100</v>
      </c>
      <c r="B6" s="168" t="s">
        <v>199</v>
      </c>
      <c r="C6" s="169">
        <v>1868375925</v>
      </c>
      <c r="D6" s="169">
        <v>-10275754.050000001</v>
      </c>
      <c r="E6" s="170">
        <f t="shared" ref="E6:E12" si="1">C6+D6</f>
        <v>1858100170.95</v>
      </c>
      <c r="F6" s="169">
        <v>987483974.37</v>
      </c>
      <c r="G6" s="169">
        <v>987483974.37</v>
      </c>
      <c r="H6" s="170">
        <f t="shared" ref="H6:H12" si="2">E6-F6</f>
        <v>870616196.58000004</v>
      </c>
    </row>
    <row r="7" spans="1:8" ht="12.95" customHeight="1">
      <c r="A7" s="167">
        <v>1200</v>
      </c>
      <c r="B7" s="168" t="s">
        <v>200</v>
      </c>
      <c r="C7" s="169">
        <v>1844668164</v>
      </c>
      <c r="D7" s="169">
        <v>161024467.16999999</v>
      </c>
      <c r="E7" s="170">
        <f t="shared" si="1"/>
        <v>2005692631.1700001</v>
      </c>
      <c r="F7" s="169">
        <v>995123714.02999997</v>
      </c>
      <c r="G7" s="169">
        <v>995123714.02999997</v>
      </c>
      <c r="H7" s="170">
        <f t="shared" si="2"/>
        <v>1010568917.1400001</v>
      </c>
    </row>
    <row r="8" spans="1:8" ht="12.95" customHeight="1">
      <c r="A8" s="167">
        <v>1300</v>
      </c>
      <c r="B8" s="168" t="s">
        <v>201</v>
      </c>
      <c r="C8" s="169">
        <v>2535509118.3000002</v>
      </c>
      <c r="D8" s="169">
        <v>-258638351.5</v>
      </c>
      <c r="E8" s="170">
        <f t="shared" si="1"/>
        <v>2276870766.8000002</v>
      </c>
      <c r="F8" s="169">
        <v>758306100.75999999</v>
      </c>
      <c r="G8" s="169">
        <v>758306100.75999999</v>
      </c>
      <c r="H8" s="170">
        <f t="shared" si="2"/>
        <v>1518564666.0400002</v>
      </c>
    </row>
    <row r="9" spans="1:8" ht="12.95" customHeight="1">
      <c r="A9" s="167">
        <v>1400</v>
      </c>
      <c r="B9" s="168" t="s">
        <v>202</v>
      </c>
      <c r="C9" s="169">
        <v>499420617</v>
      </c>
      <c r="D9" s="169">
        <v>2791862.69</v>
      </c>
      <c r="E9" s="170">
        <f t="shared" si="1"/>
        <v>502212479.69</v>
      </c>
      <c r="F9" s="169">
        <v>242964704.16999999</v>
      </c>
      <c r="G9" s="169">
        <v>242964704.16999999</v>
      </c>
      <c r="H9" s="170">
        <f t="shared" si="2"/>
        <v>259247775.52000001</v>
      </c>
    </row>
    <row r="10" spans="1:8" ht="12.95" customHeight="1">
      <c r="A10" s="167">
        <v>1500</v>
      </c>
      <c r="B10" s="168" t="s">
        <v>203</v>
      </c>
      <c r="C10" s="169">
        <v>502946441</v>
      </c>
      <c r="D10" s="169">
        <v>495693510.19999999</v>
      </c>
      <c r="E10" s="170">
        <f t="shared" si="1"/>
        <v>998639951.20000005</v>
      </c>
      <c r="F10" s="169">
        <v>613561315.50999999</v>
      </c>
      <c r="G10" s="169">
        <v>613561315.50999999</v>
      </c>
      <c r="H10" s="170">
        <f t="shared" si="2"/>
        <v>385078635.69000006</v>
      </c>
    </row>
    <row r="11" spans="1:8" ht="12.95" customHeight="1">
      <c r="A11" s="167">
        <v>1600</v>
      </c>
      <c r="B11" s="168" t="s">
        <v>204</v>
      </c>
      <c r="C11" s="169">
        <v>596069068</v>
      </c>
      <c r="D11" s="169">
        <v>-131804763.75</v>
      </c>
      <c r="E11" s="170">
        <f t="shared" si="1"/>
        <v>464264304.25</v>
      </c>
      <c r="F11" s="169">
        <v>0</v>
      </c>
      <c r="G11" s="169">
        <v>0</v>
      </c>
      <c r="H11" s="170">
        <f t="shared" si="2"/>
        <v>464264304.25</v>
      </c>
    </row>
    <row r="12" spans="1:8" ht="12.95" customHeight="1">
      <c r="A12" s="167">
        <v>1700</v>
      </c>
      <c r="B12" s="168" t="s">
        <v>205</v>
      </c>
      <c r="C12" s="169">
        <v>169955897</v>
      </c>
      <c r="D12" s="169">
        <v>0</v>
      </c>
      <c r="E12" s="170">
        <f t="shared" si="1"/>
        <v>169955897</v>
      </c>
      <c r="F12" s="169">
        <v>32225651</v>
      </c>
      <c r="G12" s="169">
        <v>32225651</v>
      </c>
      <c r="H12" s="170">
        <f t="shared" si="2"/>
        <v>137730246</v>
      </c>
    </row>
    <row r="13" spans="1:8" ht="12.95" customHeight="1">
      <c r="A13" s="164" t="s">
        <v>206</v>
      </c>
      <c r="B13" s="165"/>
      <c r="C13" s="166">
        <f t="shared" ref="C13:H13" si="3">SUM(C14:C22)</f>
        <v>2365428647.29</v>
      </c>
      <c r="D13" s="166">
        <f t="shared" si="3"/>
        <v>387300620.48999995</v>
      </c>
      <c r="E13" s="166">
        <f t="shared" si="3"/>
        <v>2752729267.7800007</v>
      </c>
      <c r="F13" s="166">
        <f t="shared" si="3"/>
        <v>953001669.60000002</v>
      </c>
      <c r="G13" s="166">
        <f t="shared" si="3"/>
        <v>953001669.60000002</v>
      </c>
      <c r="H13" s="166">
        <f t="shared" si="3"/>
        <v>1799727598.1800003</v>
      </c>
    </row>
    <row r="14" spans="1:8" ht="23.45" customHeight="1">
      <c r="A14" s="167">
        <v>2100</v>
      </c>
      <c r="B14" s="168" t="s">
        <v>207</v>
      </c>
      <c r="C14" s="169">
        <v>30975068.789999999</v>
      </c>
      <c r="D14" s="169">
        <v>24345428.800000001</v>
      </c>
      <c r="E14" s="170">
        <f t="shared" ref="E14:E22" si="4">C14+D14</f>
        <v>55320497.590000004</v>
      </c>
      <c r="F14" s="169">
        <v>33532615.09</v>
      </c>
      <c r="G14" s="169">
        <v>33532615.09</v>
      </c>
      <c r="H14" s="170">
        <f t="shared" ref="H14:H22" si="5">E14-F14</f>
        <v>21787882.500000004</v>
      </c>
    </row>
    <row r="15" spans="1:8" ht="12.95" customHeight="1">
      <c r="A15" s="167">
        <v>2200</v>
      </c>
      <c r="B15" s="168" t="s">
        <v>208</v>
      </c>
      <c r="C15" s="169">
        <v>89378927.700000003</v>
      </c>
      <c r="D15" s="169">
        <v>4971371.24</v>
      </c>
      <c r="E15" s="170">
        <f t="shared" si="4"/>
        <v>94350298.939999998</v>
      </c>
      <c r="F15" s="169">
        <v>37638361.950000003</v>
      </c>
      <c r="G15" s="169">
        <v>37638361.950000003</v>
      </c>
      <c r="H15" s="170">
        <f t="shared" si="5"/>
        <v>56711936.989999995</v>
      </c>
    </row>
    <row r="16" spans="1:8" ht="12.95" customHeight="1">
      <c r="A16" s="167">
        <v>2300</v>
      </c>
      <c r="B16" s="168" t="s">
        <v>209</v>
      </c>
      <c r="C16" s="169">
        <v>16777.21</v>
      </c>
      <c r="D16" s="169">
        <v>0</v>
      </c>
      <c r="E16" s="170">
        <f t="shared" si="4"/>
        <v>16777.21</v>
      </c>
      <c r="F16" s="169">
        <v>0</v>
      </c>
      <c r="G16" s="169">
        <v>0</v>
      </c>
      <c r="H16" s="170">
        <f t="shared" si="5"/>
        <v>16777.21</v>
      </c>
    </row>
    <row r="17" spans="1:8" ht="12.95" customHeight="1">
      <c r="A17" s="167">
        <v>2400</v>
      </c>
      <c r="B17" s="168" t="s">
        <v>210</v>
      </c>
      <c r="C17" s="169">
        <v>5601548.2199999997</v>
      </c>
      <c r="D17" s="169">
        <v>2388354.17</v>
      </c>
      <c r="E17" s="170">
        <f t="shared" si="4"/>
        <v>7989902.3899999997</v>
      </c>
      <c r="F17" s="169">
        <v>1809278.87</v>
      </c>
      <c r="G17" s="169">
        <v>1809278.87</v>
      </c>
      <c r="H17" s="170">
        <f t="shared" si="5"/>
        <v>6180623.5199999996</v>
      </c>
    </row>
    <row r="18" spans="1:8" ht="12.95" customHeight="1">
      <c r="A18" s="167">
        <v>2500</v>
      </c>
      <c r="B18" s="168" t="s">
        <v>211</v>
      </c>
      <c r="C18" s="169">
        <v>2118084037.75</v>
      </c>
      <c r="D18" s="169">
        <v>252339257.19</v>
      </c>
      <c r="E18" s="170">
        <f t="shared" si="4"/>
        <v>2370423294.9400001</v>
      </c>
      <c r="F18" s="169">
        <v>763249365.04999995</v>
      </c>
      <c r="G18" s="169">
        <v>763249365.04999995</v>
      </c>
      <c r="H18" s="170">
        <f t="shared" si="5"/>
        <v>1607173929.8900001</v>
      </c>
    </row>
    <row r="19" spans="1:8" ht="12.95" customHeight="1">
      <c r="A19" s="167">
        <v>2600</v>
      </c>
      <c r="B19" s="168" t="s">
        <v>212</v>
      </c>
      <c r="C19" s="169">
        <v>61924035.920000002</v>
      </c>
      <c r="D19" s="169">
        <v>-5041113.3499999996</v>
      </c>
      <c r="E19" s="170">
        <f t="shared" si="4"/>
        <v>56882922.57</v>
      </c>
      <c r="F19" s="169">
        <v>25126027.190000001</v>
      </c>
      <c r="G19" s="169">
        <v>25126027.190000001</v>
      </c>
      <c r="H19" s="170">
        <f t="shared" si="5"/>
        <v>31756895.379999999</v>
      </c>
    </row>
    <row r="20" spans="1:8" ht="12.95" customHeight="1">
      <c r="A20" s="167">
        <v>2700</v>
      </c>
      <c r="B20" s="168" t="s">
        <v>213</v>
      </c>
      <c r="C20" s="169">
        <v>30164874</v>
      </c>
      <c r="D20" s="169">
        <v>104977038.86</v>
      </c>
      <c r="E20" s="170">
        <f t="shared" si="4"/>
        <v>135141912.86000001</v>
      </c>
      <c r="F20" s="169">
        <v>82853603.719999999</v>
      </c>
      <c r="G20" s="169">
        <v>82853603.719999999</v>
      </c>
      <c r="H20" s="170">
        <f t="shared" si="5"/>
        <v>52288309.140000015</v>
      </c>
    </row>
    <row r="21" spans="1:8" ht="12.95" customHeight="1">
      <c r="A21" s="167">
        <v>2800</v>
      </c>
      <c r="B21" s="168" t="s">
        <v>214</v>
      </c>
      <c r="C21" s="169">
        <v>0</v>
      </c>
      <c r="D21" s="169">
        <v>0</v>
      </c>
      <c r="E21" s="170">
        <f t="shared" si="4"/>
        <v>0</v>
      </c>
      <c r="F21" s="169">
        <v>0</v>
      </c>
      <c r="G21" s="169">
        <v>0</v>
      </c>
      <c r="H21" s="170">
        <f t="shared" si="5"/>
        <v>0</v>
      </c>
    </row>
    <row r="22" spans="1:8" ht="12.95" customHeight="1">
      <c r="A22" s="167">
        <v>2900</v>
      </c>
      <c r="B22" s="168" t="s">
        <v>215</v>
      </c>
      <c r="C22" s="169">
        <v>29283377.699999999</v>
      </c>
      <c r="D22" s="169">
        <v>3320283.58</v>
      </c>
      <c r="E22" s="170">
        <f t="shared" si="4"/>
        <v>32603661.280000001</v>
      </c>
      <c r="F22" s="169">
        <v>8792417.7300000004</v>
      </c>
      <c r="G22" s="169">
        <v>8792417.7300000004</v>
      </c>
      <c r="H22" s="170">
        <f t="shared" si="5"/>
        <v>23811243.550000001</v>
      </c>
    </row>
    <row r="23" spans="1:8" ht="12.95" customHeight="1">
      <c r="A23" s="164" t="s">
        <v>216</v>
      </c>
      <c r="B23" s="165"/>
      <c r="C23" s="166">
        <f t="shared" ref="C23:H23" si="6">SUM(C24:C32)</f>
        <v>2605533436.7900004</v>
      </c>
      <c r="D23" s="166">
        <f t="shared" si="6"/>
        <v>115485028.64999999</v>
      </c>
      <c r="E23" s="166">
        <f t="shared" si="6"/>
        <v>2721018465.4399996</v>
      </c>
      <c r="F23" s="166">
        <f t="shared" si="6"/>
        <v>890726254.02999997</v>
      </c>
      <c r="G23" s="166">
        <f t="shared" si="6"/>
        <v>890723713.63</v>
      </c>
      <c r="H23" s="166">
        <f t="shared" si="6"/>
        <v>1830292211.4100003</v>
      </c>
    </row>
    <row r="24" spans="1:8" ht="12.95" customHeight="1">
      <c r="A24" s="167">
        <v>3100</v>
      </c>
      <c r="B24" s="168" t="s">
        <v>217</v>
      </c>
      <c r="C24" s="169">
        <v>137088310.28999999</v>
      </c>
      <c r="D24" s="169">
        <v>7783228.0999999996</v>
      </c>
      <c r="E24" s="170">
        <f t="shared" ref="E24:E32" si="7">C24+D24</f>
        <v>144871538.38999999</v>
      </c>
      <c r="F24" s="169">
        <v>56206549.560000002</v>
      </c>
      <c r="G24" s="169">
        <v>56206549.560000002</v>
      </c>
      <c r="H24" s="170">
        <f t="shared" ref="H24:H32" si="8">E24-F24</f>
        <v>88664988.829999983</v>
      </c>
    </row>
    <row r="25" spans="1:8" ht="12.95" customHeight="1">
      <c r="A25" s="167">
        <v>3200</v>
      </c>
      <c r="B25" s="168" t="s">
        <v>218</v>
      </c>
      <c r="C25" s="169">
        <v>15995830.24</v>
      </c>
      <c r="D25" s="169">
        <v>59853.25</v>
      </c>
      <c r="E25" s="170">
        <f t="shared" si="7"/>
        <v>16055683.49</v>
      </c>
      <c r="F25" s="169">
        <v>6622399.1900000004</v>
      </c>
      <c r="G25" s="169">
        <v>6622399.1900000004</v>
      </c>
      <c r="H25" s="170">
        <f t="shared" si="8"/>
        <v>9433284.3000000007</v>
      </c>
    </row>
    <row r="26" spans="1:8" ht="12.95" customHeight="1">
      <c r="A26" s="167">
        <v>3300</v>
      </c>
      <c r="B26" s="168" t="s">
        <v>219</v>
      </c>
      <c r="C26" s="169">
        <v>925360787.57000005</v>
      </c>
      <c r="D26" s="169">
        <v>148258631.99000001</v>
      </c>
      <c r="E26" s="170">
        <f t="shared" si="7"/>
        <v>1073619419.5600001</v>
      </c>
      <c r="F26" s="169">
        <v>323425241.47000003</v>
      </c>
      <c r="G26" s="169">
        <v>323425241.47000003</v>
      </c>
      <c r="H26" s="170">
        <f t="shared" si="8"/>
        <v>750194178.09000003</v>
      </c>
    </row>
    <row r="27" spans="1:8" ht="12.95" customHeight="1">
      <c r="A27" s="167">
        <v>3400</v>
      </c>
      <c r="B27" s="168" t="s">
        <v>220</v>
      </c>
      <c r="C27" s="169">
        <v>386396809.79000002</v>
      </c>
      <c r="D27" s="169">
        <v>-208364578.80000001</v>
      </c>
      <c r="E27" s="170">
        <f t="shared" si="7"/>
        <v>178032230.99000001</v>
      </c>
      <c r="F27" s="169">
        <v>132258170.05</v>
      </c>
      <c r="G27" s="169">
        <v>132258170.05</v>
      </c>
      <c r="H27" s="170">
        <f t="shared" si="8"/>
        <v>45774060.940000013</v>
      </c>
    </row>
    <row r="28" spans="1:8" ht="12.95" customHeight="1">
      <c r="A28" s="167">
        <v>3500</v>
      </c>
      <c r="B28" s="168" t="s">
        <v>221</v>
      </c>
      <c r="C28" s="169">
        <v>975179153.28999996</v>
      </c>
      <c r="D28" s="169">
        <v>130699639.94</v>
      </c>
      <c r="E28" s="170">
        <f t="shared" si="7"/>
        <v>1105878793.23</v>
      </c>
      <c r="F28" s="169">
        <v>277387070.33999997</v>
      </c>
      <c r="G28" s="169">
        <v>277384529.94</v>
      </c>
      <c r="H28" s="170">
        <f t="shared" si="8"/>
        <v>828491722.8900001</v>
      </c>
    </row>
    <row r="29" spans="1:8" ht="12.95" customHeight="1">
      <c r="A29" s="167">
        <v>3600</v>
      </c>
      <c r="B29" s="168" t="s">
        <v>222</v>
      </c>
      <c r="C29" s="169">
        <v>9836852</v>
      </c>
      <c r="D29" s="169">
        <v>35156306.060000002</v>
      </c>
      <c r="E29" s="170">
        <f t="shared" si="7"/>
        <v>44993158.060000002</v>
      </c>
      <c r="F29" s="169">
        <v>13419989.32</v>
      </c>
      <c r="G29" s="169">
        <v>13419989.32</v>
      </c>
      <c r="H29" s="170">
        <f t="shared" si="8"/>
        <v>31573168.740000002</v>
      </c>
    </row>
    <row r="30" spans="1:8" ht="12.95" customHeight="1">
      <c r="A30" s="167">
        <v>3700</v>
      </c>
      <c r="B30" s="168" t="s">
        <v>223</v>
      </c>
      <c r="C30" s="169">
        <v>4632003.05</v>
      </c>
      <c r="D30" s="169">
        <v>551503.41</v>
      </c>
      <c r="E30" s="170">
        <f t="shared" si="7"/>
        <v>5183506.46</v>
      </c>
      <c r="F30" s="169">
        <v>333224.03999999998</v>
      </c>
      <c r="G30" s="169">
        <v>333224.03999999998</v>
      </c>
      <c r="H30" s="170">
        <f t="shared" si="8"/>
        <v>4850282.42</v>
      </c>
    </row>
    <row r="31" spans="1:8" ht="12.95" customHeight="1">
      <c r="A31" s="167">
        <v>3800</v>
      </c>
      <c r="B31" s="168" t="s">
        <v>224</v>
      </c>
      <c r="C31" s="169">
        <v>465750</v>
      </c>
      <c r="D31" s="169">
        <v>675439.81</v>
      </c>
      <c r="E31" s="170">
        <f t="shared" si="7"/>
        <v>1141189.81</v>
      </c>
      <c r="F31" s="169">
        <v>360132.06</v>
      </c>
      <c r="G31" s="169">
        <v>360132.06</v>
      </c>
      <c r="H31" s="170">
        <f t="shared" si="8"/>
        <v>781057.75</v>
      </c>
    </row>
    <row r="32" spans="1:8" ht="12.95" customHeight="1">
      <c r="A32" s="167">
        <v>3900</v>
      </c>
      <c r="B32" s="168" t="s">
        <v>225</v>
      </c>
      <c r="C32" s="169">
        <v>150577940.56</v>
      </c>
      <c r="D32" s="169">
        <v>665004.89</v>
      </c>
      <c r="E32" s="170">
        <f t="shared" si="7"/>
        <v>151242945.44999999</v>
      </c>
      <c r="F32" s="169">
        <v>80713478</v>
      </c>
      <c r="G32" s="169">
        <v>80713478</v>
      </c>
      <c r="H32" s="170">
        <f t="shared" si="8"/>
        <v>70529467.449999988</v>
      </c>
    </row>
    <row r="33" spans="1:8" ht="12.95" customHeight="1">
      <c r="A33" s="164" t="s">
        <v>226</v>
      </c>
      <c r="B33" s="165"/>
      <c r="C33" s="166">
        <f t="shared" ref="C33:H33" si="9">SUM(C34:C42)</f>
        <v>1393689.0899999999</v>
      </c>
      <c r="D33" s="166">
        <f t="shared" si="9"/>
        <v>29261</v>
      </c>
      <c r="E33" s="166">
        <f t="shared" si="9"/>
        <v>1422950.0899999999</v>
      </c>
      <c r="F33" s="166">
        <f t="shared" si="9"/>
        <v>0</v>
      </c>
      <c r="G33" s="166">
        <f t="shared" si="9"/>
        <v>0</v>
      </c>
      <c r="H33" s="166">
        <f t="shared" si="9"/>
        <v>1422950.0899999999</v>
      </c>
    </row>
    <row r="34" spans="1:8" ht="12.95" customHeight="1">
      <c r="A34" s="167">
        <v>4100</v>
      </c>
      <c r="B34" s="168" t="s">
        <v>227</v>
      </c>
      <c r="C34" s="169">
        <v>0</v>
      </c>
      <c r="D34" s="169">
        <v>0</v>
      </c>
      <c r="E34" s="170">
        <f t="shared" ref="E34:E42" si="10">C34+D34</f>
        <v>0</v>
      </c>
      <c r="F34" s="169">
        <v>0</v>
      </c>
      <c r="G34" s="169">
        <v>0</v>
      </c>
      <c r="H34" s="170">
        <f t="shared" ref="H34:H42" si="11">E34-F34</f>
        <v>0</v>
      </c>
    </row>
    <row r="35" spans="1:8" ht="12.95" customHeight="1">
      <c r="A35" s="167">
        <v>4200</v>
      </c>
      <c r="B35" s="168" t="s">
        <v>228</v>
      </c>
      <c r="C35" s="169">
        <v>0</v>
      </c>
      <c r="D35" s="169">
        <v>0</v>
      </c>
      <c r="E35" s="170">
        <f t="shared" si="10"/>
        <v>0</v>
      </c>
      <c r="F35" s="169">
        <v>0</v>
      </c>
      <c r="G35" s="169">
        <v>0</v>
      </c>
      <c r="H35" s="170">
        <f t="shared" si="11"/>
        <v>0</v>
      </c>
    </row>
    <row r="36" spans="1:8" ht="12.95" customHeight="1">
      <c r="A36" s="167">
        <v>4300</v>
      </c>
      <c r="B36" s="168" t="s">
        <v>229</v>
      </c>
      <c r="C36" s="169">
        <v>576500</v>
      </c>
      <c r="D36" s="169">
        <v>5261</v>
      </c>
      <c r="E36" s="170">
        <f t="shared" si="10"/>
        <v>581761</v>
      </c>
      <c r="F36" s="169">
        <v>0</v>
      </c>
      <c r="G36" s="169">
        <v>0</v>
      </c>
      <c r="H36" s="170">
        <f t="shared" si="11"/>
        <v>581761</v>
      </c>
    </row>
    <row r="37" spans="1:8" ht="12.95" customHeight="1">
      <c r="A37" s="167">
        <v>4400</v>
      </c>
      <c r="B37" s="168" t="s">
        <v>230</v>
      </c>
      <c r="C37" s="169">
        <v>817189.09</v>
      </c>
      <c r="D37" s="169">
        <v>24000</v>
      </c>
      <c r="E37" s="170">
        <f t="shared" si="10"/>
        <v>841189.09</v>
      </c>
      <c r="F37" s="169">
        <v>0</v>
      </c>
      <c r="G37" s="169">
        <v>0</v>
      </c>
      <c r="H37" s="170">
        <f t="shared" si="11"/>
        <v>841189.09</v>
      </c>
    </row>
    <row r="38" spans="1:8" ht="12.95" customHeight="1">
      <c r="A38" s="167">
        <v>4500</v>
      </c>
      <c r="B38" s="168" t="s">
        <v>195</v>
      </c>
      <c r="C38" s="169">
        <v>0</v>
      </c>
      <c r="D38" s="169">
        <v>0</v>
      </c>
      <c r="E38" s="170">
        <f t="shared" si="10"/>
        <v>0</v>
      </c>
      <c r="F38" s="169">
        <v>0</v>
      </c>
      <c r="G38" s="169">
        <v>0</v>
      </c>
      <c r="H38" s="170">
        <f t="shared" si="11"/>
        <v>0</v>
      </c>
    </row>
    <row r="39" spans="1:8" ht="12.95" customHeight="1">
      <c r="A39" s="167">
        <v>4600</v>
      </c>
      <c r="B39" s="168" t="s">
        <v>231</v>
      </c>
      <c r="C39" s="169">
        <v>0</v>
      </c>
      <c r="D39" s="169">
        <v>0</v>
      </c>
      <c r="E39" s="170">
        <f t="shared" si="10"/>
        <v>0</v>
      </c>
      <c r="F39" s="169">
        <v>0</v>
      </c>
      <c r="G39" s="169">
        <v>0</v>
      </c>
      <c r="H39" s="170">
        <f t="shared" si="11"/>
        <v>0</v>
      </c>
    </row>
    <row r="40" spans="1:8" ht="12.95" customHeight="1">
      <c r="A40" s="167">
        <v>4700</v>
      </c>
      <c r="B40" s="168" t="s">
        <v>232</v>
      </c>
      <c r="C40" s="169">
        <v>0</v>
      </c>
      <c r="D40" s="169">
        <v>0</v>
      </c>
      <c r="E40" s="170">
        <f t="shared" si="10"/>
        <v>0</v>
      </c>
      <c r="F40" s="169">
        <v>0</v>
      </c>
      <c r="G40" s="169">
        <v>0</v>
      </c>
      <c r="H40" s="170">
        <f t="shared" si="11"/>
        <v>0</v>
      </c>
    </row>
    <row r="41" spans="1:8" ht="12.95" customHeight="1">
      <c r="A41" s="167">
        <v>4800</v>
      </c>
      <c r="B41" s="168" t="s">
        <v>233</v>
      </c>
      <c r="C41" s="169">
        <v>0</v>
      </c>
      <c r="D41" s="169">
        <v>0</v>
      </c>
      <c r="E41" s="170">
        <f t="shared" si="10"/>
        <v>0</v>
      </c>
      <c r="F41" s="169">
        <v>0</v>
      </c>
      <c r="G41" s="169">
        <v>0</v>
      </c>
      <c r="H41" s="170">
        <f t="shared" si="11"/>
        <v>0</v>
      </c>
    </row>
    <row r="42" spans="1:8" ht="12.95" customHeight="1">
      <c r="A42" s="167">
        <v>4900</v>
      </c>
      <c r="B42" s="168" t="s">
        <v>234</v>
      </c>
      <c r="C42" s="169">
        <v>0</v>
      </c>
      <c r="D42" s="169">
        <v>0</v>
      </c>
      <c r="E42" s="170">
        <f t="shared" si="10"/>
        <v>0</v>
      </c>
      <c r="F42" s="169">
        <v>0</v>
      </c>
      <c r="G42" s="169">
        <v>0</v>
      </c>
      <c r="H42" s="170">
        <f t="shared" si="11"/>
        <v>0</v>
      </c>
    </row>
    <row r="43" spans="1:8" ht="12.95" customHeight="1">
      <c r="A43" s="164" t="s">
        <v>235</v>
      </c>
      <c r="B43" s="165"/>
      <c r="C43" s="166">
        <f t="shared" ref="C43:H43" si="12">SUM(C44:C52)</f>
        <v>61568584</v>
      </c>
      <c r="D43" s="166">
        <f t="shared" si="12"/>
        <v>103852909.69000001</v>
      </c>
      <c r="E43" s="166">
        <f t="shared" si="12"/>
        <v>165421493.69</v>
      </c>
      <c r="F43" s="166">
        <f t="shared" si="12"/>
        <v>40924486.030000001</v>
      </c>
      <c r="G43" s="166">
        <f t="shared" si="12"/>
        <v>40924486.030000001</v>
      </c>
      <c r="H43" s="166">
        <f t="shared" si="12"/>
        <v>124497007.66</v>
      </c>
    </row>
    <row r="44" spans="1:8" ht="12.95" customHeight="1">
      <c r="A44" s="167">
        <v>5100</v>
      </c>
      <c r="B44" s="168" t="s">
        <v>236</v>
      </c>
      <c r="C44" s="169">
        <v>1303984</v>
      </c>
      <c r="D44" s="169">
        <v>13098027.289999999</v>
      </c>
      <c r="E44" s="170">
        <f t="shared" ref="E44:E52" si="13">C44+D44</f>
        <v>14402011.289999999</v>
      </c>
      <c r="F44" s="169">
        <v>3389094.21</v>
      </c>
      <c r="G44" s="169">
        <v>3389094.21</v>
      </c>
      <c r="H44" s="170">
        <f t="shared" ref="H44:H52" si="14">E44-F44</f>
        <v>11012917.079999998</v>
      </c>
    </row>
    <row r="45" spans="1:8" ht="12.95" customHeight="1">
      <c r="A45" s="167">
        <v>5200</v>
      </c>
      <c r="B45" s="168" t="s">
        <v>237</v>
      </c>
      <c r="C45" s="169">
        <v>0</v>
      </c>
      <c r="D45" s="169">
        <v>1356182</v>
      </c>
      <c r="E45" s="170">
        <f t="shared" si="13"/>
        <v>1356182</v>
      </c>
      <c r="F45" s="169">
        <v>0</v>
      </c>
      <c r="G45" s="169">
        <v>0</v>
      </c>
      <c r="H45" s="170">
        <f t="shared" si="14"/>
        <v>1356182</v>
      </c>
    </row>
    <row r="46" spans="1:8" ht="12.95" customHeight="1">
      <c r="A46" s="167">
        <v>5300</v>
      </c>
      <c r="B46" s="168" t="s">
        <v>238</v>
      </c>
      <c r="C46" s="169">
        <v>60000000</v>
      </c>
      <c r="D46" s="169">
        <v>63333258.549999997</v>
      </c>
      <c r="E46" s="170">
        <f t="shared" si="13"/>
        <v>123333258.55</v>
      </c>
      <c r="F46" s="169">
        <v>18134301.809999999</v>
      </c>
      <c r="G46" s="169">
        <v>18134301.809999999</v>
      </c>
      <c r="H46" s="170">
        <f t="shared" si="14"/>
        <v>105198956.73999999</v>
      </c>
    </row>
    <row r="47" spans="1:8" ht="12.95" customHeight="1">
      <c r="A47" s="167">
        <v>5400</v>
      </c>
      <c r="B47" s="168" t="s">
        <v>239</v>
      </c>
      <c r="C47" s="169">
        <v>0</v>
      </c>
      <c r="D47" s="169">
        <v>22201795.120000001</v>
      </c>
      <c r="E47" s="170">
        <f t="shared" si="13"/>
        <v>22201795.120000001</v>
      </c>
      <c r="F47" s="169">
        <v>18572113.120000001</v>
      </c>
      <c r="G47" s="169">
        <v>18572113.120000001</v>
      </c>
      <c r="H47" s="170">
        <f t="shared" si="14"/>
        <v>3629682</v>
      </c>
    </row>
    <row r="48" spans="1:8" ht="12.95" customHeight="1">
      <c r="A48" s="167">
        <v>5500</v>
      </c>
      <c r="B48" s="168" t="s">
        <v>240</v>
      </c>
      <c r="C48" s="169">
        <v>0</v>
      </c>
      <c r="D48" s="169">
        <v>0</v>
      </c>
      <c r="E48" s="170">
        <f t="shared" si="13"/>
        <v>0</v>
      </c>
      <c r="F48" s="169">
        <v>0</v>
      </c>
      <c r="G48" s="169">
        <v>0</v>
      </c>
      <c r="H48" s="170">
        <f t="shared" si="14"/>
        <v>0</v>
      </c>
    </row>
    <row r="49" spans="1:8" ht="12.95" customHeight="1">
      <c r="A49" s="167">
        <v>5600</v>
      </c>
      <c r="B49" s="168" t="s">
        <v>241</v>
      </c>
      <c r="C49" s="169">
        <v>264600</v>
      </c>
      <c r="D49" s="169">
        <v>3805846.73</v>
      </c>
      <c r="E49" s="170">
        <f t="shared" si="13"/>
        <v>4070446.73</v>
      </c>
      <c r="F49" s="169">
        <v>828976.89</v>
      </c>
      <c r="G49" s="169">
        <v>828976.89</v>
      </c>
      <c r="H49" s="170">
        <f t="shared" si="14"/>
        <v>3241469.84</v>
      </c>
    </row>
    <row r="50" spans="1:8" ht="12.95" customHeight="1">
      <c r="A50" s="167">
        <v>5700</v>
      </c>
      <c r="B50" s="168" t="s">
        <v>242</v>
      </c>
      <c r="C50" s="169">
        <v>0</v>
      </c>
      <c r="D50" s="169">
        <v>0</v>
      </c>
      <c r="E50" s="170">
        <f t="shared" si="13"/>
        <v>0</v>
      </c>
      <c r="F50" s="169">
        <v>0</v>
      </c>
      <c r="G50" s="169">
        <v>0</v>
      </c>
      <c r="H50" s="170">
        <f t="shared" si="14"/>
        <v>0</v>
      </c>
    </row>
    <row r="51" spans="1:8" ht="12.95" customHeight="1">
      <c r="A51" s="167">
        <v>5800</v>
      </c>
      <c r="B51" s="168" t="s">
        <v>243</v>
      </c>
      <c r="C51" s="169">
        <v>0</v>
      </c>
      <c r="D51" s="169">
        <v>0</v>
      </c>
      <c r="E51" s="170">
        <f t="shared" si="13"/>
        <v>0</v>
      </c>
      <c r="F51" s="169">
        <v>0</v>
      </c>
      <c r="G51" s="169">
        <v>0</v>
      </c>
      <c r="H51" s="170">
        <f t="shared" si="14"/>
        <v>0</v>
      </c>
    </row>
    <row r="52" spans="1:8" ht="12.95" customHeight="1">
      <c r="A52" s="167">
        <v>5900</v>
      </c>
      <c r="B52" s="168" t="s">
        <v>244</v>
      </c>
      <c r="C52" s="169">
        <v>0</v>
      </c>
      <c r="D52" s="169">
        <v>57800</v>
      </c>
      <c r="E52" s="170">
        <f t="shared" si="13"/>
        <v>57800</v>
      </c>
      <c r="F52" s="169">
        <v>0</v>
      </c>
      <c r="G52" s="169">
        <v>0</v>
      </c>
      <c r="H52" s="170">
        <f t="shared" si="14"/>
        <v>57800</v>
      </c>
    </row>
    <row r="53" spans="1:8" ht="12.95" customHeight="1">
      <c r="A53" s="164" t="s">
        <v>245</v>
      </c>
      <c r="B53" s="165"/>
      <c r="C53" s="166">
        <f t="shared" ref="C53:H53" si="15">SUM(C54:C56)</f>
        <v>240000000</v>
      </c>
      <c r="D53" s="166">
        <f t="shared" si="15"/>
        <v>155525664.83000001</v>
      </c>
      <c r="E53" s="166">
        <f t="shared" si="15"/>
        <v>395525664.83000004</v>
      </c>
      <c r="F53" s="166">
        <f t="shared" si="15"/>
        <v>16828757.690000001</v>
      </c>
      <c r="G53" s="166">
        <f t="shared" si="15"/>
        <v>16828757.690000001</v>
      </c>
      <c r="H53" s="166">
        <f t="shared" si="15"/>
        <v>378696907.14000005</v>
      </c>
    </row>
    <row r="54" spans="1:8" ht="12.95" customHeight="1">
      <c r="A54" s="167">
        <v>6100</v>
      </c>
      <c r="B54" s="168" t="s">
        <v>246</v>
      </c>
      <c r="C54" s="169">
        <v>0</v>
      </c>
      <c r="D54" s="169">
        <v>0</v>
      </c>
      <c r="E54" s="170">
        <f>C54+D54</f>
        <v>0</v>
      </c>
      <c r="F54" s="169">
        <v>0</v>
      </c>
      <c r="G54" s="169">
        <v>0</v>
      </c>
      <c r="H54" s="170">
        <f>E54-F54</f>
        <v>0</v>
      </c>
    </row>
    <row r="55" spans="1:8" ht="12.95" customHeight="1">
      <c r="A55" s="167">
        <v>6200</v>
      </c>
      <c r="B55" s="168" t="s">
        <v>247</v>
      </c>
      <c r="C55" s="169">
        <v>240000000</v>
      </c>
      <c r="D55" s="169">
        <v>155525664.83000001</v>
      </c>
      <c r="E55" s="170">
        <f t="shared" ref="E55:E56" si="16">C55+D55</f>
        <v>395525664.83000004</v>
      </c>
      <c r="F55" s="169">
        <v>16828757.690000001</v>
      </c>
      <c r="G55" s="169">
        <v>16828757.690000001</v>
      </c>
      <c r="H55" s="170">
        <f t="shared" ref="H55:H56" si="17">E55-F55</f>
        <v>378696907.14000005</v>
      </c>
    </row>
    <row r="56" spans="1:8" ht="12.95" customHeight="1">
      <c r="A56" s="167">
        <v>6300</v>
      </c>
      <c r="B56" s="168" t="s">
        <v>248</v>
      </c>
      <c r="C56" s="169">
        <v>0</v>
      </c>
      <c r="D56" s="169">
        <v>0</v>
      </c>
      <c r="E56" s="170">
        <f t="shared" si="16"/>
        <v>0</v>
      </c>
      <c r="F56" s="169">
        <v>0</v>
      </c>
      <c r="G56" s="169">
        <v>0</v>
      </c>
      <c r="H56" s="170">
        <f t="shared" si="17"/>
        <v>0</v>
      </c>
    </row>
    <row r="57" spans="1:8" ht="12.95" customHeight="1">
      <c r="A57" s="164" t="s">
        <v>249</v>
      </c>
      <c r="B57" s="165"/>
      <c r="C57" s="166">
        <f t="shared" ref="C57:H57" si="18">SUM(C58:C64)</f>
        <v>68706854.980000004</v>
      </c>
      <c r="D57" s="166">
        <f t="shared" si="18"/>
        <v>0</v>
      </c>
      <c r="E57" s="166">
        <f t="shared" si="18"/>
        <v>68706854.980000004</v>
      </c>
      <c r="F57" s="166">
        <f t="shared" si="18"/>
        <v>0</v>
      </c>
      <c r="G57" s="166">
        <f t="shared" si="18"/>
        <v>0</v>
      </c>
      <c r="H57" s="166">
        <f t="shared" si="18"/>
        <v>68706854.980000004</v>
      </c>
    </row>
    <row r="58" spans="1:8" ht="12.95" customHeight="1">
      <c r="A58" s="167">
        <v>7100</v>
      </c>
      <c r="B58" s="168" t="s">
        <v>250</v>
      </c>
      <c r="C58" s="169">
        <v>0</v>
      </c>
      <c r="D58" s="169">
        <v>0</v>
      </c>
      <c r="E58" s="170">
        <f t="shared" ref="E58:E64" si="19">C58+D58</f>
        <v>0</v>
      </c>
      <c r="F58" s="169">
        <v>0</v>
      </c>
      <c r="G58" s="169">
        <v>0</v>
      </c>
      <c r="H58" s="170">
        <f t="shared" ref="H58:H64" si="20">E58-F58</f>
        <v>0</v>
      </c>
    </row>
    <row r="59" spans="1:8" ht="12.95" customHeight="1">
      <c r="A59" s="167">
        <v>7200</v>
      </c>
      <c r="B59" s="168" t="s">
        <v>251</v>
      </c>
      <c r="C59" s="169">
        <v>0</v>
      </c>
      <c r="D59" s="169">
        <v>0</v>
      </c>
      <c r="E59" s="170">
        <f t="shared" si="19"/>
        <v>0</v>
      </c>
      <c r="F59" s="169">
        <v>0</v>
      </c>
      <c r="G59" s="169">
        <v>0</v>
      </c>
      <c r="H59" s="170">
        <f t="shared" si="20"/>
        <v>0</v>
      </c>
    </row>
    <row r="60" spans="1:8" ht="12.95" customHeight="1">
      <c r="A60" s="167">
        <v>7300</v>
      </c>
      <c r="B60" s="168" t="s">
        <v>252</v>
      </c>
      <c r="C60" s="169">
        <v>0</v>
      </c>
      <c r="D60" s="169">
        <v>0</v>
      </c>
      <c r="E60" s="170">
        <f t="shared" si="19"/>
        <v>0</v>
      </c>
      <c r="F60" s="169">
        <v>0</v>
      </c>
      <c r="G60" s="169">
        <v>0</v>
      </c>
      <c r="H60" s="170">
        <f t="shared" si="20"/>
        <v>0</v>
      </c>
    </row>
    <row r="61" spans="1:8" ht="12.95" customHeight="1">
      <c r="A61" s="167">
        <v>7400</v>
      </c>
      <c r="B61" s="168" t="s">
        <v>253</v>
      </c>
      <c r="C61" s="169">
        <v>0</v>
      </c>
      <c r="D61" s="169">
        <v>0</v>
      </c>
      <c r="E61" s="170">
        <f t="shared" si="19"/>
        <v>0</v>
      </c>
      <c r="F61" s="169">
        <v>0</v>
      </c>
      <c r="G61" s="169">
        <v>0</v>
      </c>
      <c r="H61" s="170">
        <f t="shared" si="20"/>
        <v>0</v>
      </c>
    </row>
    <row r="62" spans="1:8" ht="12.95" customHeight="1">
      <c r="A62" s="167">
        <v>7500</v>
      </c>
      <c r="B62" s="168" t="s">
        <v>254</v>
      </c>
      <c r="C62" s="169">
        <v>0</v>
      </c>
      <c r="D62" s="169">
        <v>0</v>
      </c>
      <c r="E62" s="170">
        <f t="shared" si="19"/>
        <v>0</v>
      </c>
      <c r="F62" s="169">
        <v>0</v>
      </c>
      <c r="G62" s="169">
        <v>0</v>
      </c>
      <c r="H62" s="170">
        <f t="shared" si="20"/>
        <v>0</v>
      </c>
    </row>
    <row r="63" spans="1:8" ht="12.95" customHeight="1">
      <c r="A63" s="167">
        <v>7600</v>
      </c>
      <c r="B63" s="168" t="s">
        <v>255</v>
      </c>
      <c r="C63" s="169">
        <v>0</v>
      </c>
      <c r="D63" s="169">
        <v>0</v>
      </c>
      <c r="E63" s="170">
        <f t="shared" si="19"/>
        <v>0</v>
      </c>
      <c r="F63" s="169">
        <v>0</v>
      </c>
      <c r="G63" s="169">
        <v>0</v>
      </c>
      <c r="H63" s="170">
        <f t="shared" si="20"/>
        <v>0</v>
      </c>
    </row>
    <row r="64" spans="1:8" ht="12.95" customHeight="1">
      <c r="A64" s="167">
        <v>7900</v>
      </c>
      <c r="B64" s="168" t="s">
        <v>256</v>
      </c>
      <c r="C64" s="169">
        <v>68706854.980000004</v>
      </c>
      <c r="D64" s="169">
        <v>0</v>
      </c>
      <c r="E64" s="170">
        <f t="shared" si="19"/>
        <v>68706854.980000004</v>
      </c>
      <c r="F64" s="169">
        <v>0</v>
      </c>
      <c r="G64" s="169">
        <v>0</v>
      </c>
      <c r="H64" s="170">
        <f t="shared" si="20"/>
        <v>68706854.980000004</v>
      </c>
    </row>
    <row r="65" spans="1:8" ht="12.95" customHeight="1">
      <c r="A65" s="164" t="s">
        <v>257</v>
      </c>
      <c r="B65" s="165"/>
      <c r="C65" s="166">
        <f t="shared" ref="C65:H65" si="21">SUM(C66:C68)</f>
        <v>0</v>
      </c>
      <c r="D65" s="166">
        <f t="shared" si="21"/>
        <v>0</v>
      </c>
      <c r="E65" s="166">
        <f t="shared" si="21"/>
        <v>0</v>
      </c>
      <c r="F65" s="166">
        <f t="shared" si="21"/>
        <v>0</v>
      </c>
      <c r="G65" s="166">
        <f t="shared" si="21"/>
        <v>0</v>
      </c>
      <c r="H65" s="166">
        <f t="shared" si="21"/>
        <v>0</v>
      </c>
    </row>
    <row r="66" spans="1:8" ht="12.95" customHeight="1">
      <c r="A66" s="167">
        <v>8100</v>
      </c>
      <c r="B66" s="168" t="s">
        <v>196</v>
      </c>
      <c r="C66" s="169">
        <v>0</v>
      </c>
      <c r="D66" s="169">
        <v>0</v>
      </c>
      <c r="E66" s="170">
        <f>C66+D66</f>
        <v>0</v>
      </c>
      <c r="F66" s="169">
        <v>0</v>
      </c>
      <c r="G66" s="169">
        <v>0</v>
      </c>
      <c r="H66" s="170">
        <f>E66-F66</f>
        <v>0</v>
      </c>
    </row>
    <row r="67" spans="1:8" ht="12.95" customHeight="1">
      <c r="A67" s="167">
        <v>8300</v>
      </c>
      <c r="B67" s="168" t="s">
        <v>258</v>
      </c>
      <c r="C67" s="169">
        <v>0</v>
      </c>
      <c r="D67" s="169">
        <v>0</v>
      </c>
      <c r="E67" s="170">
        <f>C67+D67</f>
        <v>0</v>
      </c>
      <c r="F67" s="169">
        <v>0</v>
      </c>
      <c r="G67" s="169">
        <v>0</v>
      </c>
      <c r="H67" s="170">
        <f>E67-F67</f>
        <v>0</v>
      </c>
    </row>
    <row r="68" spans="1:8" ht="12.95" customHeight="1">
      <c r="A68" s="167">
        <v>8500</v>
      </c>
      <c r="B68" s="168" t="s">
        <v>259</v>
      </c>
      <c r="C68" s="169">
        <v>0</v>
      </c>
      <c r="D68" s="169">
        <v>0</v>
      </c>
      <c r="E68" s="170">
        <f>C68+D68</f>
        <v>0</v>
      </c>
      <c r="F68" s="169">
        <v>0</v>
      </c>
      <c r="G68" s="169">
        <v>0</v>
      </c>
      <c r="H68" s="170">
        <f>E68-F68</f>
        <v>0</v>
      </c>
    </row>
    <row r="69" spans="1:8" ht="12.95" customHeight="1">
      <c r="A69" s="164" t="s">
        <v>260</v>
      </c>
      <c r="B69" s="165"/>
      <c r="C69" s="166">
        <f t="shared" ref="C69:H69" si="22">SUM(C70:C76)</f>
        <v>0</v>
      </c>
      <c r="D69" s="166">
        <f t="shared" si="22"/>
        <v>0</v>
      </c>
      <c r="E69" s="166">
        <f t="shared" si="22"/>
        <v>0</v>
      </c>
      <c r="F69" s="166">
        <f t="shared" si="22"/>
        <v>0</v>
      </c>
      <c r="G69" s="166">
        <f t="shared" si="22"/>
        <v>0</v>
      </c>
      <c r="H69" s="166">
        <f t="shared" si="22"/>
        <v>0</v>
      </c>
    </row>
    <row r="70" spans="1:8" ht="12.95" customHeight="1">
      <c r="A70" s="167">
        <v>9100</v>
      </c>
      <c r="B70" s="168" t="s">
        <v>261</v>
      </c>
      <c r="C70" s="169">
        <v>0</v>
      </c>
      <c r="D70" s="169">
        <v>0</v>
      </c>
      <c r="E70" s="170">
        <f t="shared" ref="E70:E76" si="23">C70+D70</f>
        <v>0</v>
      </c>
      <c r="F70" s="169">
        <v>0</v>
      </c>
      <c r="G70" s="169">
        <v>0</v>
      </c>
      <c r="H70" s="170">
        <f t="shared" ref="H70:H76" si="24">E70-F70</f>
        <v>0</v>
      </c>
    </row>
    <row r="71" spans="1:8" ht="12.95" customHeight="1">
      <c r="A71" s="167">
        <v>9200</v>
      </c>
      <c r="B71" s="168" t="s">
        <v>262</v>
      </c>
      <c r="C71" s="169">
        <v>0</v>
      </c>
      <c r="D71" s="169">
        <v>0</v>
      </c>
      <c r="E71" s="170">
        <f t="shared" si="23"/>
        <v>0</v>
      </c>
      <c r="F71" s="169">
        <v>0</v>
      </c>
      <c r="G71" s="169">
        <v>0</v>
      </c>
      <c r="H71" s="170">
        <f t="shared" si="24"/>
        <v>0</v>
      </c>
    </row>
    <row r="72" spans="1:8" ht="12.95" customHeight="1">
      <c r="A72" s="167">
        <v>9300</v>
      </c>
      <c r="B72" s="168" t="s">
        <v>263</v>
      </c>
      <c r="C72" s="169">
        <v>0</v>
      </c>
      <c r="D72" s="169">
        <v>0</v>
      </c>
      <c r="E72" s="170">
        <f t="shared" si="23"/>
        <v>0</v>
      </c>
      <c r="F72" s="169">
        <v>0</v>
      </c>
      <c r="G72" s="169">
        <v>0</v>
      </c>
      <c r="H72" s="170">
        <f t="shared" si="24"/>
        <v>0</v>
      </c>
    </row>
    <row r="73" spans="1:8" ht="12.95" customHeight="1">
      <c r="A73" s="167">
        <v>9400</v>
      </c>
      <c r="B73" s="168" t="s">
        <v>264</v>
      </c>
      <c r="C73" s="169">
        <v>0</v>
      </c>
      <c r="D73" s="169">
        <v>0</v>
      </c>
      <c r="E73" s="170">
        <f t="shared" si="23"/>
        <v>0</v>
      </c>
      <c r="F73" s="169">
        <v>0</v>
      </c>
      <c r="G73" s="169">
        <v>0</v>
      </c>
      <c r="H73" s="170">
        <f t="shared" si="24"/>
        <v>0</v>
      </c>
    </row>
    <row r="74" spans="1:8" ht="12.95" customHeight="1">
      <c r="A74" s="167">
        <v>9500</v>
      </c>
      <c r="B74" s="168" t="s">
        <v>265</v>
      </c>
      <c r="C74" s="169">
        <v>0</v>
      </c>
      <c r="D74" s="169">
        <v>0</v>
      </c>
      <c r="E74" s="170">
        <f t="shared" si="23"/>
        <v>0</v>
      </c>
      <c r="F74" s="169">
        <v>0</v>
      </c>
      <c r="G74" s="169">
        <v>0</v>
      </c>
      <c r="H74" s="170">
        <f t="shared" si="24"/>
        <v>0</v>
      </c>
    </row>
    <row r="75" spans="1:8" ht="12.95" customHeight="1">
      <c r="A75" s="167">
        <v>9600</v>
      </c>
      <c r="B75" s="168" t="s">
        <v>266</v>
      </c>
      <c r="C75" s="169">
        <v>0</v>
      </c>
      <c r="D75" s="169">
        <v>0</v>
      </c>
      <c r="E75" s="170">
        <f t="shared" si="23"/>
        <v>0</v>
      </c>
      <c r="F75" s="169">
        <v>0</v>
      </c>
      <c r="G75" s="169">
        <v>0</v>
      </c>
      <c r="H75" s="170">
        <f t="shared" si="24"/>
        <v>0</v>
      </c>
    </row>
    <row r="76" spans="1:8" ht="12.95" customHeight="1">
      <c r="A76" s="167">
        <v>9900</v>
      </c>
      <c r="B76" s="168" t="s">
        <v>267</v>
      </c>
      <c r="C76" s="169">
        <v>0</v>
      </c>
      <c r="D76" s="169">
        <v>0</v>
      </c>
      <c r="E76" s="170">
        <f t="shared" si="23"/>
        <v>0</v>
      </c>
      <c r="F76" s="169">
        <v>0</v>
      </c>
      <c r="G76" s="169">
        <v>0</v>
      </c>
      <c r="H76" s="170">
        <f t="shared" si="24"/>
        <v>0</v>
      </c>
    </row>
    <row r="77" spans="1:8" ht="18.75" customHeight="1">
      <c r="A77" s="171"/>
      <c r="B77" s="172" t="s">
        <v>177</v>
      </c>
      <c r="C77" s="173">
        <f>C5+C13+C23+C33+C43+C53+C57+C65+C69</f>
        <v>13359576442.450001</v>
      </c>
      <c r="D77" s="173">
        <f>D5+D13+D23+D33+D43+D53+D57+D65+D69</f>
        <v>1020984455.4200001</v>
      </c>
      <c r="E77" s="173">
        <f t="shared" ref="E77:H77" si="25">E5+E13+E23+E33+E43+E53+E57+E65+E69</f>
        <v>14380560897.869999</v>
      </c>
      <c r="F77" s="173">
        <f>F5+F13+F23+F33+F43+F53+F57+F65+F69</f>
        <v>5531146627.1899996</v>
      </c>
      <c r="G77" s="173">
        <f>G5+G13+G23+G33+G43+G53+G57+G65+G69</f>
        <v>5531144086.79</v>
      </c>
      <c r="H77" s="173">
        <f t="shared" si="25"/>
        <v>8849414270.6800003</v>
      </c>
    </row>
    <row r="78" spans="1:8">
      <c r="A78" s="174" t="s">
        <v>47</v>
      </c>
    </row>
  </sheetData>
  <mergeCells count="13">
    <mergeCell ref="A69:B69"/>
    <mergeCell ref="A23:B23"/>
    <mergeCell ref="A33:B33"/>
    <mergeCell ref="A43:B43"/>
    <mergeCell ref="A53:B53"/>
    <mergeCell ref="A57:B57"/>
    <mergeCell ref="A65:B65"/>
    <mergeCell ref="A1:H1"/>
    <mergeCell ref="A2:B4"/>
    <mergeCell ref="C2:G2"/>
    <mergeCell ref="H2:H3"/>
    <mergeCell ref="A5:B5"/>
    <mergeCell ref="A13:B13"/>
  </mergeCells>
  <printOptions horizontalCentered="1"/>
  <pageMargins left="0.78740157480314965" right="0.59055118110236227" top="0.78740157480314965" bottom="0.78740157480314965" header="0.31496062992125984" footer="0.31496062992125984"/>
  <pageSetup scale="71" fitToHeight="2" orientation="landscape" r:id="rId1"/>
</worksheet>
</file>

<file path=xl/worksheets/sheet6.xml><?xml version="1.0" encoding="utf-8"?>
<worksheet xmlns="http://schemas.openxmlformats.org/spreadsheetml/2006/main" xmlns:r="http://schemas.openxmlformats.org/officeDocument/2006/relationships">
  <sheetPr>
    <tabColor theme="4" tint="-0.249977111117893"/>
    <pageSetUpPr fitToPage="1"/>
  </sheetPr>
  <dimension ref="A1:H40"/>
  <sheetViews>
    <sheetView showGridLines="0" zoomScale="90" zoomScaleNormal="90" workbookViewId="0">
      <selection activeCell="B58" sqref="B58"/>
    </sheetView>
  </sheetViews>
  <sheetFormatPr baseColWidth="10" defaultColWidth="12" defaultRowHeight="12"/>
  <cols>
    <col min="1" max="1" width="5.33203125" style="199" customWidth="1"/>
    <col min="2" max="2" width="72.6640625" style="153" customWidth="1"/>
    <col min="3" max="3" width="21.6640625" style="153" bestFit="1" customWidth="1"/>
    <col min="4" max="4" width="18" style="153" customWidth="1"/>
    <col min="5" max="5" width="21.6640625" style="153" bestFit="1" customWidth="1"/>
    <col min="6" max="6" width="21.33203125" style="153" bestFit="1" customWidth="1"/>
    <col min="7" max="8" width="21.6640625" style="153" bestFit="1" customWidth="1"/>
    <col min="9" max="16384" width="12" style="153"/>
  </cols>
  <sheetData>
    <row r="1" spans="1:8" ht="58.5" customHeight="1">
      <c r="A1" s="175" t="s">
        <v>268</v>
      </c>
      <c r="B1" s="176"/>
      <c r="C1" s="176"/>
      <c r="D1" s="176"/>
      <c r="E1" s="176"/>
      <c r="F1" s="176"/>
      <c r="G1" s="176"/>
      <c r="H1" s="177"/>
    </row>
    <row r="2" spans="1:8" ht="12.75">
      <c r="A2" s="178" t="s">
        <v>52</v>
      </c>
      <c r="B2" s="179"/>
      <c r="C2" s="175" t="s">
        <v>178</v>
      </c>
      <c r="D2" s="176"/>
      <c r="E2" s="176"/>
      <c r="F2" s="176"/>
      <c r="G2" s="177"/>
      <c r="H2" s="180" t="s">
        <v>54</v>
      </c>
    </row>
    <row r="3" spans="1:8" ht="30" customHeight="1">
      <c r="A3" s="181"/>
      <c r="B3" s="182"/>
      <c r="C3" s="183" t="s">
        <v>55</v>
      </c>
      <c r="D3" s="183" t="s">
        <v>56</v>
      </c>
      <c r="E3" s="183" t="s">
        <v>6</v>
      </c>
      <c r="F3" s="183" t="s">
        <v>7</v>
      </c>
      <c r="G3" s="183" t="s">
        <v>57</v>
      </c>
      <c r="H3" s="184"/>
    </row>
    <row r="4" spans="1:8" ht="12.75">
      <c r="A4" s="185"/>
      <c r="B4" s="186"/>
      <c r="C4" s="187">
        <v>1</v>
      </c>
      <c r="D4" s="187">
        <v>2</v>
      </c>
      <c r="E4" s="187" t="s">
        <v>58</v>
      </c>
      <c r="F4" s="187">
        <v>4</v>
      </c>
      <c r="G4" s="187">
        <v>5</v>
      </c>
      <c r="H4" s="187" t="s">
        <v>59</v>
      </c>
    </row>
    <row r="5" spans="1:8" s="191" customFormat="1" ht="12.95" customHeight="1">
      <c r="A5" s="188" t="s">
        <v>269</v>
      </c>
      <c r="B5" s="189"/>
      <c r="C5" s="190">
        <f>SUM(C6:C13)</f>
        <v>0</v>
      </c>
      <c r="D5" s="190">
        <f>SUM(D6:D13)</f>
        <v>0</v>
      </c>
      <c r="E5" s="190">
        <f t="shared" ref="E5:E21" si="0">+C5+D5</f>
        <v>0</v>
      </c>
      <c r="F5" s="190">
        <f>SUM(F6:F13)</f>
        <v>0</v>
      </c>
      <c r="G5" s="190">
        <f>SUM(G6:G13)</f>
        <v>0</v>
      </c>
      <c r="H5" s="190">
        <f>E5-F5</f>
        <v>0</v>
      </c>
    </row>
    <row r="6" spans="1:8" ht="12.95" customHeight="1">
      <c r="A6" s="192">
        <v>11</v>
      </c>
      <c r="B6" s="193" t="s">
        <v>270</v>
      </c>
      <c r="C6" s="194">
        <v>0</v>
      </c>
      <c r="D6" s="194">
        <v>0</v>
      </c>
      <c r="E6" s="194">
        <f t="shared" si="0"/>
        <v>0</v>
      </c>
      <c r="F6" s="194">
        <v>0</v>
      </c>
      <c r="G6" s="194">
        <v>0</v>
      </c>
      <c r="H6" s="194">
        <f t="shared" ref="H6:H36" si="1">+E6-F6</f>
        <v>0</v>
      </c>
    </row>
    <row r="7" spans="1:8" ht="12.95" customHeight="1">
      <c r="A7" s="192">
        <v>12</v>
      </c>
      <c r="B7" s="193" t="s">
        <v>271</v>
      </c>
      <c r="C7" s="194">
        <v>0</v>
      </c>
      <c r="D7" s="194">
        <v>0</v>
      </c>
      <c r="E7" s="194">
        <f t="shared" si="0"/>
        <v>0</v>
      </c>
      <c r="F7" s="194">
        <v>0</v>
      </c>
      <c r="G7" s="194">
        <v>0</v>
      </c>
      <c r="H7" s="194">
        <f t="shared" si="1"/>
        <v>0</v>
      </c>
    </row>
    <row r="8" spans="1:8" ht="12.95" customHeight="1">
      <c r="A8" s="192">
        <v>13</v>
      </c>
      <c r="B8" s="193" t="s">
        <v>272</v>
      </c>
      <c r="C8" s="194">
        <v>0</v>
      </c>
      <c r="D8" s="194">
        <v>0</v>
      </c>
      <c r="E8" s="194">
        <f t="shared" si="0"/>
        <v>0</v>
      </c>
      <c r="F8" s="194">
        <v>0</v>
      </c>
      <c r="G8" s="194">
        <v>0</v>
      </c>
      <c r="H8" s="194">
        <f t="shared" si="1"/>
        <v>0</v>
      </c>
    </row>
    <row r="9" spans="1:8" ht="12.95" customHeight="1">
      <c r="A9" s="192">
        <v>14</v>
      </c>
      <c r="B9" s="193" t="s">
        <v>273</v>
      </c>
      <c r="C9" s="195">
        <v>0</v>
      </c>
      <c r="D9" s="195">
        <v>0</v>
      </c>
      <c r="E9" s="194">
        <f t="shared" si="0"/>
        <v>0</v>
      </c>
      <c r="F9" s="195">
        <v>0</v>
      </c>
      <c r="G9" s="195">
        <v>0</v>
      </c>
      <c r="H9" s="194">
        <f t="shared" si="1"/>
        <v>0</v>
      </c>
    </row>
    <row r="10" spans="1:8" ht="12.95" customHeight="1">
      <c r="A10" s="192">
        <v>15</v>
      </c>
      <c r="B10" s="193" t="s">
        <v>274</v>
      </c>
      <c r="C10" s="194">
        <v>0</v>
      </c>
      <c r="D10" s="194">
        <v>0</v>
      </c>
      <c r="E10" s="194">
        <f t="shared" si="0"/>
        <v>0</v>
      </c>
      <c r="F10" s="194">
        <v>0</v>
      </c>
      <c r="G10" s="194">
        <v>0</v>
      </c>
      <c r="H10" s="194">
        <f t="shared" si="1"/>
        <v>0</v>
      </c>
    </row>
    <row r="11" spans="1:8" ht="12.95" customHeight="1">
      <c r="A11" s="192">
        <v>16</v>
      </c>
      <c r="B11" s="193" t="s">
        <v>275</v>
      </c>
      <c r="C11" s="195">
        <v>0</v>
      </c>
      <c r="D11" s="195">
        <v>0</v>
      </c>
      <c r="E11" s="194">
        <f t="shared" si="0"/>
        <v>0</v>
      </c>
      <c r="F11" s="195">
        <v>0</v>
      </c>
      <c r="G11" s="195">
        <v>0</v>
      </c>
      <c r="H11" s="194">
        <f t="shared" si="1"/>
        <v>0</v>
      </c>
    </row>
    <row r="12" spans="1:8" ht="12.95" customHeight="1">
      <c r="A12" s="192">
        <v>17</v>
      </c>
      <c r="B12" s="193" t="s">
        <v>276</v>
      </c>
      <c r="C12" s="194">
        <v>0</v>
      </c>
      <c r="D12" s="194">
        <v>0</v>
      </c>
      <c r="E12" s="194">
        <f t="shared" si="0"/>
        <v>0</v>
      </c>
      <c r="F12" s="194">
        <v>0</v>
      </c>
      <c r="G12" s="194">
        <v>0</v>
      </c>
      <c r="H12" s="194">
        <f t="shared" si="1"/>
        <v>0</v>
      </c>
    </row>
    <row r="13" spans="1:8" ht="12.95" customHeight="1">
      <c r="A13" s="192">
        <v>18</v>
      </c>
      <c r="B13" s="193" t="s">
        <v>225</v>
      </c>
      <c r="C13" s="194">
        <v>0</v>
      </c>
      <c r="D13" s="194">
        <v>0</v>
      </c>
      <c r="E13" s="194">
        <f t="shared" si="0"/>
        <v>0</v>
      </c>
      <c r="F13" s="194">
        <v>0</v>
      </c>
      <c r="G13" s="194">
        <v>0</v>
      </c>
      <c r="H13" s="194">
        <f t="shared" si="1"/>
        <v>0</v>
      </c>
    </row>
    <row r="14" spans="1:8" s="191" customFormat="1" ht="12.95" customHeight="1">
      <c r="A14" s="188" t="s">
        <v>277</v>
      </c>
      <c r="B14" s="189"/>
      <c r="C14" s="190">
        <f>SUM(C15:C21)</f>
        <v>13359576442.450001</v>
      </c>
      <c r="D14" s="190">
        <f>SUM(D15:D21)</f>
        <v>1020984455.42</v>
      </c>
      <c r="E14" s="190">
        <f t="shared" si="0"/>
        <v>14380560897.870001</v>
      </c>
      <c r="F14" s="190">
        <f>SUM(F15:F21)</f>
        <v>5531146627.1899996</v>
      </c>
      <c r="G14" s="190">
        <f>SUM(G15:G21)</f>
        <v>5531144086.79</v>
      </c>
      <c r="H14" s="190">
        <f t="shared" si="1"/>
        <v>8849414270.6800003</v>
      </c>
    </row>
    <row r="15" spans="1:8" ht="12.95" customHeight="1">
      <c r="A15" s="192">
        <v>21</v>
      </c>
      <c r="B15" s="193" t="s">
        <v>278</v>
      </c>
      <c r="C15" s="194">
        <v>0</v>
      </c>
      <c r="D15" s="194">
        <v>0</v>
      </c>
      <c r="E15" s="194">
        <f t="shared" si="0"/>
        <v>0</v>
      </c>
      <c r="F15" s="194">
        <v>0</v>
      </c>
      <c r="G15" s="194">
        <v>0</v>
      </c>
      <c r="H15" s="194">
        <f t="shared" si="1"/>
        <v>0</v>
      </c>
    </row>
    <row r="16" spans="1:8" ht="12.95" customHeight="1">
      <c r="A16" s="192">
        <v>22</v>
      </c>
      <c r="B16" s="193" t="s">
        <v>279</v>
      </c>
      <c r="C16" s="194">
        <v>0</v>
      </c>
      <c r="D16" s="194">
        <v>0</v>
      </c>
      <c r="E16" s="194">
        <f t="shared" si="0"/>
        <v>0</v>
      </c>
      <c r="F16" s="194">
        <v>0</v>
      </c>
      <c r="G16" s="194">
        <v>0</v>
      </c>
      <c r="H16" s="194">
        <f t="shared" si="1"/>
        <v>0</v>
      </c>
    </row>
    <row r="17" spans="1:8" ht="12.95" customHeight="1">
      <c r="A17" s="192">
        <v>23</v>
      </c>
      <c r="B17" s="193" t="s">
        <v>280</v>
      </c>
      <c r="C17" s="194">
        <v>13359576442.450001</v>
      </c>
      <c r="D17" s="194">
        <v>1020984455.42</v>
      </c>
      <c r="E17" s="194">
        <f t="shared" si="0"/>
        <v>14380560897.870001</v>
      </c>
      <c r="F17" s="194">
        <v>5531146627.1899996</v>
      </c>
      <c r="G17" s="194">
        <v>5531144086.79</v>
      </c>
      <c r="H17" s="194">
        <f t="shared" si="1"/>
        <v>8849414270.6800003</v>
      </c>
    </row>
    <row r="18" spans="1:8" ht="12.95" customHeight="1">
      <c r="A18" s="192">
        <v>24</v>
      </c>
      <c r="B18" s="193" t="s">
        <v>281</v>
      </c>
      <c r="C18" s="194">
        <v>0</v>
      </c>
      <c r="D18" s="194">
        <v>0</v>
      </c>
      <c r="E18" s="194">
        <f t="shared" si="0"/>
        <v>0</v>
      </c>
      <c r="F18" s="194">
        <v>0</v>
      </c>
      <c r="G18" s="194">
        <v>0</v>
      </c>
      <c r="H18" s="194">
        <f t="shared" si="1"/>
        <v>0</v>
      </c>
    </row>
    <row r="19" spans="1:8" ht="12.95" customHeight="1">
      <c r="A19" s="192">
        <v>25</v>
      </c>
      <c r="B19" s="193" t="s">
        <v>282</v>
      </c>
      <c r="C19" s="194">
        <v>0</v>
      </c>
      <c r="D19" s="194">
        <v>0</v>
      </c>
      <c r="E19" s="194">
        <f t="shared" si="0"/>
        <v>0</v>
      </c>
      <c r="F19" s="194">
        <v>0</v>
      </c>
      <c r="G19" s="194">
        <v>0</v>
      </c>
      <c r="H19" s="194">
        <f t="shared" si="1"/>
        <v>0</v>
      </c>
    </row>
    <row r="20" spans="1:8" ht="12.95" customHeight="1">
      <c r="A20" s="192">
        <v>26</v>
      </c>
      <c r="B20" s="193" t="s">
        <v>283</v>
      </c>
      <c r="C20" s="194">
        <v>0</v>
      </c>
      <c r="D20" s="194">
        <v>0</v>
      </c>
      <c r="E20" s="194">
        <f t="shared" si="0"/>
        <v>0</v>
      </c>
      <c r="F20" s="194">
        <v>0</v>
      </c>
      <c r="G20" s="194">
        <v>0</v>
      </c>
      <c r="H20" s="194">
        <f t="shared" si="1"/>
        <v>0</v>
      </c>
    </row>
    <row r="21" spans="1:8" ht="12.95" customHeight="1">
      <c r="A21" s="192">
        <v>27</v>
      </c>
      <c r="B21" s="193" t="s">
        <v>284</v>
      </c>
      <c r="C21" s="194">
        <v>0</v>
      </c>
      <c r="D21" s="194">
        <v>0</v>
      </c>
      <c r="E21" s="194">
        <f t="shared" si="0"/>
        <v>0</v>
      </c>
      <c r="F21" s="194">
        <v>0</v>
      </c>
      <c r="G21" s="194">
        <v>0</v>
      </c>
      <c r="H21" s="194">
        <f t="shared" si="1"/>
        <v>0</v>
      </c>
    </row>
    <row r="22" spans="1:8" s="191" customFormat="1" ht="12.95" customHeight="1">
      <c r="A22" s="188" t="s">
        <v>285</v>
      </c>
      <c r="B22" s="189"/>
      <c r="C22" s="190">
        <f>+C23+C24+C25+C26+C27+C28+C29+C30+C31</f>
        <v>0</v>
      </c>
      <c r="D22" s="190">
        <f>+D23+D24+D25+D26+D27+D28+D29+D30+D31</f>
        <v>0</v>
      </c>
      <c r="E22" s="190">
        <f>+E23+E24+E25+E26+E27+E28+E29+E30+E31</f>
        <v>0</v>
      </c>
      <c r="F22" s="190">
        <f>+F23+F24+F25+F26+F27+F28+F29+F30+F31</f>
        <v>0</v>
      </c>
      <c r="G22" s="190">
        <f>+G23+G24+G25+G26+G27+G28+G29+G30+G31</f>
        <v>0</v>
      </c>
      <c r="H22" s="190">
        <f t="shared" si="1"/>
        <v>0</v>
      </c>
    </row>
    <row r="23" spans="1:8" ht="12.95" customHeight="1">
      <c r="A23" s="192">
        <v>31</v>
      </c>
      <c r="B23" s="193" t="s">
        <v>286</v>
      </c>
      <c r="C23" s="194">
        <v>0</v>
      </c>
      <c r="D23" s="194">
        <v>0</v>
      </c>
      <c r="E23" s="194">
        <f t="shared" ref="E23:E36" si="2">+C23+D23</f>
        <v>0</v>
      </c>
      <c r="F23" s="194">
        <v>0</v>
      </c>
      <c r="G23" s="194">
        <v>0</v>
      </c>
      <c r="H23" s="194">
        <f t="shared" si="1"/>
        <v>0</v>
      </c>
    </row>
    <row r="24" spans="1:8" ht="12.95" customHeight="1">
      <c r="A24" s="192">
        <v>32</v>
      </c>
      <c r="B24" s="193" t="s">
        <v>287</v>
      </c>
      <c r="C24" s="194">
        <v>0</v>
      </c>
      <c r="D24" s="194">
        <v>0</v>
      </c>
      <c r="E24" s="194">
        <f t="shared" si="2"/>
        <v>0</v>
      </c>
      <c r="F24" s="194">
        <v>0</v>
      </c>
      <c r="G24" s="194">
        <v>0</v>
      </c>
      <c r="H24" s="194">
        <f t="shared" si="1"/>
        <v>0</v>
      </c>
    </row>
    <row r="25" spans="1:8" ht="12.95" customHeight="1">
      <c r="A25" s="192">
        <v>33</v>
      </c>
      <c r="B25" s="193" t="s">
        <v>288</v>
      </c>
      <c r="C25" s="195">
        <v>0</v>
      </c>
      <c r="D25" s="195">
        <v>0</v>
      </c>
      <c r="E25" s="194">
        <f t="shared" si="2"/>
        <v>0</v>
      </c>
      <c r="F25" s="195">
        <v>0</v>
      </c>
      <c r="G25" s="195">
        <v>0</v>
      </c>
      <c r="H25" s="194">
        <f t="shared" si="1"/>
        <v>0</v>
      </c>
    </row>
    <row r="26" spans="1:8" ht="12.95" customHeight="1">
      <c r="A26" s="192">
        <v>34</v>
      </c>
      <c r="B26" s="193" t="s">
        <v>289</v>
      </c>
      <c r="C26" s="194">
        <v>0</v>
      </c>
      <c r="D26" s="194">
        <v>0</v>
      </c>
      <c r="E26" s="194">
        <f t="shared" si="2"/>
        <v>0</v>
      </c>
      <c r="F26" s="194">
        <v>0</v>
      </c>
      <c r="G26" s="194">
        <v>0</v>
      </c>
      <c r="H26" s="194">
        <f t="shared" si="1"/>
        <v>0</v>
      </c>
    </row>
    <row r="27" spans="1:8" ht="12.95" customHeight="1">
      <c r="A27" s="192">
        <v>35</v>
      </c>
      <c r="B27" s="193" t="s">
        <v>290</v>
      </c>
      <c r="C27" s="194">
        <v>0</v>
      </c>
      <c r="D27" s="194">
        <v>0</v>
      </c>
      <c r="E27" s="194">
        <f t="shared" si="2"/>
        <v>0</v>
      </c>
      <c r="F27" s="194">
        <v>0</v>
      </c>
      <c r="G27" s="194">
        <v>0</v>
      </c>
      <c r="H27" s="194">
        <f t="shared" si="1"/>
        <v>0</v>
      </c>
    </row>
    <row r="28" spans="1:8" ht="12.95" customHeight="1">
      <c r="A28" s="192">
        <v>36</v>
      </c>
      <c r="B28" s="193" t="s">
        <v>291</v>
      </c>
      <c r="C28" s="194">
        <v>0</v>
      </c>
      <c r="D28" s="194">
        <v>0</v>
      </c>
      <c r="E28" s="194">
        <f t="shared" si="2"/>
        <v>0</v>
      </c>
      <c r="F28" s="194">
        <v>0</v>
      </c>
      <c r="G28" s="194">
        <v>0</v>
      </c>
      <c r="H28" s="194">
        <f t="shared" si="1"/>
        <v>0</v>
      </c>
    </row>
    <row r="29" spans="1:8" ht="12.95" customHeight="1">
      <c r="A29" s="192">
        <v>37</v>
      </c>
      <c r="B29" s="193" t="s">
        <v>292</v>
      </c>
      <c r="C29" s="194">
        <v>0</v>
      </c>
      <c r="D29" s="194">
        <v>0</v>
      </c>
      <c r="E29" s="194">
        <f t="shared" si="2"/>
        <v>0</v>
      </c>
      <c r="F29" s="194">
        <v>0</v>
      </c>
      <c r="G29" s="194">
        <v>0</v>
      </c>
      <c r="H29" s="194">
        <f t="shared" si="1"/>
        <v>0</v>
      </c>
    </row>
    <row r="30" spans="1:8" ht="12.95" customHeight="1">
      <c r="A30" s="192">
        <v>38</v>
      </c>
      <c r="B30" s="193" t="s">
        <v>293</v>
      </c>
      <c r="C30" s="194">
        <v>0</v>
      </c>
      <c r="D30" s="194">
        <v>0</v>
      </c>
      <c r="E30" s="194">
        <f t="shared" si="2"/>
        <v>0</v>
      </c>
      <c r="F30" s="194">
        <v>0</v>
      </c>
      <c r="G30" s="194">
        <v>0</v>
      </c>
      <c r="H30" s="194">
        <f t="shared" si="1"/>
        <v>0</v>
      </c>
    </row>
    <row r="31" spans="1:8" ht="12.95" customHeight="1">
      <c r="A31" s="192">
        <v>39</v>
      </c>
      <c r="B31" s="193" t="s">
        <v>294</v>
      </c>
      <c r="C31" s="194">
        <v>0</v>
      </c>
      <c r="D31" s="194">
        <v>0</v>
      </c>
      <c r="E31" s="194">
        <f t="shared" si="2"/>
        <v>0</v>
      </c>
      <c r="F31" s="194">
        <v>0</v>
      </c>
      <c r="G31" s="194">
        <v>0</v>
      </c>
      <c r="H31" s="194">
        <f t="shared" si="1"/>
        <v>0</v>
      </c>
    </row>
    <row r="32" spans="1:8" s="191" customFormat="1" ht="12.95" customHeight="1">
      <c r="A32" s="188" t="s">
        <v>295</v>
      </c>
      <c r="B32" s="189"/>
      <c r="C32" s="190">
        <f>SUM(C33:C36)</f>
        <v>0</v>
      </c>
      <c r="D32" s="190">
        <f>SUM(D33:D36)</f>
        <v>0</v>
      </c>
      <c r="E32" s="190">
        <f t="shared" si="2"/>
        <v>0</v>
      </c>
      <c r="F32" s="190">
        <f>SUM(F33:F36)</f>
        <v>0</v>
      </c>
      <c r="G32" s="190">
        <f>SUM(G33:G36)</f>
        <v>0</v>
      </c>
      <c r="H32" s="190">
        <f t="shared" si="1"/>
        <v>0</v>
      </c>
    </row>
    <row r="33" spans="1:8" ht="12.95" customHeight="1">
      <c r="A33" s="192">
        <v>41</v>
      </c>
      <c r="B33" s="193" t="s">
        <v>296</v>
      </c>
      <c r="C33" s="195">
        <v>0</v>
      </c>
      <c r="D33" s="195">
        <v>0</v>
      </c>
      <c r="E33" s="194">
        <f t="shared" si="2"/>
        <v>0</v>
      </c>
      <c r="F33" s="195">
        <v>0</v>
      </c>
      <c r="G33" s="195">
        <v>0</v>
      </c>
      <c r="H33" s="194">
        <f t="shared" si="1"/>
        <v>0</v>
      </c>
    </row>
    <row r="34" spans="1:8" ht="27" customHeight="1">
      <c r="A34" s="192">
        <v>42</v>
      </c>
      <c r="B34" s="193" t="s">
        <v>297</v>
      </c>
      <c r="C34" s="194">
        <v>0</v>
      </c>
      <c r="D34" s="194">
        <v>0</v>
      </c>
      <c r="E34" s="194">
        <f t="shared" si="2"/>
        <v>0</v>
      </c>
      <c r="F34" s="194">
        <v>0</v>
      </c>
      <c r="G34" s="194">
        <v>0</v>
      </c>
      <c r="H34" s="194">
        <f t="shared" si="1"/>
        <v>0</v>
      </c>
    </row>
    <row r="35" spans="1:8" ht="12.95" customHeight="1">
      <c r="A35" s="192">
        <v>43</v>
      </c>
      <c r="B35" s="193" t="s">
        <v>298</v>
      </c>
      <c r="C35" s="195">
        <v>0</v>
      </c>
      <c r="D35" s="195">
        <v>0</v>
      </c>
      <c r="E35" s="194">
        <f t="shared" si="2"/>
        <v>0</v>
      </c>
      <c r="F35" s="195">
        <v>0</v>
      </c>
      <c r="G35" s="195">
        <v>0</v>
      </c>
      <c r="H35" s="194">
        <f t="shared" si="1"/>
        <v>0</v>
      </c>
    </row>
    <row r="36" spans="1:8" ht="12.95" customHeight="1">
      <c r="A36" s="192">
        <v>44</v>
      </c>
      <c r="B36" s="193" t="s">
        <v>299</v>
      </c>
      <c r="C36" s="195">
        <v>0</v>
      </c>
      <c r="D36" s="195">
        <v>0</v>
      </c>
      <c r="E36" s="194">
        <f t="shared" si="2"/>
        <v>0</v>
      </c>
      <c r="F36" s="195">
        <v>0</v>
      </c>
      <c r="G36" s="195">
        <v>0</v>
      </c>
      <c r="H36" s="194">
        <f t="shared" si="1"/>
        <v>0</v>
      </c>
    </row>
    <row r="37" spans="1:8" s="191" customFormat="1">
      <c r="A37" s="196"/>
      <c r="B37" s="197" t="s">
        <v>177</v>
      </c>
      <c r="C37" s="198">
        <f t="shared" ref="C37:H37" si="3">+C5+C14+C22+C32</f>
        <v>13359576442.450001</v>
      </c>
      <c r="D37" s="198">
        <f t="shared" si="3"/>
        <v>1020984455.42</v>
      </c>
      <c r="E37" s="198">
        <f t="shared" si="3"/>
        <v>14380560897.870001</v>
      </c>
      <c r="F37" s="198">
        <f t="shared" si="3"/>
        <v>5531146627.1899996</v>
      </c>
      <c r="G37" s="198">
        <f t="shared" si="3"/>
        <v>5531144086.79</v>
      </c>
      <c r="H37" s="198">
        <f t="shared" si="3"/>
        <v>8849414270.6800003</v>
      </c>
    </row>
    <row r="38" spans="1:8">
      <c r="A38" s="199" t="s">
        <v>47</v>
      </c>
      <c r="C38" s="200"/>
      <c r="D38" s="200"/>
      <c r="E38" s="200"/>
      <c r="F38" s="200"/>
      <c r="G38" s="200"/>
      <c r="H38" s="200"/>
    </row>
    <row r="39" spans="1:8" ht="12.75">
      <c r="A39" s="201"/>
      <c r="C39" s="202"/>
      <c r="D39" s="202"/>
      <c r="E39" s="202"/>
      <c r="F39" s="202"/>
      <c r="G39" s="202"/>
      <c r="H39" s="202"/>
    </row>
    <row r="40" spans="1:8">
      <c r="C40" s="203"/>
      <c r="D40" s="203"/>
      <c r="E40" s="203"/>
      <c r="F40" s="203"/>
      <c r="G40" s="203"/>
      <c r="H40" s="203"/>
    </row>
  </sheetData>
  <mergeCells count="8">
    <mergeCell ref="A22:B22"/>
    <mergeCell ref="A32:B32"/>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76" fitToHeight="0" orientation="landscape" r:id="rId1"/>
</worksheet>
</file>

<file path=xl/worksheets/sheet7.xml><?xml version="1.0" encoding="utf-8"?>
<worksheet xmlns="http://schemas.openxmlformats.org/spreadsheetml/2006/main" xmlns:r="http://schemas.openxmlformats.org/officeDocument/2006/relationships">
  <sheetPr>
    <tabColor theme="8" tint="0.39997558519241921"/>
  </sheetPr>
  <dimension ref="A1:I38"/>
  <sheetViews>
    <sheetView showGridLines="0" tabSelected="1" zoomScaleNormal="100" zoomScaleSheetLayoutView="90" workbookViewId="0">
      <selection activeCell="B58" sqref="B58"/>
    </sheetView>
  </sheetViews>
  <sheetFormatPr baseColWidth="10" defaultColWidth="12" defaultRowHeight="11.25"/>
  <cols>
    <col min="1" max="2" width="2" style="204" customWidth="1"/>
    <col min="3" max="3" width="72.83203125" style="204" customWidth="1"/>
    <col min="4" max="4" width="18.33203125" style="204" customWidth="1"/>
    <col min="5" max="5" width="21.83203125" style="204" customWidth="1"/>
    <col min="6" max="6" width="18.33203125" style="204" customWidth="1"/>
    <col min="7" max="9" width="18.33203125" style="240" customWidth="1"/>
    <col min="10" max="16384" width="12" style="204"/>
  </cols>
  <sheetData>
    <row r="1" spans="1:9" ht="42" customHeight="1">
      <c r="A1" s="130" t="s">
        <v>300</v>
      </c>
      <c r="B1" s="131"/>
      <c r="C1" s="131"/>
      <c r="D1" s="131"/>
      <c r="E1" s="131"/>
      <c r="F1" s="131"/>
      <c r="G1" s="131"/>
      <c r="H1" s="131"/>
      <c r="I1" s="132"/>
    </row>
    <row r="2" spans="1:9" ht="15" customHeight="1">
      <c r="A2" s="205" t="s">
        <v>52</v>
      </c>
      <c r="B2" s="206"/>
      <c r="C2" s="207"/>
      <c r="D2" s="131" t="s">
        <v>178</v>
      </c>
      <c r="E2" s="131"/>
      <c r="F2" s="131"/>
      <c r="G2" s="131"/>
      <c r="H2" s="131"/>
      <c r="I2" s="135" t="s">
        <v>54</v>
      </c>
    </row>
    <row r="3" spans="1:9" ht="24.95" customHeight="1">
      <c r="A3" s="208"/>
      <c r="B3" s="209"/>
      <c r="C3" s="210"/>
      <c r="D3" s="211" t="s">
        <v>55</v>
      </c>
      <c r="E3" s="137" t="s">
        <v>56</v>
      </c>
      <c r="F3" s="137" t="s">
        <v>6</v>
      </c>
      <c r="G3" s="137" t="s">
        <v>7</v>
      </c>
      <c r="H3" s="212" t="s">
        <v>57</v>
      </c>
      <c r="I3" s="138"/>
    </row>
    <row r="4" spans="1:9">
      <c r="A4" s="213"/>
      <c r="B4" s="214"/>
      <c r="C4" s="215"/>
      <c r="D4" s="140">
        <v>1</v>
      </c>
      <c r="E4" s="140">
        <v>2</v>
      </c>
      <c r="F4" s="140" t="s">
        <v>58</v>
      </c>
      <c r="G4" s="140">
        <v>4</v>
      </c>
      <c r="H4" s="140">
        <v>5</v>
      </c>
      <c r="I4" s="140" t="s">
        <v>59</v>
      </c>
    </row>
    <row r="5" spans="1:9">
      <c r="A5" s="216" t="s">
        <v>301</v>
      </c>
      <c r="B5" s="217"/>
      <c r="C5" s="218"/>
      <c r="D5" s="219"/>
      <c r="E5" s="219"/>
      <c r="F5" s="219"/>
      <c r="G5" s="219"/>
      <c r="H5" s="219"/>
      <c r="I5" s="219"/>
    </row>
    <row r="6" spans="1:9">
      <c r="A6" s="220">
        <v>0</v>
      </c>
      <c r="B6" s="221" t="s">
        <v>302</v>
      </c>
      <c r="C6" s="222"/>
      <c r="D6" s="223">
        <f t="shared" ref="D6:I6" si="0">SUM(D7:D8)</f>
        <v>0</v>
      </c>
      <c r="E6" s="223">
        <f t="shared" si="0"/>
        <v>0</v>
      </c>
      <c r="F6" s="224">
        <f t="shared" si="0"/>
        <v>0</v>
      </c>
      <c r="G6" s="223">
        <f t="shared" si="0"/>
        <v>0</v>
      </c>
      <c r="H6" s="223">
        <f t="shared" si="0"/>
        <v>0</v>
      </c>
      <c r="I6" s="224">
        <f t="shared" si="0"/>
        <v>0</v>
      </c>
    </row>
    <row r="7" spans="1:9">
      <c r="A7" s="225" t="s">
        <v>303</v>
      </c>
      <c r="B7" s="226"/>
      <c r="C7" s="227" t="s">
        <v>304</v>
      </c>
      <c r="D7" s="228">
        <v>0</v>
      </c>
      <c r="E7" s="228">
        <v>0</v>
      </c>
      <c r="F7" s="228">
        <f>D7+E7</f>
        <v>0</v>
      </c>
      <c r="G7" s="228">
        <v>0</v>
      </c>
      <c r="H7" s="228">
        <v>0</v>
      </c>
      <c r="I7" s="228">
        <f>F7-G7</f>
        <v>0</v>
      </c>
    </row>
    <row r="8" spans="1:9">
      <c r="A8" s="225" t="s">
        <v>305</v>
      </c>
      <c r="B8" s="226"/>
      <c r="C8" s="227" t="s">
        <v>306</v>
      </c>
      <c r="D8" s="228">
        <v>0</v>
      </c>
      <c r="E8" s="228">
        <v>0</v>
      </c>
      <c r="F8" s="228">
        <f>D8+E8</f>
        <v>0</v>
      </c>
      <c r="G8" s="228">
        <v>0</v>
      </c>
      <c r="H8" s="228">
        <v>0</v>
      </c>
      <c r="I8" s="228">
        <f>F8-G8</f>
        <v>0</v>
      </c>
    </row>
    <row r="9" spans="1:9" ht="11.25" customHeight="1">
      <c r="A9" s="225">
        <v>0</v>
      </c>
      <c r="B9" s="221" t="s">
        <v>307</v>
      </c>
      <c r="C9" s="222"/>
      <c r="D9" s="224">
        <f t="shared" ref="D9:I9" si="1">SUM(D10:D17)</f>
        <v>13247387560.119999</v>
      </c>
      <c r="E9" s="224">
        <f t="shared" si="1"/>
        <v>992332307.22000003</v>
      </c>
      <c r="F9" s="224">
        <f t="shared" si="1"/>
        <v>14239719867.34</v>
      </c>
      <c r="G9" s="224">
        <f t="shared" si="1"/>
        <v>5468133161.8100004</v>
      </c>
      <c r="H9" s="224">
        <f t="shared" si="1"/>
        <v>5468130621.4100008</v>
      </c>
      <c r="I9" s="224">
        <f t="shared" si="1"/>
        <v>8771586705.5300007</v>
      </c>
    </row>
    <row r="10" spans="1:9">
      <c r="A10" s="225" t="s">
        <v>308</v>
      </c>
      <c r="B10" s="226"/>
      <c r="C10" s="227" t="s">
        <v>309</v>
      </c>
      <c r="D10" s="229">
        <v>12854353017.719999</v>
      </c>
      <c r="E10" s="229">
        <v>987781775.26999998</v>
      </c>
      <c r="F10" s="228">
        <f t="shared" ref="F10:F17" si="2">D10+E10</f>
        <v>13842134792.99</v>
      </c>
      <c r="G10" s="229">
        <v>5365934595.04</v>
      </c>
      <c r="H10" s="229">
        <v>5365932054.6400003</v>
      </c>
      <c r="I10" s="228">
        <f t="shared" ref="I10:I17" si="3">F10-G10</f>
        <v>8476200197.9499998</v>
      </c>
    </row>
    <row r="11" spans="1:9">
      <c r="A11" s="225" t="s">
        <v>310</v>
      </c>
      <c r="B11" s="226"/>
      <c r="C11" s="227" t="s">
        <v>311</v>
      </c>
      <c r="D11" s="229">
        <v>0</v>
      </c>
      <c r="E11" s="229">
        <v>0</v>
      </c>
      <c r="F11" s="228">
        <f t="shared" si="2"/>
        <v>0</v>
      </c>
      <c r="G11" s="229">
        <v>0</v>
      </c>
      <c r="H11" s="229">
        <v>0</v>
      </c>
      <c r="I11" s="228">
        <f t="shared" si="3"/>
        <v>0</v>
      </c>
    </row>
    <row r="12" spans="1:9">
      <c r="A12" s="225" t="s">
        <v>312</v>
      </c>
      <c r="B12" s="226"/>
      <c r="C12" s="227" t="s">
        <v>313</v>
      </c>
      <c r="D12" s="229">
        <v>393034542.39999998</v>
      </c>
      <c r="E12" s="229">
        <v>4550531.95</v>
      </c>
      <c r="F12" s="228">
        <f t="shared" si="2"/>
        <v>397585074.34999996</v>
      </c>
      <c r="G12" s="229">
        <v>102198566.77</v>
      </c>
      <c r="H12" s="229">
        <v>102198566.77</v>
      </c>
      <c r="I12" s="228">
        <f t="shared" si="3"/>
        <v>295386507.57999998</v>
      </c>
    </row>
    <row r="13" spans="1:9">
      <c r="A13" s="225" t="s">
        <v>314</v>
      </c>
      <c r="B13" s="226"/>
      <c r="C13" s="227" t="s">
        <v>315</v>
      </c>
      <c r="D13" s="229">
        <v>0</v>
      </c>
      <c r="E13" s="229">
        <v>0</v>
      </c>
      <c r="F13" s="228">
        <f t="shared" si="2"/>
        <v>0</v>
      </c>
      <c r="G13" s="229">
        <v>0</v>
      </c>
      <c r="H13" s="229">
        <v>0</v>
      </c>
      <c r="I13" s="228">
        <f t="shared" si="3"/>
        <v>0</v>
      </c>
    </row>
    <row r="14" spans="1:9">
      <c r="A14" s="225" t="s">
        <v>316</v>
      </c>
      <c r="B14" s="226"/>
      <c r="C14" s="227" t="s">
        <v>317</v>
      </c>
      <c r="D14" s="229">
        <v>0</v>
      </c>
      <c r="E14" s="229">
        <v>0</v>
      </c>
      <c r="F14" s="228">
        <f t="shared" si="2"/>
        <v>0</v>
      </c>
      <c r="G14" s="229">
        <v>0</v>
      </c>
      <c r="H14" s="229">
        <v>0</v>
      </c>
      <c r="I14" s="228">
        <f t="shared" si="3"/>
        <v>0</v>
      </c>
    </row>
    <row r="15" spans="1:9">
      <c r="A15" s="225" t="s">
        <v>318</v>
      </c>
      <c r="B15" s="226"/>
      <c r="C15" s="227" t="s">
        <v>319</v>
      </c>
      <c r="D15" s="229">
        <v>0</v>
      </c>
      <c r="E15" s="229">
        <v>0</v>
      </c>
      <c r="F15" s="228">
        <f t="shared" si="2"/>
        <v>0</v>
      </c>
      <c r="G15" s="229">
        <v>0</v>
      </c>
      <c r="H15" s="229">
        <v>0</v>
      </c>
      <c r="I15" s="228">
        <f t="shared" si="3"/>
        <v>0</v>
      </c>
    </row>
    <row r="16" spans="1:9">
      <c r="A16" s="225" t="s">
        <v>320</v>
      </c>
      <c r="B16" s="226"/>
      <c r="C16" s="227" t="s">
        <v>321</v>
      </c>
      <c r="D16" s="229">
        <v>0</v>
      </c>
      <c r="E16" s="229">
        <v>0</v>
      </c>
      <c r="F16" s="228">
        <f t="shared" si="2"/>
        <v>0</v>
      </c>
      <c r="G16" s="229">
        <v>0</v>
      </c>
      <c r="H16" s="229">
        <v>0</v>
      </c>
      <c r="I16" s="228">
        <f t="shared" si="3"/>
        <v>0</v>
      </c>
    </row>
    <row r="17" spans="1:9">
      <c r="A17" s="225" t="s">
        <v>322</v>
      </c>
      <c r="B17" s="226"/>
      <c r="C17" s="227" t="s">
        <v>323</v>
      </c>
      <c r="D17" s="229">
        <v>0</v>
      </c>
      <c r="E17" s="229">
        <v>0</v>
      </c>
      <c r="F17" s="228">
        <f t="shared" si="2"/>
        <v>0</v>
      </c>
      <c r="G17" s="229">
        <v>0</v>
      </c>
      <c r="H17" s="229">
        <v>0</v>
      </c>
      <c r="I17" s="228">
        <f t="shared" si="3"/>
        <v>0</v>
      </c>
    </row>
    <row r="18" spans="1:9" ht="11.25" customHeight="1">
      <c r="A18" s="225">
        <v>0</v>
      </c>
      <c r="B18" s="221" t="s">
        <v>324</v>
      </c>
      <c r="C18" s="222"/>
      <c r="D18" s="224">
        <f t="shared" ref="D18:I18" si="4">SUM(D19:D21)</f>
        <v>112188882.33</v>
      </c>
      <c r="E18" s="224">
        <f t="shared" si="4"/>
        <v>28652148.199999999</v>
      </c>
      <c r="F18" s="224">
        <f t="shared" si="4"/>
        <v>140841030.53</v>
      </c>
      <c r="G18" s="224">
        <f t="shared" si="4"/>
        <v>63013465.380000003</v>
      </c>
      <c r="H18" s="224">
        <f t="shared" si="4"/>
        <v>63013465.380000003</v>
      </c>
      <c r="I18" s="224">
        <f t="shared" si="4"/>
        <v>77827565.150000006</v>
      </c>
    </row>
    <row r="19" spans="1:9">
      <c r="A19" s="225" t="s">
        <v>325</v>
      </c>
      <c r="B19" s="226"/>
      <c r="C19" s="227" t="s">
        <v>326</v>
      </c>
      <c r="D19" s="229">
        <v>112188882.33</v>
      </c>
      <c r="E19" s="229">
        <v>28652148.199999999</v>
      </c>
      <c r="F19" s="228">
        <f>D19+E19</f>
        <v>140841030.53</v>
      </c>
      <c r="G19" s="229">
        <v>63013465.380000003</v>
      </c>
      <c r="H19" s="229">
        <v>63013465.380000003</v>
      </c>
      <c r="I19" s="228">
        <f>F19-G19</f>
        <v>77827565.150000006</v>
      </c>
    </row>
    <row r="20" spans="1:9" ht="11.25" customHeight="1">
      <c r="A20" s="225" t="s">
        <v>327</v>
      </c>
      <c r="B20" s="226"/>
      <c r="C20" s="227" t="s">
        <v>328</v>
      </c>
      <c r="D20" s="229">
        <v>0</v>
      </c>
      <c r="E20" s="229">
        <v>0</v>
      </c>
      <c r="F20" s="228">
        <f>D20+E20</f>
        <v>0</v>
      </c>
      <c r="G20" s="229">
        <v>0</v>
      </c>
      <c r="H20" s="229">
        <v>0</v>
      </c>
      <c r="I20" s="228">
        <f>F20-G20</f>
        <v>0</v>
      </c>
    </row>
    <row r="21" spans="1:9">
      <c r="A21" s="225" t="s">
        <v>329</v>
      </c>
      <c r="B21" s="226"/>
      <c r="C21" s="227" t="s">
        <v>330</v>
      </c>
      <c r="D21" s="229">
        <v>0</v>
      </c>
      <c r="E21" s="229">
        <v>0</v>
      </c>
      <c r="F21" s="228">
        <f>D21+E21</f>
        <v>0</v>
      </c>
      <c r="G21" s="229">
        <v>0</v>
      </c>
      <c r="H21" s="229">
        <v>0</v>
      </c>
      <c r="I21" s="228">
        <f>F21-G21</f>
        <v>0</v>
      </c>
    </row>
    <row r="22" spans="1:9">
      <c r="A22" s="220">
        <v>0</v>
      </c>
      <c r="B22" s="221" t="s">
        <v>331</v>
      </c>
      <c r="C22" s="222"/>
      <c r="D22" s="224">
        <f t="shared" ref="D22:I22" si="5">SUM(D23:D24)</f>
        <v>0</v>
      </c>
      <c r="E22" s="224">
        <f t="shared" si="5"/>
        <v>0</v>
      </c>
      <c r="F22" s="224">
        <f t="shared" si="5"/>
        <v>0</v>
      </c>
      <c r="G22" s="224">
        <f t="shared" si="5"/>
        <v>0</v>
      </c>
      <c r="H22" s="224">
        <f t="shared" si="5"/>
        <v>0</v>
      </c>
      <c r="I22" s="224">
        <f t="shared" si="5"/>
        <v>0</v>
      </c>
    </row>
    <row r="23" spans="1:9">
      <c r="A23" s="225" t="s">
        <v>332</v>
      </c>
      <c r="B23" s="226"/>
      <c r="C23" s="227" t="s">
        <v>333</v>
      </c>
      <c r="D23" s="228">
        <v>0</v>
      </c>
      <c r="E23" s="228">
        <v>0</v>
      </c>
      <c r="F23" s="228">
        <f>D23+E23</f>
        <v>0</v>
      </c>
      <c r="G23" s="228">
        <v>0</v>
      </c>
      <c r="H23" s="228">
        <v>0</v>
      </c>
      <c r="I23" s="228">
        <f>F23-G23</f>
        <v>0</v>
      </c>
    </row>
    <row r="24" spans="1:9">
      <c r="A24" s="225" t="s">
        <v>334</v>
      </c>
      <c r="B24" s="226"/>
      <c r="C24" s="227" t="s">
        <v>335</v>
      </c>
      <c r="D24" s="228">
        <v>0</v>
      </c>
      <c r="E24" s="228">
        <v>0</v>
      </c>
      <c r="F24" s="228">
        <f>D24+E24</f>
        <v>0</v>
      </c>
      <c r="G24" s="228">
        <v>0</v>
      </c>
      <c r="H24" s="228">
        <v>0</v>
      </c>
      <c r="I24" s="228">
        <f>F24-G24</f>
        <v>0</v>
      </c>
    </row>
    <row r="25" spans="1:9">
      <c r="A25" s="225">
        <v>0</v>
      </c>
      <c r="B25" s="221" t="s">
        <v>336</v>
      </c>
      <c r="C25" s="222"/>
      <c r="D25" s="224">
        <f t="shared" ref="D25:I25" si="6">SUM(D26:D29)</f>
        <v>0</v>
      </c>
      <c r="E25" s="224">
        <f t="shared" si="6"/>
        <v>0</v>
      </c>
      <c r="F25" s="224">
        <f t="shared" si="6"/>
        <v>0</v>
      </c>
      <c r="G25" s="224">
        <f t="shared" si="6"/>
        <v>0</v>
      </c>
      <c r="H25" s="224">
        <f t="shared" si="6"/>
        <v>0</v>
      </c>
      <c r="I25" s="224">
        <f t="shared" si="6"/>
        <v>0</v>
      </c>
    </row>
    <row r="26" spans="1:9">
      <c r="A26" s="225" t="s">
        <v>337</v>
      </c>
      <c r="B26" s="226"/>
      <c r="C26" s="227" t="s">
        <v>338</v>
      </c>
      <c r="D26" s="228">
        <v>0</v>
      </c>
      <c r="E26" s="228">
        <v>0</v>
      </c>
      <c r="F26" s="228">
        <f>D26+E26</f>
        <v>0</v>
      </c>
      <c r="G26" s="228">
        <v>0</v>
      </c>
      <c r="H26" s="228">
        <v>0</v>
      </c>
      <c r="I26" s="228">
        <f>F26-G26</f>
        <v>0</v>
      </c>
    </row>
    <row r="27" spans="1:9">
      <c r="A27" s="225" t="s">
        <v>339</v>
      </c>
      <c r="B27" s="226"/>
      <c r="C27" s="227" t="s">
        <v>340</v>
      </c>
      <c r="D27" s="228">
        <v>0</v>
      </c>
      <c r="E27" s="228">
        <v>0</v>
      </c>
      <c r="F27" s="228">
        <f>D27+E27</f>
        <v>0</v>
      </c>
      <c r="G27" s="228">
        <v>0</v>
      </c>
      <c r="H27" s="228">
        <v>0</v>
      </c>
      <c r="I27" s="228">
        <f>F27-G27</f>
        <v>0</v>
      </c>
    </row>
    <row r="28" spans="1:9">
      <c r="A28" s="225" t="s">
        <v>341</v>
      </c>
      <c r="B28" s="226"/>
      <c r="C28" s="227" t="s">
        <v>342</v>
      </c>
      <c r="D28" s="228">
        <v>0</v>
      </c>
      <c r="E28" s="228">
        <v>0</v>
      </c>
      <c r="F28" s="228">
        <f>D28+E28</f>
        <v>0</v>
      </c>
      <c r="G28" s="228">
        <v>0</v>
      </c>
      <c r="H28" s="228">
        <v>0</v>
      </c>
      <c r="I28" s="228">
        <f>F28-G28</f>
        <v>0</v>
      </c>
    </row>
    <row r="29" spans="1:9">
      <c r="A29" s="225" t="s">
        <v>343</v>
      </c>
      <c r="B29" s="226"/>
      <c r="C29" s="227" t="s">
        <v>344</v>
      </c>
      <c r="D29" s="228">
        <v>0</v>
      </c>
      <c r="E29" s="228">
        <v>0</v>
      </c>
      <c r="F29" s="228">
        <f>D29+E29</f>
        <v>0</v>
      </c>
      <c r="G29" s="228">
        <v>0</v>
      </c>
      <c r="H29" s="228">
        <v>0</v>
      </c>
      <c r="I29" s="228">
        <f>F29-G29</f>
        <v>0</v>
      </c>
    </row>
    <row r="30" spans="1:9">
      <c r="A30" s="225">
        <v>0</v>
      </c>
      <c r="B30" s="221" t="s">
        <v>345</v>
      </c>
      <c r="C30" s="222"/>
      <c r="D30" s="224">
        <f t="shared" ref="D30:I30" si="7">SUM(D31:D34)</f>
        <v>0</v>
      </c>
      <c r="E30" s="224">
        <f t="shared" si="7"/>
        <v>0</v>
      </c>
      <c r="F30" s="224">
        <f t="shared" si="7"/>
        <v>0</v>
      </c>
      <c r="G30" s="224">
        <f t="shared" si="7"/>
        <v>0</v>
      </c>
      <c r="H30" s="224">
        <f t="shared" si="7"/>
        <v>0</v>
      </c>
      <c r="I30" s="224">
        <f t="shared" si="7"/>
        <v>0</v>
      </c>
    </row>
    <row r="31" spans="1:9">
      <c r="A31" s="225" t="s">
        <v>346</v>
      </c>
      <c r="B31" s="226"/>
      <c r="C31" s="227" t="s">
        <v>347</v>
      </c>
      <c r="D31" s="228">
        <v>0</v>
      </c>
      <c r="E31" s="228">
        <v>0</v>
      </c>
      <c r="F31" s="228">
        <f>D31+E31</f>
        <v>0</v>
      </c>
      <c r="G31" s="228">
        <v>0</v>
      </c>
      <c r="H31" s="228">
        <v>0</v>
      </c>
      <c r="I31" s="228">
        <f>F31-G31</f>
        <v>0</v>
      </c>
    </row>
    <row r="32" spans="1:9">
      <c r="A32" s="225" t="s">
        <v>348</v>
      </c>
      <c r="B32" s="227" t="s">
        <v>349</v>
      </c>
      <c r="C32" s="227"/>
      <c r="D32" s="228">
        <v>0</v>
      </c>
      <c r="E32" s="228">
        <v>0</v>
      </c>
      <c r="F32" s="228">
        <f>D32+E32</f>
        <v>0</v>
      </c>
      <c r="G32" s="228">
        <v>0</v>
      </c>
      <c r="H32" s="228">
        <v>0</v>
      </c>
      <c r="I32" s="228">
        <f>F32-G32</f>
        <v>0</v>
      </c>
    </row>
    <row r="33" spans="1:9">
      <c r="A33" s="225" t="s">
        <v>350</v>
      </c>
      <c r="B33" s="227" t="s">
        <v>351</v>
      </c>
      <c r="C33" s="227"/>
      <c r="D33" s="228">
        <v>0</v>
      </c>
      <c r="E33" s="228">
        <v>0</v>
      </c>
      <c r="F33" s="228">
        <f>D33+E33</f>
        <v>0</v>
      </c>
      <c r="G33" s="228">
        <v>0</v>
      </c>
      <c r="H33" s="228">
        <v>0</v>
      </c>
      <c r="I33" s="228">
        <f>F33-G33</f>
        <v>0</v>
      </c>
    </row>
    <row r="34" spans="1:9">
      <c r="A34" s="225" t="s">
        <v>352</v>
      </c>
      <c r="B34" s="227" t="s">
        <v>353</v>
      </c>
      <c r="C34" s="227"/>
      <c r="D34" s="228">
        <v>0</v>
      </c>
      <c r="E34" s="228">
        <v>0</v>
      </c>
      <c r="F34" s="228">
        <f>D34+E34</f>
        <v>0</v>
      </c>
      <c r="G34" s="228">
        <v>0</v>
      </c>
      <c r="H34" s="228">
        <v>0</v>
      </c>
      <c r="I34" s="228">
        <f>F34-G34</f>
        <v>0</v>
      </c>
    </row>
    <row r="35" spans="1:9">
      <c r="A35" s="230"/>
      <c r="B35" s="231"/>
      <c r="C35" s="232"/>
      <c r="D35" s="233"/>
      <c r="E35" s="233"/>
      <c r="F35" s="233"/>
      <c r="G35" s="233"/>
      <c r="H35" s="233"/>
      <c r="I35" s="233"/>
    </row>
    <row r="36" spans="1:9" ht="15" customHeight="1">
      <c r="A36" s="234" t="s">
        <v>177</v>
      </c>
      <c r="B36" s="235"/>
      <c r="C36" s="236"/>
      <c r="D36" s="237">
        <f t="shared" ref="D36:I36" si="8">+D6+D9+D18+D22+D25+D30</f>
        <v>13359576442.449999</v>
      </c>
      <c r="E36" s="237">
        <f t="shared" si="8"/>
        <v>1020984455.4200001</v>
      </c>
      <c r="F36" s="237">
        <f t="shared" si="8"/>
        <v>14380560897.870001</v>
      </c>
      <c r="G36" s="237">
        <f t="shared" si="8"/>
        <v>5531146627.1900005</v>
      </c>
      <c r="H36" s="237">
        <f t="shared" si="8"/>
        <v>5531144086.7900009</v>
      </c>
      <c r="I36" s="237">
        <f t="shared" si="8"/>
        <v>8849414270.6800003</v>
      </c>
    </row>
    <row r="37" spans="1:9">
      <c r="A37" s="204" t="s">
        <v>47</v>
      </c>
      <c r="B37" s="174"/>
      <c r="C37" s="174"/>
      <c r="D37" s="174"/>
      <c r="E37" s="174"/>
      <c r="F37" s="174"/>
      <c r="G37" s="174"/>
      <c r="H37" s="174"/>
      <c r="I37" s="238"/>
    </row>
    <row r="38" spans="1:9">
      <c r="D38" s="239"/>
      <c r="E38" s="239"/>
      <c r="F38" s="239"/>
      <c r="G38" s="239"/>
      <c r="H38" s="239"/>
      <c r="I38" s="239"/>
    </row>
  </sheetData>
  <sheetProtection formatCells="0" formatColumns="0" formatRows="0" autoFilter="0"/>
  <protectedRanges>
    <protectedRange sqref="C36:I36 B37:I65505" name="Rango1"/>
    <protectedRange sqref="C30:D30 C6:D6 C22:D22 C25:D25 C35:F35 B7:D8 B10:C17 B19:C21 B23:D24 B26:D29 B31:D34 E6:I8 C18:I18 C9:I9 F10:F17 I10:I17 E22:F34 F19:F21 G22:I35 I19:I21" name="Rango1_3"/>
    <protectedRange sqref="D4:I5" name="Rango1_2_2"/>
    <protectedRange sqref="D10:E17" name="Rango1_3_4"/>
    <protectedRange sqref="G10:H17" name="Rango1_3_5"/>
    <protectedRange sqref="D19:E21" name="Rango1_3_6"/>
    <protectedRange sqref="G19:H21" name="Rango1_3_7"/>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275"/>
  <sheetViews>
    <sheetView showGridLines="0" topLeftCell="A22" zoomScaleNormal="100" workbookViewId="0">
      <selection activeCell="B58" sqref="B58"/>
    </sheetView>
  </sheetViews>
  <sheetFormatPr baseColWidth="10" defaultRowHeight="12.75"/>
  <cols>
    <col min="1" max="1" width="2.5" style="83" customWidth="1"/>
    <col min="2" max="2" width="4.33203125" style="82" customWidth="1"/>
    <col min="3" max="3" width="1.83203125" style="82" customWidth="1"/>
    <col min="4" max="4" width="8.33203125" style="82" bestFit="1" customWidth="1"/>
    <col min="5" max="5" width="15.6640625" style="82" customWidth="1"/>
    <col min="6" max="6" width="44.1640625" style="82" customWidth="1"/>
    <col min="7" max="7" width="9.1640625" style="82" customWidth="1"/>
    <col min="8" max="8" width="14.6640625" style="82" bestFit="1" customWidth="1"/>
    <col min="9" max="9" width="14.33203125" style="82" bestFit="1" customWidth="1"/>
    <col min="10" max="10" width="14.6640625" style="82" bestFit="1" customWidth="1"/>
    <col min="11" max="13" width="13.6640625" style="82" bestFit="1" customWidth="1"/>
    <col min="14" max="14" width="11.83203125" style="83" bestFit="1" customWidth="1"/>
    <col min="15" max="15" width="11.83203125" style="82" bestFit="1" customWidth="1"/>
    <col min="16" max="16" width="15.6640625" style="82" bestFit="1" customWidth="1"/>
    <col min="17" max="254" width="12" style="82"/>
    <col min="255" max="255" width="2.5" style="82" customWidth="1"/>
    <col min="256" max="256" width="4.33203125" style="82" customWidth="1"/>
    <col min="257" max="257" width="1.83203125" style="82" customWidth="1"/>
    <col min="258" max="258" width="20.83203125" style="82" customWidth="1"/>
    <col min="259" max="259" width="14.83203125" style="82" customWidth="1"/>
    <col min="260" max="260" width="31.6640625" style="82" customWidth="1"/>
    <col min="261" max="261" width="14.5" style="82" customWidth="1"/>
    <col min="262" max="262" width="17.83203125" style="82" customWidth="1"/>
    <col min="263" max="263" width="18.83203125" style="82" customWidth="1"/>
    <col min="264" max="265" width="18.5" style="82" customWidth="1"/>
    <col min="266" max="266" width="17" style="82" bestFit="1" customWidth="1"/>
    <col min="267" max="267" width="17" style="82" customWidth="1"/>
    <col min="268" max="268" width="17" style="82" bestFit="1" customWidth="1"/>
    <col min="269" max="269" width="18.5" style="82" customWidth="1"/>
    <col min="270" max="270" width="17" style="82" customWidth="1"/>
    <col min="271" max="271" width="16.33203125" style="82" customWidth="1"/>
    <col min="272" max="272" width="15.6640625" style="82" bestFit="1" customWidth="1"/>
    <col min="273" max="510" width="12" style="82"/>
    <col min="511" max="511" width="2.5" style="82" customWidth="1"/>
    <col min="512" max="512" width="4.33203125" style="82" customWidth="1"/>
    <col min="513" max="513" width="1.83203125" style="82" customWidth="1"/>
    <col min="514" max="514" width="20.83203125" style="82" customWidth="1"/>
    <col min="515" max="515" width="14.83203125" style="82" customWidth="1"/>
    <col min="516" max="516" width="31.6640625" style="82" customWidth="1"/>
    <col min="517" max="517" width="14.5" style="82" customWidth="1"/>
    <col min="518" max="518" width="17.83203125" style="82" customWidth="1"/>
    <col min="519" max="519" width="18.83203125" style="82" customWidth="1"/>
    <col min="520" max="521" width="18.5" style="82" customWidth="1"/>
    <col min="522" max="522" width="17" style="82" bestFit="1" customWidth="1"/>
    <col min="523" max="523" width="17" style="82" customWidth="1"/>
    <col min="524" max="524" width="17" style="82" bestFit="1" customWidth="1"/>
    <col min="525" max="525" width="18.5" style="82" customWidth="1"/>
    <col min="526" max="526" width="17" style="82" customWidth="1"/>
    <col min="527" max="527" width="16.33203125" style="82" customWidth="1"/>
    <col min="528" max="528" width="15.6640625" style="82" bestFit="1" customWidth="1"/>
    <col min="529" max="766" width="12" style="82"/>
    <col min="767" max="767" width="2.5" style="82" customWidth="1"/>
    <col min="768" max="768" width="4.33203125" style="82" customWidth="1"/>
    <col min="769" max="769" width="1.83203125" style="82" customWidth="1"/>
    <col min="770" max="770" width="20.83203125" style="82" customWidth="1"/>
    <col min="771" max="771" width="14.83203125" style="82" customWidth="1"/>
    <col min="772" max="772" width="31.6640625" style="82" customWidth="1"/>
    <col min="773" max="773" width="14.5" style="82" customWidth="1"/>
    <col min="774" max="774" width="17.83203125" style="82" customWidth="1"/>
    <col min="775" max="775" width="18.83203125" style="82" customWidth="1"/>
    <col min="776" max="777" width="18.5" style="82" customWidth="1"/>
    <col min="778" max="778" width="17" style="82" bestFit="1" customWidth="1"/>
    <col min="779" max="779" width="17" style="82" customWidth="1"/>
    <col min="780" max="780" width="17" style="82" bestFit="1" customWidth="1"/>
    <col min="781" max="781" width="18.5" style="82" customWidth="1"/>
    <col min="782" max="782" width="17" style="82" customWidth="1"/>
    <col min="783" max="783" width="16.33203125" style="82" customWidth="1"/>
    <col min="784" max="784" width="15.6640625" style="82" bestFit="1" customWidth="1"/>
    <col min="785" max="1022" width="12" style="82"/>
    <col min="1023" max="1023" width="2.5" style="82" customWidth="1"/>
    <col min="1024" max="1024" width="4.33203125" style="82" customWidth="1"/>
    <col min="1025" max="1025" width="1.83203125" style="82" customWidth="1"/>
    <col min="1026" max="1026" width="20.83203125" style="82" customWidth="1"/>
    <col min="1027" max="1027" width="14.83203125" style="82" customWidth="1"/>
    <col min="1028" max="1028" width="31.6640625" style="82" customWidth="1"/>
    <col min="1029" max="1029" width="14.5" style="82" customWidth="1"/>
    <col min="1030" max="1030" width="17.83203125" style="82" customWidth="1"/>
    <col min="1031" max="1031" width="18.83203125" style="82" customWidth="1"/>
    <col min="1032" max="1033" width="18.5" style="82" customWidth="1"/>
    <col min="1034" max="1034" width="17" style="82" bestFit="1" customWidth="1"/>
    <col min="1035" max="1035" width="17" style="82" customWidth="1"/>
    <col min="1036" max="1036" width="17" style="82" bestFit="1" customWidth="1"/>
    <col min="1037" max="1037" width="18.5" style="82" customWidth="1"/>
    <col min="1038" max="1038" width="17" style="82" customWidth="1"/>
    <col min="1039" max="1039" width="16.33203125" style="82" customWidth="1"/>
    <col min="1040" max="1040" width="15.6640625" style="82" bestFit="1" customWidth="1"/>
    <col min="1041" max="1278" width="12" style="82"/>
    <col min="1279" max="1279" width="2.5" style="82" customWidth="1"/>
    <col min="1280" max="1280" width="4.33203125" style="82" customWidth="1"/>
    <col min="1281" max="1281" width="1.83203125" style="82" customWidth="1"/>
    <col min="1282" max="1282" width="20.83203125" style="82" customWidth="1"/>
    <col min="1283" max="1283" width="14.83203125" style="82" customWidth="1"/>
    <col min="1284" max="1284" width="31.6640625" style="82" customWidth="1"/>
    <col min="1285" max="1285" width="14.5" style="82" customWidth="1"/>
    <col min="1286" max="1286" width="17.83203125" style="82" customWidth="1"/>
    <col min="1287" max="1287" width="18.83203125" style="82" customWidth="1"/>
    <col min="1288" max="1289" width="18.5" style="82" customWidth="1"/>
    <col min="1290" max="1290" width="17" style="82" bestFit="1" customWidth="1"/>
    <col min="1291" max="1291" width="17" style="82" customWidth="1"/>
    <col min="1292" max="1292" width="17" style="82" bestFit="1" customWidth="1"/>
    <col min="1293" max="1293" width="18.5" style="82" customWidth="1"/>
    <col min="1294" max="1294" width="17" style="82" customWidth="1"/>
    <col min="1295" max="1295" width="16.33203125" style="82" customWidth="1"/>
    <col min="1296" max="1296" width="15.6640625" style="82" bestFit="1" customWidth="1"/>
    <col min="1297" max="1534" width="12" style="82"/>
    <col min="1535" max="1535" width="2.5" style="82" customWidth="1"/>
    <col min="1536" max="1536" width="4.33203125" style="82" customWidth="1"/>
    <col min="1537" max="1537" width="1.83203125" style="82" customWidth="1"/>
    <col min="1538" max="1538" width="20.83203125" style="82" customWidth="1"/>
    <col min="1539" max="1539" width="14.83203125" style="82" customWidth="1"/>
    <col min="1540" max="1540" width="31.6640625" style="82" customWidth="1"/>
    <col min="1541" max="1541" width="14.5" style="82" customWidth="1"/>
    <col min="1542" max="1542" width="17.83203125" style="82" customWidth="1"/>
    <col min="1543" max="1543" width="18.83203125" style="82" customWidth="1"/>
    <col min="1544" max="1545" width="18.5" style="82" customWidth="1"/>
    <col min="1546" max="1546" width="17" style="82" bestFit="1" customWidth="1"/>
    <col min="1547" max="1547" width="17" style="82" customWidth="1"/>
    <col min="1548" max="1548" width="17" style="82" bestFit="1" customWidth="1"/>
    <col min="1549" max="1549" width="18.5" style="82" customWidth="1"/>
    <col min="1550" max="1550" width="17" style="82" customWidth="1"/>
    <col min="1551" max="1551" width="16.33203125" style="82" customWidth="1"/>
    <col min="1552" max="1552" width="15.6640625" style="82" bestFit="1" customWidth="1"/>
    <col min="1553" max="1790" width="12" style="82"/>
    <col min="1791" max="1791" width="2.5" style="82" customWidth="1"/>
    <col min="1792" max="1792" width="4.33203125" style="82" customWidth="1"/>
    <col min="1793" max="1793" width="1.83203125" style="82" customWidth="1"/>
    <col min="1794" max="1794" width="20.83203125" style="82" customWidth="1"/>
    <col min="1795" max="1795" width="14.83203125" style="82" customWidth="1"/>
    <col min="1796" max="1796" width="31.6640625" style="82" customWidth="1"/>
    <col min="1797" max="1797" width="14.5" style="82" customWidth="1"/>
    <col min="1798" max="1798" width="17.83203125" style="82" customWidth="1"/>
    <col min="1799" max="1799" width="18.83203125" style="82" customWidth="1"/>
    <col min="1800" max="1801" width="18.5" style="82" customWidth="1"/>
    <col min="1802" max="1802" width="17" style="82" bestFit="1" customWidth="1"/>
    <col min="1803" max="1803" width="17" style="82" customWidth="1"/>
    <col min="1804" max="1804" width="17" style="82" bestFit="1" customWidth="1"/>
    <col min="1805" max="1805" width="18.5" style="82" customWidth="1"/>
    <col min="1806" max="1806" width="17" style="82" customWidth="1"/>
    <col min="1807" max="1807" width="16.33203125" style="82" customWidth="1"/>
    <col min="1808" max="1808" width="15.6640625" style="82" bestFit="1" customWidth="1"/>
    <col min="1809" max="2046" width="12" style="82"/>
    <col min="2047" max="2047" width="2.5" style="82" customWidth="1"/>
    <col min="2048" max="2048" width="4.33203125" style="82" customWidth="1"/>
    <col min="2049" max="2049" width="1.83203125" style="82" customWidth="1"/>
    <col min="2050" max="2050" width="20.83203125" style="82" customWidth="1"/>
    <col min="2051" max="2051" width="14.83203125" style="82" customWidth="1"/>
    <col min="2052" max="2052" width="31.6640625" style="82" customWidth="1"/>
    <col min="2053" max="2053" width="14.5" style="82" customWidth="1"/>
    <col min="2054" max="2054" width="17.83203125" style="82" customWidth="1"/>
    <col min="2055" max="2055" width="18.83203125" style="82" customWidth="1"/>
    <col min="2056" max="2057" width="18.5" style="82" customWidth="1"/>
    <col min="2058" max="2058" width="17" style="82" bestFit="1" customWidth="1"/>
    <col min="2059" max="2059" width="17" style="82" customWidth="1"/>
    <col min="2060" max="2060" width="17" style="82" bestFit="1" customWidth="1"/>
    <col min="2061" max="2061" width="18.5" style="82" customWidth="1"/>
    <col min="2062" max="2062" width="17" style="82" customWidth="1"/>
    <col min="2063" max="2063" width="16.33203125" style="82" customWidth="1"/>
    <col min="2064" max="2064" width="15.6640625" style="82" bestFit="1" customWidth="1"/>
    <col min="2065" max="2302" width="12" style="82"/>
    <col min="2303" max="2303" width="2.5" style="82" customWidth="1"/>
    <col min="2304" max="2304" width="4.33203125" style="82" customWidth="1"/>
    <col min="2305" max="2305" width="1.83203125" style="82" customWidth="1"/>
    <col min="2306" max="2306" width="20.83203125" style="82" customWidth="1"/>
    <col min="2307" max="2307" width="14.83203125" style="82" customWidth="1"/>
    <col min="2308" max="2308" width="31.6640625" style="82" customWidth="1"/>
    <col min="2309" max="2309" width="14.5" style="82" customWidth="1"/>
    <col min="2310" max="2310" width="17.83203125" style="82" customWidth="1"/>
    <col min="2311" max="2311" width="18.83203125" style="82" customWidth="1"/>
    <col min="2312" max="2313" width="18.5" style="82" customWidth="1"/>
    <col min="2314" max="2314" width="17" style="82" bestFit="1" customWidth="1"/>
    <col min="2315" max="2315" width="17" style="82" customWidth="1"/>
    <col min="2316" max="2316" width="17" style="82" bestFit="1" customWidth="1"/>
    <col min="2317" max="2317" width="18.5" style="82" customWidth="1"/>
    <col min="2318" max="2318" width="17" style="82" customWidth="1"/>
    <col min="2319" max="2319" width="16.33203125" style="82" customWidth="1"/>
    <col min="2320" max="2320" width="15.6640625" style="82" bestFit="1" customWidth="1"/>
    <col min="2321" max="2558" width="12" style="82"/>
    <col min="2559" max="2559" width="2.5" style="82" customWidth="1"/>
    <col min="2560" max="2560" width="4.33203125" style="82" customWidth="1"/>
    <col min="2561" max="2561" width="1.83203125" style="82" customWidth="1"/>
    <col min="2562" max="2562" width="20.83203125" style="82" customWidth="1"/>
    <col min="2563" max="2563" width="14.83203125" style="82" customWidth="1"/>
    <col min="2564" max="2564" width="31.6640625" style="82" customWidth="1"/>
    <col min="2565" max="2565" width="14.5" style="82" customWidth="1"/>
    <col min="2566" max="2566" width="17.83203125" style="82" customWidth="1"/>
    <col min="2567" max="2567" width="18.83203125" style="82" customWidth="1"/>
    <col min="2568" max="2569" width="18.5" style="82" customWidth="1"/>
    <col min="2570" max="2570" width="17" style="82" bestFit="1" customWidth="1"/>
    <col min="2571" max="2571" width="17" style="82" customWidth="1"/>
    <col min="2572" max="2572" width="17" style="82" bestFit="1" customWidth="1"/>
    <col min="2573" max="2573" width="18.5" style="82" customWidth="1"/>
    <col min="2574" max="2574" width="17" style="82" customWidth="1"/>
    <col min="2575" max="2575" width="16.33203125" style="82" customWidth="1"/>
    <col min="2576" max="2576" width="15.6640625" style="82" bestFit="1" customWidth="1"/>
    <col min="2577" max="2814" width="12" style="82"/>
    <col min="2815" max="2815" width="2.5" style="82" customWidth="1"/>
    <col min="2816" max="2816" width="4.33203125" style="82" customWidth="1"/>
    <col min="2817" max="2817" width="1.83203125" style="82" customWidth="1"/>
    <col min="2818" max="2818" width="20.83203125" style="82" customWidth="1"/>
    <col min="2819" max="2819" width="14.83203125" style="82" customWidth="1"/>
    <col min="2820" max="2820" width="31.6640625" style="82" customWidth="1"/>
    <col min="2821" max="2821" width="14.5" style="82" customWidth="1"/>
    <col min="2822" max="2822" width="17.83203125" style="82" customWidth="1"/>
    <col min="2823" max="2823" width="18.83203125" style="82" customWidth="1"/>
    <col min="2824" max="2825" width="18.5" style="82" customWidth="1"/>
    <col min="2826" max="2826" width="17" style="82" bestFit="1" customWidth="1"/>
    <col min="2827" max="2827" width="17" style="82" customWidth="1"/>
    <col min="2828" max="2828" width="17" style="82" bestFit="1" customWidth="1"/>
    <col min="2829" max="2829" width="18.5" style="82" customWidth="1"/>
    <col min="2830" max="2830" width="17" style="82" customWidth="1"/>
    <col min="2831" max="2831" width="16.33203125" style="82" customWidth="1"/>
    <col min="2832" max="2832" width="15.6640625" style="82" bestFit="1" customWidth="1"/>
    <col min="2833" max="3070" width="12" style="82"/>
    <col min="3071" max="3071" width="2.5" style="82" customWidth="1"/>
    <col min="3072" max="3072" width="4.33203125" style="82" customWidth="1"/>
    <col min="3073" max="3073" width="1.83203125" style="82" customWidth="1"/>
    <col min="3074" max="3074" width="20.83203125" style="82" customWidth="1"/>
    <col min="3075" max="3075" width="14.83203125" style="82" customWidth="1"/>
    <col min="3076" max="3076" width="31.6640625" style="82" customWidth="1"/>
    <col min="3077" max="3077" width="14.5" style="82" customWidth="1"/>
    <col min="3078" max="3078" width="17.83203125" style="82" customWidth="1"/>
    <col min="3079" max="3079" width="18.83203125" style="82" customWidth="1"/>
    <col min="3080" max="3081" width="18.5" style="82" customWidth="1"/>
    <col min="3082" max="3082" width="17" style="82" bestFit="1" customWidth="1"/>
    <col min="3083" max="3083" width="17" style="82" customWidth="1"/>
    <col min="3084" max="3084" width="17" style="82" bestFit="1" customWidth="1"/>
    <col min="3085" max="3085" width="18.5" style="82" customWidth="1"/>
    <col min="3086" max="3086" width="17" style="82" customWidth="1"/>
    <col min="3087" max="3087" width="16.33203125" style="82" customWidth="1"/>
    <col min="3088" max="3088" width="15.6640625" style="82" bestFit="1" customWidth="1"/>
    <col min="3089" max="3326" width="12" style="82"/>
    <col min="3327" max="3327" width="2.5" style="82" customWidth="1"/>
    <col min="3328" max="3328" width="4.33203125" style="82" customWidth="1"/>
    <col min="3329" max="3329" width="1.83203125" style="82" customWidth="1"/>
    <col min="3330" max="3330" width="20.83203125" style="82" customWidth="1"/>
    <col min="3331" max="3331" width="14.83203125" style="82" customWidth="1"/>
    <col min="3332" max="3332" width="31.6640625" style="82" customWidth="1"/>
    <col min="3333" max="3333" width="14.5" style="82" customWidth="1"/>
    <col min="3334" max="3334" width="17.83203125" style="82" customWidth="1"/>
    <col min="3335" max="3335" width="18.83203125" style="82" customWidth="1"/>
    <col min="3336" max="3337" width="18.5" style="82" customWidth="1"/>
    <col min="3338" max="3338" width="17" style="82" bestFit="1" customWidth="1"/>
    <col min="3339" max="3339" width="17" style="82" customWidth="1"/>
    <col min="3340" max="3340" width="17" style="82" bestFit="1" customWidth="1"/>
    <col min="3341" max="3341" width="18.5" style="82" customWidth="1"/>
    <col min="3342" max="3342" width="17" style="82" customWidth="1"/>
    <col min="3343" max="3343" width="16.33203125" style="82" customWidth="1"/>
    <col min="3344" max="3344" width="15.6640625" style="82" bestFit="1" customWidth="1"/>
    <col min="3345" max="3582" width="12" style="82"/>
    <col min="3583" max="3583" width="2.5" style="82" customWidth="1"/>
    <col min="3584" max="3584" width="4.33203125" style="82" customWidth="1"/>
    <col min="3585" max="3585" width="1.83203125" style="82" customWidth="1"/>
    <col min="3586" max="3586" width="20.83203125" style="82" customWidth="1"/>
    <col min="3587" max="3587" width="14.83203125" style="82" customWidth="1"/>
    <col min="3588" max="3588" width="31.6640625" style="82" customWidth="1"/>
    <col min="3589" max="3589" width="14.5" style="82" customWidth="1"/>
    <col min="3590" max="3590" width="17.83203125" style="82" customWidth="1"/>
    <col min="3591" max="3591" width="18.83203125" style="82" customWidth="1"/>
    <col min="3592" max="3593" width="18.5" style="82" customWidth="1"/>
    <col min="3594" max="3594" width="17" style="82" bestFit="1" customWidth="1"/>
    <col min="3595" max="3595" width="17" style="82" customWidth="1"/>
    <col min="3596" max="3596" width="17" style="82" bestFit="1" customWidth="1"/>
    <col min="3597" max="3597" width="18.5" style="82" customWidth="1"/>
    <col min="3598" max="3598" width="17" style="82" customWidth="1"/>
    <col min="3599" max="3599" width="16.33203125" style="82" customWidth="1"/>
    <col min="3600" max="3600" width="15.6640625" style="82" bestFit="1" customWidth="1"/>
    <col min="3601" max="3838" width="12" style="82"/>
    <col min="3839" max="3839" width="2.5" style="82" customWidth="1"/>
    <col min="3840" max="3840" width="4.33203125" style="82" customWidth="1"/>
    <col min="3841" max="3841" width="1.83203125" style="82" customWidth="1"/>
    <col min="3842" max="3842" width="20.83203125" style="82" customWidth="1"/>
    <col min="3843" max="3843" width="14.83203125" style="82" customWidth="1"/>
    <col min="3844" max="3844" width="31.6640625" style="82" customWidth="1"/>
    <col min="3845" max="3845" width="14.5" style="82" customWidth="1"/>
    <col min="3846" max="3846" width="17.83203125" style="82" customWidth="1"/>
    <col min="3847" max="3847" width="18.83203125" style="82" customWidth="1"/>
    <col min="3848" max="3849" width="18.5" style="82" customWidth="1"/>
    <col min="3850" max="3850" width="17" style="82" bestFit="1" customWidth="1"/>
    <col min="3851" max="3851" width="17" style="82" customWidth="1"/>
    <col min="3852" max="3852" width="17" style="82" bestFit="1" customWidth="1"/>
    <col min="3853" max="3853" width="18.5" style="82" customWidth="1"/>
    <col min="3854" max="3854" width="17" style="82" customWidth="1"/>
    <col min="3855" max="3855" width="16.33203125" style="82" customWidth="1"/>
    <col min="3856" max="3856" width="15.6640625" style="82" bestFit="1" customWidth="1"/>
    <col min="3857" max="4094" width="12" style="82"/>
    <col min="4095" max="4095" width="2.5" style="82" customWidth="1"/>
    <col min="4096" max="4096" width="4.33203125" style="82" customWidth="1"/>
    <col min="4097" max="4097" width="1.83203125" style="82" customWidth="1"/>
    <col min="4098" max="4098" width="20.83203125" style="82" customWidth="1"/>
    <col min="4099" max="4099" width="14.83203125" style="82" customWidth="1"/>
    <col min="4100" max="4100" width="31.6640625" style="82" customWidth="1"/>
    <col min="4101" max="4101" width="14.5" style="82" customWidth="1"/>
    <col min="4102" max="4102" width="17.83203125" style="82" customWidth="1"/>
    <col min="4103" max="4103" width="18.83203125" style="82" customWidth="1"/>
    <col min="4104" max="4105" width="18.5" style="82" customWidth="1"/>
    <col min="4106" max="4106" width="17" style="82" bestFit="1" customWidth="1"/>
    <col min="4107" max="4107" width="17" style="82" customWidth="1"/>
    <col min="4108" max="4108" width="17" style="82" bestFit="1" customWidth="1"/>
    <col min="4109" max="4109" width="18.5" style="82" customWidth="1"/>
    <col min="4110" max="4110" width="17" style="82" customWidth="1"/>
    <col min="4111" max="4111" width="16.33203125" style="82" customWidth="1"/>
    <col min="4112" max="4112" width="15.6640625" style="82" bestFit="1" customWidth="1"/>
    <col min="4113" max="4350" width="12" style="82"/>
    <col min="4351" max="4351" width="2.5" style="82" customWidth="1"/>
    <col min="4352" max="4352" width="4.33203125" style="82" customWidth="1"/>
    <col min="4353" max="4353" width="1.83203125" style="82" customWidth="1"/>
    <col min="4354" max="4354" width="20.83203125" style="82" customWidth="1"/>
    <col min="4355" max="4355" width="14.83203125" style="82" customWidth="1"/>
    <col min="4356" max="4356" width="31.6640625" style="82" customWidth="1"/>
    <col min="4357" max="4357" width="14.5" style="82" customWidth="1"/>
    <col min="4358" max="4358" width="17.83203125" style="82" customWidth="1"/>
    <col min="4359" max="4359" width="18.83203125" style="82" customWidth="1"/>
    <col min="4360" max="4361" width="18.5" style="82" customWidth="1"/>
    <col min="4362" max="4362" width="17" style="82" bestFit="1" customWidth="1"/>
    <col min="4363" max="4363" width="17" style="82" customWidth="1"/>
    <col min="4364" max="4364" width="17" style="82" bestFit="1" customWidth="1"/>
    <col min="4365" max="4365" width="18.5" style="82" customWidth="1"/>
    <col min="4366" max="4366" width="17" style="82" customWidth="1"/>
    <col min="4367" max="4367" width="16.33203125" style="82" customWidth="1"/>
    <col min="4368" max="4368" width="15.6640625" style="82" bestFit="1" customWidth="1"/>
    <col min="4369" max="4606" width="12" style="82"/>
    <col min="4607" max="4607" width="2.5" style="82" customWidth="1"/>
    <col min="4608" max="4608" width="4.33203125" style="82" customWidth="1"/>
    <col min="4609" max="4609" width="1.83203125" style="82" customWidth="1"/>
    <col min="4610" max="4610" width="20.83203125" style="82" customWidth="1"/>
    <col min="4611" max="4611" width="14.83203125" style="82" customWidth="1"/>
    <col min="4612" max="4612" width="31.6640625" style="82" customWidth="1"/>
    <col min="4613" max="4613" width="14.5" style="82" customWidth="1"/>
    <col min="4614" max="4614" width="17.83203125" style="82" customWidth="1"/>
    <col min="4615" max="4615" width="18.83203125" style="82" customWidth="1"/>
    <col min="4616" max="4617" width="18.5" style="82" customWidth="1"/>
    <col min="4618" max="4618" width="17" style="82" bestFit="1" customWidth="1"/>
    <col min="4619" max="4619" width="17" style="82" customWidth="1"/>
    <col min="4620" max="4620" width="17" style="82" bestFit="1" customWidth="1"/>
    <col min="4621" max="4621" width="18.5" style="82" customWidth="1"/>
    <col min="4622" max="4622" width="17" style="82" customWidth="1"/>
    <col min="4623" max="4623" width="16.33203125" style="82" customWidth="1"/>
    <col min="4624" max="4624" width="15.6640625" style="82" bestFit="1" customWidth="1"/>
    <col min="4625" max="4862" width="12" style="82"/>
    <col min="4863" max="4863" width="2.5" style="82" customWidth="1"/>
    <col min="4864" max="4864" width="4.33203125" style="82" customWidth="1"/>
    <col min="4865" max="4865" width="1.83203125" style="82" customWidth="1"/>
    <col min="4866" max="4866" width="20.83203125" style="82" customWidth="1"/>
    <col min="4867" max="4867" width="14.83203125" style="82" customWidth="1"/>
    <col min="4868" max="4868" width="31.6640625" style="82" customWidth="1"/>
    <col min="4869" max="4869" width="14.5" style="82" customWidth="1"/>
    <col min="4870" max="4870" width="17.83203125" style="82" customWidth="1"/>
    <col min="4871" max="4871" width="18.83203125" style="82" customWidth="1"/>
    <col min="4872" max="4873" width="18.5" style="82" customWidth="1"/>
    <col min="4874" max="4874" width="17" style="82" bestFit="1" customWidth="1"/>
    <col min="4875" max="4875" width="17" style="82" customWidth="1"/>
    <col min="4876" max="4876" width="17" style="82" bestFit="1" customWidth="1"/>
    <col min="4877" max="4877" width="18.5" style="82" customWidth="1"/>
    <col min="4878" max="4878" width="17" style="82" customWidth="1"/>
    <col min="4879" max="4879" width="16.33203125" style="82" customWidth="1"/>
    <col min="4880" max="4880" width="15.6640625" style="82" bestFit="1" customWidth="1"/>
    <col min="4881" max="5118" width="12" style="82"/>
    <col min="5119" max="5119" width="2.5" style="82" customWidth="1"/>
    <col min="5120" max="5120" width="4.33203125" style="82" customWidth="1"/>
    <col min="5121" max="5121" width="1.83203125" style="82" customWidth="1"/>
    <col min="5122" max="5122" width="20.83203125" style="82" customWidth="1"/>
    <col min="5123" max="5123" width="14.83203125" style="82" customWidth="1"/>
    <col min="5124" max="5124" width="31.6640625" style="82" customWidth="1"/>
    <col min="5125" max="5125" width="14.5" style="82" customWidth="1"/>
    <col min="5126" max="5126" width="17.83203125" style="82" customWidth="1"/>
    <col min="5127" max="5127" width="18.83203125" style="82" customWidth="1"/>
    <col min="5128" max="5129" width="18.5" style="82" customWidth="1"/>
    <col min="5130" max="5130" width="17" style="82" bestFit="1" customWidth="1"/>
    <col min="5131" max="5131" width="17" style="82" customWidth="1"/>
    <col min="5132" max="5132" width="17" style="82" bestFit="1" customWidth="1"/>
    <col min="5133" max="5133" width="18.5" style="82" customWidth="1"/>
    <col min="5134" max="5134" width="17" style="82" customWidth="1"/>
    <col min="5135" max="5135" width="16.33203125" style="82" customWidth="1"/>
    <col min="5136" max="5136" width="15.6640625" style="82" bestFit="1" customWidth="1"/>
    <col min="5137" max="5374" width="12" style="82"/>
    <col min="5375" max="5375" width="2.5" style="82" customWidth="1"/>
    <col min="5376" max="5376" width="4.33203125" style="82" customWidth="1"/>
    <col min="5377" max="5377" width="1.83203125" style="82" customWidth="1"/>
    <col min="5378" max="5378" width="20.83203125" style="82" customWidth="1"/>
    <col min="5379" max="5379" width="14.83203125" style="82" customWidth="1"/>
    <col min="5380" max="5380" width="31.6640625" style="82" customWidth="1"/>
    <col min="5381" max="5381" width="14.5" style="82" customWidth="1"/>
    <col min="5382" max="5382" width="17.83203125" style="82" customWidth="1"/>
    <col min="5383" max="5383" width="18.83203125" style="82" customWidth="1"/>
    <col min="5384" max="5385" width="18.5" style="82" customWidth="1"/>
    <col min="5386" max="5386" width="17" style="82" bestFit="1" customWidth="1"/>
    <col min="5387" max="5387" width="17" style="82" customWidth="1"/>
    <col min="5388" max="5388" width="17" style="82" bestFit="1" customWidth="1"/>
    <col min="5389" max="5389" width="18.5" style="82" customWidth="1"/>
    <col min="5390" max="5390" width="17" style="82" customWidth="1"/>
    <col min="5391" max="5391" width="16.33203125" style="82" customWidth="1"/>
    <col min="5392" max="5392" width="15.6640625" style="82" bestFit="1" customWidth="1"/>
    <col min="5393" max="5630" width="12" style="82"/>
    <col min="5631" max="5631" width="2.5" style="82" customWidth="1"/>
    <col min="5632" max="5632" width="4.33203125" style="82" customWidth="1"/>
    <col min="5633" max="5633" width="1.83203125" style="82" customWidth="1"/>
    <col min="5634" max="5634" width="20.83203125" style="82" customWidth="1"/>
    <col min="5635" max="5635" width="14.83203125" style="82" customWidth="1"/>
    <col min="5636" max="5636" width="31.6640625" style="82" customWidth="1"/>
    <col min="5637" max="5637" width="14.5" style="82" customWidth="1"/>
    <col min="5638" max="5638" width="17.83203125" style="82" customWidth="1"/>
    <col min="5639" max="5639" width="18.83203125" style="82" customWidth="1"/>
    <col min="5640" max="5641" width="18.5" style="82" customWidth="1"/>
    <col min="5642" max="5642" width="17" style="82" bestFit="1" customWidth="1"/>
    <col min="5643" max="5643" width="17" style="82" customWidth="1"/>
    <col min="5644" max="5644" width="17" style="82" bestFit="1" customWidth="1"/>
    <col min="5645" max="5645" width="18.5" style="82" customWidth="1"/>
    <col min="5646" max="5646" width="17" style="82" customWidth="1"/>
    <col min="5647" max="5647" width="16.33203125" style="82" customWidth="1"/>
    <col min="5648" max="5648" width="15.6640625" style="82" bestFit="1" customWidth="1"/>
    <col min="5649" max="5886" width="12" style="82"/>
    <col min="5887" max="5887" width="2.5" style="82" customWidth="1"/>
    <col min="5888" max="5888" width="4.33203125" style="82" customWidth="1"/>
    <col min="5889" max="5889" width="1.83203125" style="82" customWidth="1"/>
    <col min="5890" max="5890" width="20.83203125" style="82" customWidth="1"/>
    <col min="5891" max="5891" width="14.83203125" style="82" customWidth="1"/>
    <col min="5892" max="5892" width="31.6640625" style="82" customWidth="1"/>
    <col min="5893" max="5893" width="14.5" style="82" customWidth="1"/>
    <col min="5894" max="5894" width="17.83203125" style="82" customWidth="1"/>
    <col min="5895" max="5895" width="18.83203125" style="82" customWidth="1"/>
    <col min="5896" max="5897" width="18.5" style="82" customWidth="1"/>
    <col min="5898" max="5898" width="17" style="82" bestFit="1" customWidth="1"/>
    <col min="5899" max="5899" width="17" style="82" customWidth="1"/>
    <col min="5900" max="5900" width="17" style="82" bestFit="1" customWidth="1"/>
    <col min="5901" max="5901" width="18.5" style="82" customWidth="1"/>
    <col min="5902" max="5902" width="17" style="82" customWidth="1"/>
    <col min="5903" max="5903" width="16.33203125" style="82" customWidth="1"/>
    <col min="5904" max="5904" width="15.6640625" style="82" bestFit="1" customWidth="1"/>
    <col min="5905" max="6142" width="12" style="82"/>
    <col min="6143" max="6143" width="2.5" style="82" customWidth="1"/>
    <col min="6144" max="6144" width="4.33203125" style="82" customWidth="1"/>
    <col min="6145" max="6145" width="1.83203125" style="82" customWidth="1"/>
    <col min="6146" max="6146" width="20.83203125" style="82" customWidth="1"/>
    <col min="6147" max="6147" width="14.83203125" style="82" customWidth="1"/>
    <col min="6148" max="6148" width="31.6640625" style="82" customWidth="1"/>
    <col min="6149" max="6149" width="14.5" style="82" customWidth="1"/>
    <col min="6150" max="6150" width="17.83203125" style="82" customWidth="1"/>
    <col min="6151" max="6151" width="18.83203125" style="82" customWidth="1"/>
    <col min="6152" max="6153" width="18.5" style="82" customWidth="1"/>
    <col min="6154" max="6154" width="17" style="82" bestFit="1" customWidth="1"/>
    <col min="6155" max="6155" width="17" style="82" customWidth="1"/>
    <col min="6156" max="6156" width="17" style="82" bestFit="1" customWidth="1"/>
    <col min="6157" max="6157" width="18.5" style="82" customWidth="1"/>
    <col min="6158" max="6158" width="17" style="82" customWidth="1"/>
    <col min="6159" max="6159" width="16.33203125" style="82" customWidth="1"/>
    <col min="6160" max="6160" width="15.6640625" style="82" bestFit="1" customWidth="1"/>
    <col min="6161" max="6398" width="12" style="82"/>
    <col min="6399" max="6399" width="2.5" style="82" customWidth="1"/>
    <col min="6400" max="6400" width="4.33203125" style="82" customWidth="1"/>
    <col min="6401" max="6401" width="1.83203125" style="82" customWidth="1"/>
    <col min="6402" max="6402" width="20.83203125" style="82" customWidth="1"/>
    <col min="6403" max="6403" width="14.83203125" style="82" customWidth="1"/>
    <col min="6404" max="6404" width="31.6640625" style="82" customWidth="1"/>
    <col min="6405" max="6405" width="14.5" style="82" customWidth="1"/>
    <col min="6406" max="6406" width="17.83203125" style="82" customWidth="1"/>
    <col min="6407" max="6407" width="18.83203125" style="82" customWidth="1"/>
    <col min="6408" max="6409" width="18.5" style="82" customWidth="1"/>
    <col min="6410" max="6410" width="17" style="82" bestFit="1" customWidth="1"/>
    <col min="6411" max="6411" width="17" style="82" customWidth="1"/>
    <col min="6412" max="6412" width="17" style="82" bestFit="1" customWidth="1"/>
    <col min="6413" max="6413" width="18.5" style="82" customWidth="1"/>
    <col min="6414" max="6414" width="17" style="82" customWidth="1"/>
    <col min="6415" max="6415" width="16.33203125" style="82" customWidth="1"/>
    <col min="6416" max="6416" width="15.6640625" style="82" bestFit="1" customWidth="1"/>
    <col min="6417" max="6654" width="12" style="82"/>
    <col min="6655" max="6655" width="2.5" style="82" customWidth="1"/>
    <col min="6656" max="6656" width="4.33203125" style="82" customWidth="1"/>
    <col min="6657" max="6657" width="1.83203125" style="82" customWidth="1"/>
    <col min="6658" max="6658" width="20.83203125" style="82" customWidth="1"/>
    <col min="6659" max="6659" width="14.83203125" style="82" customWidth="1"/>
    <col min="6660" max="6660" width="31.6640625" style="82" customWidth="1"/>
    <col min="6661" max="6661" width="14.5" style="82" customWidth="1"/>
    <col min="6662" max="6662" width="17.83203125" style="82" customWidth="1"/>
    <col min="6663" max="6663" width="18.83203125" style="82" customWidth="1"/>
    <col min="6664" max="6665" width="18.5" style="82" customWidth="1"/>
    <col min="6666" max="6666" width="17" style="82" bestFit="1" customWidth="1"/>
    <col min="6667" max="6667" width="17" style="82" customWidth="1"/>
    <col min="6668" max="6668" width="17" style="82" bestFit="1" customWidth="1"/>
    <col min="6669" max="6669" width="18.5" style="82" customWidth="1"/>
    <col min="6670" max="6670" width="17" style="82" customWidth="1"/>
    <col min="6671" max="6671" width="16.33203125" style="82" customWidth="1"/>
    <col min="6672" max="6672" width="15.6640625" style="82" bestFit="1" customWidth="1"/>
    <col min="6673" max="6910" width="12" style="82"/>
    <col min="6911" max="6911" width="2.5" style="82" customWidth="1"/>
    <col min="6912" max="6912" width="4.33203125" style="82" customWidth="1"/>
    <col min="6913" max="6913" width="1.83203125" style="82" customWidth="1"/>
    <col min="6914" max="6914" width="20.83203125" style="82" customWidth="1"/>
    <col min="6915" max="6915" width="14.83203125" style="82" customWidth="1"/>
    <col min="6916" max="6916" width="31.6640625" style="82" customWidth="1"/>
    <col min="6917" max="6917" width="14.5" style="82" customWidth="1"/>
    <col min="6918" max="6918" width="17.83203125" style="82" customWidth="1"/>
    <col min="6919" max="6919" width="18.83203125" style="82" customWidth="1"/>
    <col min="6920" max="6921" width="18.5" style="82" customWidth="1"/>
    <col min="6922" max="6922" width="17" style="82" bestFit="1" customWidth="1"/>
    <col min="6923" max="6923" width="17" style="82" customWidth="1"/>
    <col min="6924" max="6924" width="17" style="82" bestFit="1" customWidth="1"/>
    <col min="6925" max="6925" width="18.5" style="82" customWidth="1"/>
    <col min="6926" max="6926" width="17" style="82" customWidth="1"/>
    <col min="6927" max="6927" width="16.33203125" style="82" customWidth="1"/>
    <col min="6928" max="6928" width="15.6640625" style="82" bestFit="1" customWidth="1"/>
    <col min="6929" max="7166" width="12" style="82"/>
    <col min="7167" max="7167" width="2.5" style="82" customWidth="1"/>
    <col min="7168" max="7168" width="4.33203125" style="82" customWidth="1"/>
    <col min="7169" max="7169" width="1.83203125" style="82" customWidth="1"/>
    <col min="7170" max="7170" width="20.83203125" style="82" customWidth="1"/>
    <col min="7171" max="7171" width="14.83203125" style="82" customWidth="1"/>
    <col min="7172" max="7172" width="31.6640625" style="82" customWidth="1"/>
    <col min="7173" max="7173" width="14.5" style="82" customWidth="1"/>
    <col min="7174" max="7174" width="17.83203125" style="82" customWidth="1"/>
    <col min="7175" max="7175" width="18.83203125" style="82" customWidth="1"/>
    <col min="7176" max="7177" width="18.5" style="82" customWidth="1"/>
    <col min="7178" max="7178" width="17" style="82" bestFit="1" customWidth="1"/>
    <col min="7179" max="7179" width="17" style="82" customWidth="1"/>
    <col min="7180" max="7180" width="17" style="82" bestFit="1" customWidth="1"/>
    <col min="7181" max="7181" width="18.5" style="82" customWidth="1"/>
    <col min="7182" max="7182" width="17" style="82" customWidth="1"/>
    <col min="7183" max="7183" width="16.33203125" style="82" customWidth="1"/>
    <col min="7184" max="7184" width="15.6640625" style="82" bestFit="1" customWidth="1"/>
    <col min="7185" max="7422" width="12" style="82"/>
    <col min="7423" max="7423" width="2.5" style="82" customWidth="1"/>
    <col min="7424" max="7424" width="4.33203125" style="82" customWidth="1"/>
    <col min="7425" max="7425" width="1.83203125" style="82" customWidth="1"/>
    <col min="7426" max="7426" width="20.83203125" style="82" customWidth="1"/>
    <col min="7427" max="7427" width="14.83203125" style="82" customWidth="1"/>
    <col min="7428" max="7428" width="31.6640625" style="82" customWidth="1"/>
    <col min="7429" max="7429" width="14.5" style="82" customWidth="1"/>
    <col min="7430" max="7430" width="17.83203125" style="82" customWidth="1"/>
    <col min="7431" max="7431" width="18.83203125" style="82" customWidth="1"/>
    <col min="7432" max="7433" width="18.5" style="82" customWidth="1"/>
    <col min="7434" max="7434" width="17" style="82" bestFit="1" customWidth="1"/>
    <col min="7435" max="7435" width="17" style="82" customWidth="1"/>
    <col min="7436" max="7436" width="17" style="82" bestFit="1" customWidth="1"/>
    <col min="7437" max="7437" width="18.5" style="82" customWidth="1"/>
    <col min="7438" max="7438" width="17" style="82" customWidth="1"/>
    <col min="7439" max="7439" width="16.33203125" style="82" customWidth="1"/>
    <col min="7440" max="7440" width="15.6640625" style="82" bestFit="1" customWidth="1"/>
    <col min="7441" max="7678" width="12" style="82"/>
    <col min="7679" max="7679" width="2.5" style="82" customWidth="1"/>
    <col min="7680" max="7680" width="4.33203125" style="82" customWidth="1"/>
    <col min="7681" max="7681" width="1.83203125" style="82" customWidth="1"/>
    <col min="7682" max="7682" width="20.83203125" style="82" customWidth="1"/>
    <col min="7683" max="7683" width="14.83203125" style="82" customWidth="1"/>
    <col min="7684" max="7684" width="31.6640625" style="82" customWidth="1"/>
    <col min="7685" max="7685" width="14.5" style="82" customWidth="1"/>
    <col min="7686" max="7686" width="17.83203125" style="82" customWidth="1"/>
    <col min="7687" max="7687" width="18.83203125" style="82" customWidth="1"/>
    <col min="7688" max="7689" width="18.5" style="82" customWidth="1"/>
    <col min="7690" max="7690" width="17" style="82" bestFit="1" customWidth="1"/>
    <col min="7691" max="7691" width="17" style="82" customWidth="1"/>
    <col min="7692" max="7692" width="17" style="82" bestFit="1" customWidth="1"/>
    <col min="7693" max="7693" width="18.5" style="82" customWidth="1"/>
    <col min="7694" max="7694" width="17" style="82" customWidth="1"/>
    <col min="7695" max="7695" width="16.33203125" style="82" customWidth="1"/>
    <col min="7696" max="7696" width="15.6640625" style="82" bestFit="1" customWidth="1"/>
    <col min="7697" max="7934" width="12" style="82"/>
    <col min="7935" max="7935" width="2.5" style="82" customWidth="1"/>
    <col min="7936" max="7936" width="4.33203125" style="82" customWidth="1"/>
    <col min="7937" max="7937" width="1.83203125" style="82" customWidth="1"/>
    <col min="7938" max="7938" width="20.83203125" style="82" customWidth="1"/>
    <col min="7939" max="7939" width="14.83203125" style="82" customWidth="1"/>
    <col min="7940" max="7940" width="31.6640625" style="82" customWidth="1"/>
    <col min="7941" max="7941" width="14.5" style="82" customWidth="1"/>
    <col min="7942" max="7942" width="17.83203125" style="82" customWidth="1"/>
    <col min="7943" max="7943" width="18.83203125" style="82" customWidth="1"/>
    <col min="7944" max="7945" width="18.5" style="82" customWidth="1"/>
    <col min="7946" max="7946" width="17" style="82" bestFit="1" customWidth="1"/>
    <col min="7947" max="7947" width="17" style="82" customWidth="1"/>
    <col min="7948" max="7948" width="17" style="82" bestFit="1" customWidth="1"/>
    <col min="7949" max="7949" width="18.5" style="82" customWidth="1"/>
    <col min="7950" max="7950" width="17" style="82" customWidth="1"/>
    <col min="7951" max="7951" width="16.33203125" style="82" customWidth="1"/>
    <col min="7952" max="7952" width="15.6640625" style="82" bestFit="1" customWidth="1"/>
    <col min="7953" max="8190" width="12" style="82"/>
    <col min="8191" max="8191" width="2.5" style="82" customWidth="1"/>
    <col min="8192" max="8192" width="4.33203125" style="82" customWidth="1"/>
    <col min="8193" max="8193" width="1.83203125" style="82" customWidth="1"/>
    <col min="8194" max="8194" width="20.83203125" style="82" customWidth="1"/>
    <col min="8195" max="8195" width="14.83203125" style="82" customWidth="1"/>
    <col min="8196" max="8196" width="31.6640625" style="82" customWidth="1"/>
    <col min="8197" max="8197" width="14.5" style="82" customWidth="1"/>
    <col min="8198" max="8198" width="17.83203125" style="82" customWidth="1"/>
    <col min="8199" max="8199" width="18.83203125" style="82" customWidth="1"/>
    <col min="8200" max="8201" width="18.5" style="82" customWidth="1"/>
    <col min="8202" max="8202" width="17" style="82" bestFit="1" customWidth="1"/>
    <col min="8203" max="8203" width="17" style="82" customWidth="1"/>
    <col min="8204" max="8204" width="17" style="82" bestFit="1" customWidth="1"/>
    <col min="8205" max="8205" width="18.5" style="82" customWidth="1"/>
    <col min="8206" max="8206" width="17" style="82" customWidth="1"/>
    <col min="8207" max="8207" width="16.33203125" style="82" customWidth="1"/>
    <col min="8208" max="8208" width="15.6640625" style="82" bestFit="1" customWidth="1"/>
    <col min="8209" max="8446" width="12" style="82"/>
    <col min="8447" max="8447" width="2.5" style="82" customWidth="1"/>
    <col min="8448" max="8448" width="4.33203125" style="82" customWidth="1"/>
    <col min="8449" max="8449" width="1.83203125" style="82" customWidth="1"/>
    <col min="8450" max="8450" width="20.83203125" style="82" customWidth="1"/>
    <col min="8451" max="8451" width="14.83203125" style="82" customWidth="1"/>
    <col min="8452" max="8452" width="31.6640625" style="82" customWidth="1"/>
    <col min="8453" max="8453" width="14.5" style="82" customWidth="1"/>
    <col min="8454" max="8454" width="17.83203125" style="82" customWidth="1"/>
    <col min="8455" max="8455" width="18.83203125" style="82" customWidth="1"/>
    <col min="8456" max="8457" width="18.5" style="82" customWidth="1"/>
    <col min="8458" max="8458" width="17" style="82" bestFit="1" customWidth="1"/>
    <col min="8459" max="8459" width="17" style="82" customWidth="1"/>
    <col min="8460" max="8460" width="17" style="82" bestFit="1" customWidth="1"/>
    <col min="8461" max="8461" width="18.5" style="82" customWidth="1"/>
    <col min="8462" max="8462" width="17" style="82" customWidth="1"/>
    <col min="8463" max="8463" width="16.33203125" style="82" customWidth="1"/>
    <col min="8464" max="8464" width="15.6640625" style="82" bestFit="1" customWidth="1"/>
    <col min="8465" max="8702" width="12" style="82"/>
    <col min="8703" max="8703" width="2.5" style="82" customWidth="1"/>
    <col min="8704" max="8704" width="4.33203125" style="82" customWidth="1"/>
    <col min="8705" max="8705" width="1.83203125" style="82" customWidth="1"/>
    <col min="8706" max="8706" width="20.83203125" style="82" customWidth="1"/>
    <col min="8707" max="8707" width="14.83203125" style="82" customWidth="1"/>
    <col min="8708" max="8708" width="31.6640625" style="82" customWidth="1"/>
    <col min="8709" max="8709" width="14.5" style="82" customWidth="1"/>
    <col min="8710" max="8710" width="17.83203125" style="82" customWidth="1"/>
    <col min="8711" max="8711" width="18.83203125" style="82" customWidth="1"/>
    <col min="8712" max="8713" width="18.5" style="82" customWidth="1"/>
    <col min="8714" max="8714" width="17" style="82" bestFit="1" customWidth="1"/>
    <col min="8715" max="8715" width="17" style="82" customWidth="1"/>
    <col min="8716" max="8716" width="17" style="82" bestFit="1" customWidth="1"/>
    <col min="8717" max="8717" width="18.5" style="82" customWidth="1"/>
    <col min="8718" max="8718" width="17" style="82" customWidth="1"/>
    <col min="8719" max="8719" width="16.33203125" style="82" customWidth="1"/>
    <col min="8720" max="8720" width="15.6640625" style="82" bestFit="1" customWidth="1"/>
    <col min="8721" max="8958" width="12" style="82"/>
    <col min="8959" max="8959" width="2.5" style="82" customWidth="1"/>
    <col min="8960" max="8960" width="4.33203125" style="82" customWidth="1"/>
    <col min="8961" max="8961" width="1.83203125" style="82" customWidth="1"/>
    <col min="8962" max="8962" width="20.83203125" style="82" customWidth="1"/>
    <col min="8963" max="8963" width="14.83203125" style="82" customWidth="1"/>
    <col min="8964" max="8964" width="31.6640625" style="82" customWidth="1"/>
    <col min="8965" max="8965" width="14.5" style="82" customWidth="1"/>
    <col min="8966" max="8966" width="17.83203125" style="82" customWidth="1"/>
    <col min="8967" max="8967" width="18.83203125" style="82" customWidth="1"/>
    <col min="8968" max="8969" width="18.5" style="82" customWidth="1"/>
    <col min="8970" max="8970" width="17" style="82" bestFit="1" customWidth="1"/>
    <col min="8971" max="8971" width="17" style="82" customWidth="1"/>
    <col min="8972" max="8972" width="17" style="82" bestFit="1" customWidth="1"/>
    <col min="8973" max="8973" width="18.5" style="82" customWidth="1"/>
    <col min="8974" max="8974" width="17" style="82" customWidth="1"/>
    <col min="8975" max="8975" width="16.33203125" style="82" customWidth="1"/>
    <col min="8976" max="8976" width="15.6640625" style="82" bestFit="1" customWidth="1"/>
    <col min="8977" max="9214" width="12" style="82"/>
    <col min="9215" max="9215" width="2.5" style="82" customWidth="1"/>
    <col min="9216" max="9216" width="4.33203125" style="82" customWidth="1"/>
    <col min="9217" max="9217" width="1.83203125" style="82" customWidth="1"/>
    <col min="9218" max="9218" width="20.83203125" style="82" customWidth="1"/>
    <col min="9219" max="9219" width="14.83203125" style="82" customWidth="1"/>
    <col min="9220" max="9220" width="31.6640625" style="82" customWidth="1"/>
    <col min="9221" max="9221" width="14.5" style="82" customWidth="1"/>
    <col min="9222" max="9222" width="17.83203125" style="82" customWidth="1"/>
    <col min="9223" max="9223" width="18.83203125" style="82" customWidth="1"/>
    <col min="9224" max="9225" width="18.5" style="82" customWidth="1"/>
    <col min="9226" max="9226" width="17" style="82" bestFit="1" customWidth="1"/>
    <col min="9227" max="9227" width="17" style="82" customWidth="1"/>
    <col min="9228" max="9228" width="17" style="82" bestFit="1" customWidth="1"/>
    <col min="9229" max="9229" width="18.5" style="82" customWidth="1"/>
    <col min="9230" max="9230" width="17" style="82" customWidth="1"/>
    <col min="9231" max="9231" width="16.33203125" style="82" customWidth="1"/>
    <col min="9232" max="9232" width="15.6640625" style="82" bestFit="1" customWidth="1"/>
    <col min="9233" max="9470" width="12" style="82"/>
    <col min="9471" max="9471" width="2.5" style="82" customWidth="1"/>
    <col min="9472" max="9472" width="4.33203125" style="82" customWidth="1"/>
    <col min="9473" max="9473" width="1.83203125" style="82" customWidth="1"/>
    <col min="9474" max="9474" width="20.83203125" style="82" customWidth="1"/>
    <col min="9475" max="9475" width="14.83203125" style="82" customWidth="1"/>
    <col min="9476" max="9476" width="31.6640625" style="82" customWidth="1"/>
    <col min="9477" max="9477" width="14.5" style="82" customWidth="1"/>
    <col min="9478" max="9478" width="17.83203125" style="82" customWidth="1"/>
    <col min="9479" max="9479" width="18.83203125" style="82" customWidth="1"/>
    <col min="9480" max="9481" width="18.5" style="82" customWidth="1"/>
    <col min="9482" max="9482" width="17" style="82" bestFit="1" customWidth="1"/>
    <col min="9483" max="9483" width="17" style="82" customWidth="1"/>
    <col min="9484" max="9484" width="17" style="82" bestFit="1" customWidth="1"/>
    <col min="9485" max="9485" width="18.5" style="82" customWidth="1"/>
    <col min="9486" max="9486" width="17" style="82" customWidth="1"/>
    <col min="9487" max="9487" width="16.33203125" style="82" customWidth="1"/>
    <col min="9488" max="9488" width="15.6640625" style="82" bestFit="1" customWidth="1"/>
    <col min="9489" max="9726" width="12" style="82"/>
    <col min="9727" max="9727" width="2.5" style="82" customWidth="1"/>
    <col min="9728" max="9728" width="4.33203125" style="82" customWidth="1"/>
    <col min="9729" max="9729" width="1.83203125" style="82" customWidth="1"/>
    <col min="9730" max="9730" width="20.83203125" style="82" customWidth="1"/>
    <col min="9731" max="9731" width="14.83203125" style="82" customWidth="1"/>
    <col min="9732" max="9732" width="31.6640625" style="82" customWidth="1"/>
    <col min="9733" max="9733" width="14.5" style="82" customWidth="1"/>
    <col min="9734" max="9734" width="17.83203125" style="82" customWidth="1"/>
    <col min="9735" max="9735" width="18.83203125" style="82" customWidth="1"/>
    <col min="9736" max="9737" width="18.5" style="82" customWidth="1"/>
    <col min="9738" max="9738" width="17" style="82" bestFit="1" customWidth="1"/>
    <col min="9739" max="9739" width="17" style="82" customWidth="1"/>
    <col min="9740" max="9740" width="17" style="82" bestFit="1" customWidth="1"/>
    <col min="9741" max="9741" width="18.5" style="82" customWidth="1"/>
    <col min="9742" max="9742" width="17" style="82" customWidth="1"/>
    <col min="9743" max="9743" width="16.33203125" style="82" customWidth="1"/>
    <col min="9744" max="9744" width="15.6640625" style="82" bestFit="1" customWidth="1"/>
    <col min="9745" max="9982" width="12" style="82"/>
    <col min="9983" max="9983" width="2.5" style="82" customWidth="1"/>
    <col min="9984" max="9984" width="4.33203125" style="82" customWidth="1"/>
    <col min="9985" max="9985" width="1.83203125" style="82" customWidth="1"/>
    <col min="9986" max="9986" width="20.83203125" style="82" customWidth="1"/>
    <col min="9987" max="9987" width="14.83203125" style="82" customWidth="1"/>
    <col min="9988" max="9988" width="31.6640625" style="82" customWidth="1"/>
    <col min="9989" max="9989" width="14.5" style="82" customWidth="1"/>
    <col min="9990" max="9990" width="17.83203125" style="82" customWidth="1"/>
    <col min="9991" max="9991" width="18.83203125" style="82" customWidth="1"/>
    <col min="9992" max="9993" width="18.5" style="82" customWidth="1"/>
    <col min="9994" max="9994" width="17" style="82" bestFit="1" customWidth="1"/>
    <col min="9995" max="9995" width="17" style="82" customWidth="1"/>
    <col min="9996" max="9996" width="17" style="82" bestFit="1" customWidth="1"/>
    <col min="9997" max="9997" width="18.5" style="82" customWidth="1"/>
    <col min="9998" max="9998" width="17" style="82" customWidth="1"/>
    <col min="9999" max="9999" width="16.33203125" style="82" customWidth="1"/>
    <col min="10000" max="10000" width="15.6640625" style="82" bestFit="1" customWidth="1"/>
    <col min="10001" max="10238" width="12" style="82"/>
    <col min="10239" max="10239" width="2.5" style="82" customWidth="1"/>
    <col min="10240" max="10240" width="4.33203125" style="82" customWidth="1"/>
    <col min="10241" max="10241" width="1.83203125" style="82" customWidth="1"/>
    <col min="10242" max="10242" width="20.83203125" style="82" customWidth="1"/>
    <col min="10243" max="10243" width="14.83203125" style="82" customWidth="1"/>
    <col min="10244" max="10244" width="31.6640625" style="82" customWidth="1"/>
    <col min="10245" max="10245" width="14.5" style="82" customWidth="1"/>
    <col min="10246" max="10246" width="17.83203125" style="82" customWidth="1"/>
    <col min="10247" max="10247" width="18.83203125" style="82" customWidth="1"/>
    <col min="10248" max="10249" width="18.5" style="82" customWidth="1"/>
    <col min="10250" max="10250" width="17" style="82" bestFit="1" customWidth="1"/>
    <col min="10251" max="10251" width="17" style="82" customWidth="1"/>
    <col min="10252" max="10252" width="17" style="82" bestFit="1" customWidth="1"/>
    <col min="10253" max="10253" width="18.5" style="82" customWidth="1"/>
    <col min="10254" max="10254" width="17" style="82" customWidth="1"/>
    <col min="10255" max="10255" width="16.33203125" style="82" customWidth="1"/>
    <col min="10256" max="10256" width="15.6640625" style="82" bestFit="1" customWidth="1"/>
    <col min="10257" max="10494" width="12" style="82"/>
    <col min="10495" max="10495" width="2.5" style="82" customWidth="1"/>
    <col min="10496" max="10496" width="4.33203125" style="82" customWidth="1"/>
    <col min="10497" max="10497" width="1.83203125" style="82" customWidth="1"/>
    <col min="10498" max="10498" width="20.83203125" style="82" customWidth="1"/>
    <col min="10499" max="10499" width="14.83203125" style="82" customWidth="1"/>
    <col min="10500" max="10500" width="31.6640625" style="82" customWidth="1"/>
    <col min="10501" max="10501" width="14.5" style="82" customWidth="1"/>
    <col min="10502" max="10502" width="17.83203125" style="82" customWidth="1"/>
    <col min="10503" max="10503" width="18.83203125" style="82" customWidth="1"/>
    <col min="10504" max="10505" width="18.5" style="82" customWidth="1"/>
    <col min="10506" max="10506" width="17" style="82" bestFit="1" customWidth="1"/>
    <col min="10507" max="10507" width="17" style="82" customWidth="1"/>
    <col min="10508" max="10508" width="17" style="82" bestFit="1" customWidth="1"/>
    <col min="10509" max="10509" width="18.5" style="82" customWidth="1"/>
    <col min="10510" max="10510" width="17" style="82" customWidth="1"/>
    <col min="10511" max="10511" width="16.33203125" style="82" customWidth="1"/>
    <col min="10512" max="10512" width="15.6640625" style="82" bestFit="1" customWidth="1"/>
    <col min="10513" max="10750" width="12" style="82"/>
    <col min="10751" max="10751" width="2.5" style="82" customWidth="1"/>
    <col min="10752" max="10752" width="4.33203125" style="82" customWidth="1"/>
    <col min="10753" max="10753" width="1.83203125" style="82" customWidth="1"/>
    <col min="10754" max="10754" width="20.83203125" style="82" customWidth="1"/>
    <col min="10755" max="10755" width="14.83203125" style="82" customWidth="1"/>
    <col min="10756" max="10756" width="31.6640625" style="82" customWidth="1"/>
    <col min="10757" max="10757" width="14.5" style="82" customWidth="1"/>
    <col min="10758" max="10758" width="17.83203125" style="82" customWidth="1"/>
    <col min="10759" max="10759" width="18.83203125" style="82" customWidth="1"/>
    <col min="10760" max="10761" width="18.5" style="82" customWidth="1"/>
    <col min="10762" max="10762" width="17" style="82" bestFit="1" customWidth="1"/>
    <col min="10763" max="10763" width="17" style="82" customWidth="1"/>
    <col min="10764" max="10764" width="17" style="82" bestFit="1" customWidth="1"/>
    <col min="10765" max="10765" width="18.5" style="82" customWidth="1"/>
    <col min="10766" max="10766" width="17" style="82" customWidth="1"/>
    <col min="10767" max="10767" width="16.33203125" style="82" customWidth="1"/>
    <col min="10768" max="10768" width="15.6640625" style="82" bestFit="1" customWidth="1"/>
    <col min="10769" max="11006" width="12" style="82"/>
    <col min="11007" max="11007" width="2.5" style="82" customWidth="1"/>
    <col min="11008" max="11008" width="4.33203125" style="82" customWidth="1"/>
    <col min="11009" max="11009" width="1.83203125" style="82" customWidth="1"/>
    <col min="11010" max="11010" width="20.83203125" style="82" customWidth="1"/>
    <col min="11011" max="11011" width="14.83203125" style="82" customWidth="1"/>
    <col min="11012" max="11012" width="31.6640625" style="82" customWidth="1"/>
    <col min="11013" max="11013" width="14.5" style="82" customWidth="1"/>
    <col min="11014" max="11014" width="17.83203125" style="82" customWidth="1"/>
    <col min="11015" max="11015" width="18.83203125" style="82" customWidth="1"/>
    <col min="11016" max="11017" width="18.5" style="82" customWidth="1"/>
    <col min="11018" max="11018" width="17" style="82" bestFit="1" customWidth="1"/>
    <col min="11019" max="11019" width="17" style="82" customWidth="1"/>
    <col min="11020" max="11020" width="17" style="82" bestFit="1" customWidth="1"/>
    <col min="11021" max="11021" width="18.5" style="82" customWidth="1"/>
    <col min="11022" max="11022" width="17" style="82" customWidth="1"/>
    <col min="11023" max="11023" width="16.33203125" style="82" customWidth="1"/>
    <col min="11024" max="11024" width="15.6640625" style="82" bestFit="1" customWidth="1"/>
    <col min="11025" max="11262" width="12" style="82"/>
    <col min="11263" max="11263" width="2.5" style="82" customWidth="1"/>
    <col min="11264" max="11264" width="4.33203125" style="82" customWidth="1"/>
    <col min="11265" max="11265" width="1.83203125" style="82" customWidth="1"/>
    <col min="11266" max="11266" width="20.83203125" style="82" customWidth="1"/>
    <col min="11267" max="11267" width="14.83203125" style="82" customWidth="1"/>
    <col min="11268" max="11268" width="31.6640625" style="82" customWidth="1"/>
    <col min="11269" max="11269" width="14.5" style="82" customWidth="1"/>
    <col min="11270" max="11270" width="17.83203125" style="82" customWidth="1"/>
    <col min="11271" max="11271" width="18.83203125" style="82" customWidth="1"/>
    <col min="11272" max="11273" width="18.5" style="82" customWidth="1"/>
    <col min="11274" max="11274" width="17" style="82" bestFit="1" customWidth="1"/>
    <col min="11275" max="11275" width="17" style="82" customWidth="1"/>
    <col min="11276" max="11276" width="17" style="82" bestFit="1" customWidth="1"/>
    <col min="11277" max="11277" width="18.5" style="82" customWidth="1"/>
    <col min="11278" max="11278" width="17" style="82" customWidth="1"/>
    <col min="11279" max="11279" width="16.33203125" style="82" customWidth="1"/>
    <col min="11280" max="11280" width="15.6640625" style="82" bestFit="1" customWidth="1"/>
    <col min="11281" max="11518" width="12" style="82"/>
    <col min="11519" max="11519" width="2.5" style="82" customWidth="1"/>
    <col min="11520" max="11520" width="4.33203125" style="82" customWidth="1"/>
    <col min="11521" max="11521" width="1.83203125" style="82" customWidth="1"/>
    <col min="11522" max="11522" width="20.83203125" style="82" customWidth="1"/>
    <col min="11523" max="11523" width="14.83203125" style="82" customWidth="1"/>
    <col min="11524" max="11524" width="31.6640625" style="82" customWidth="1"/>
    <col min="11525" max="11525" width="14.5" style="82" customWidth="1"/>
    <col min="11526" max="11526" width="17.83203125" style="82" customWidth="1"/>
    <col min="11527" max="11527" width="18.83203125" style="82" customWidth="1"/>
    <col min="11528" max="11529" width="18.5" style="82" customWidth="1"/>
    <col min="11530" max="11530" width="17" style="82" bestFit="1" customWidth="1"/>
    <col min="11531" max="11531" width="17" style="82" customWidth="1"/>
    <col min="11532" max="11532" width="17" style="82" bestFit="1" customWidth="1"/>
    <col min="11533" max="11533" width="18.5" style="82" customWidth="1"/>
    <col min="11534" max="11534" width="17" style="82" customWidth="1"/>
    <col min="11535" max="11535" width="16.33203125" style="82" customWidth="1"/>
    <col min="11536" max="11536" width="15.6640625" style="82" bestFit="1" customWidth="1"/>
    <col min="11537" max="11774" width="12" style="82"/>
    <col min="11775" max="11775" width="2.5" style="82" customWidth="1"/>
    <col min="11776" max="11776" width="4.33203125" style="82" customWidth="1"/>
    <col min="11777" max="11777" width="1.83203125" style="82" customWidth="1"/>
    <col min="11778" max="11778" width="20.83203125" style="82" customWidth="1"/>
    <col min="11779" max="11779" width="14.83203125" style="82" customWidth="1"/>
    <col min="11780" max="11780" width="31.6640625" style="82" customWidth="1"/>
    <col min="11781" max="11781" width="14.5" style="82" customWidth="1"/>
    <col min="11782" max="11782" width="17.83203125" style="82" customWidth="1"/>
    <col min="11783" max="11783" width="18.83203125" style="82" customWidth="1"/>
    <col min="11784" max="11785" width="18.5" style="82" customWidth="1"/>
    <col min="11786" max="11786" width="17" style="82" bestFit="1" customWidth="1"/>
    <col min="11787" max="11787" width="17" style="82" customWidth="1"/>
    <col min="11788" max="11788" width="17" style="82" bestFit="1" customWidth="1"/>
    <col min="11789" max="11789" width="18.5" style="82" customWidth="1"/>
    <col min="11790" max="11790" width="17" style="82" customWidth="1"/>
    <col min="11791" max="11791" width="16.33203125" style="82" customWidth="1"/>
    <col min="11792" max="11792" width="15.6640625" style="82" bestFit="1" customWidth="1"/>
    <col min="11793" max="12030" width="12" style="82"/>
    <col min="12031" max="12031" width="2.5" style="82" customWidth="1"/>
    <col min="12032" max="12032" width="4.33203125" style="82" customWidth="1"/>
    <col min="12033" max="12033" width="1.83203125" style="82" customWidth="1"/>
    <col min="12034" max="12034" width="20.83203125" style="82" customWidth="1"/>
    <col min="12035" max="12035" width="14.83203125" style="82" customWidth="1"/>
    <col min="12036" max="12036" width="31.6640625" style="82" customWidth="1"/>
    <col min="12037" max="12037" width="14.5" style="82" customWidth="1"/>
    <col min="12038" max="12038" width="17.83203125" style="82" customWidth="1"/>
    <col min="12039" max="12039" width="18.83203125" style="82" customWidth="1"/>
    <col min="12040" max="12041" width="18.5" style="82" customWidth="1"/>
    <col min="12042" max="12042" width="17" style="82" bestFit="1" customWidth="1"/>
    <col min="12043" max="12043" width="17" style="82" customWidth="1"/>
    <col min="12044" max="12044" width="17" style="82" bestFit="1" customWidth="1"/>
    <col min="12045" max="12045" width="18.5" style="82" customWidth="1"/>
    <col min="12046" max="12046" width="17" style="82" customWidth="1"/>
    <col min="12047" max="12047" width="16.33203125" style="82" customWidth="1"/>
    <col min="12048" max="12048" width="15.6640625" style="82" bestFit="1" customWidth="1"/>
    <col min="12049" max="12286" width="12" style="82"/>
    <col min="12287" max="12287" width="2.5" style="82" customWidth="1"/>
    <col min="12288" max="12288" width="4.33203125" style="82" customWidth="1"/>
    <col min="12289" max="12289" width="1.83203125" style="82" customWidth="1"/>
    <col min="12290" max="12290" width="20.83203125" style="82" customWidth="1"/>
    <col min="12291" max="12291" width="14.83203125" style="82" customWidth="1"/>
    <col min="12292" max="12292" width="31.6640625" style="82" customWidth="1"/>
    <col min="12293" max="12293" width="14.5" style="82" customWidth="1"/>
    <col min="12294" max="12294" width="17.83203125" style="82" customWidth="1"/>
    <col min="12295" max="12295" width="18.83203125" style="82" customWidth="1"/>
    <col min="12296" max="12297" width="18.5" style="82" customWidth="1"/>
    <col min="12298" max="12298" width="17" style="82" bestFit="1" customWidth="1"/>
    <col min="12299" max="12299" width="17" style="82" customWidth="1"/>
    <col min="12300" max="12300" width="17" style="82" bestFit="1" customWidth="1"/>
    <col min="12301" max="12301" width="18.5" style="82" customWidth="1"/>
    <col min="12302" max="12302" width="17" style="82" customWidth="1"/>
    <col min="12303" max="12303" width="16.33203125" style="82" customWidth="1"/>
    <col min="12304" max="12304" width="15.6640625" style="82" bestFit="1" customWidth="1"/>
    <col min="12305" max="12542" width="12" style="82"/>
    <col min="12543" max="12543" width="2.5" style="82" customWidth="1"/>
    <col min="12544" max="12544" width="4.33203125" style="82" customWidth="1"/>
    <col min="12545" max="12545" width="1.83203125" style="82" customWidth="1"/>
    <col min="12546" max="12546" width="20.83203125" style="82" customWidth="1"/>
    <col min="12547" max="12547" width="14.83203125" style="82" customWidth="1"/>
    <col min="12548" max="12548" width="31.6640625" style="82" customWidth="1"/>
    <col min="12549" max="12549" width="14.5" style="82" customWidth="1"/>
    <col min="12550" max="12550" width="17.83203125" style="82" customWidth="1"/>
    <col min="12551" max="12551" width="18.83203125" style="82" customWidth="1"/>
    <col min="12552" max="12553" width="18.5" style="82" customWidth="1"/>
    <col min="12554" max="12554" width="17" style="82" bestFit="1" customWidth="1"/>
    <col min="12555" max="12555" width="17" style="82" customWidth="1"/>
    <col min="12556" max="12556" width="17" style="82" bestFit="1" customWidth="1"/>
    <col min="12557" max="12557" width="18.5" style="82" customWidth="1"/>
    <col min="12558" max="12558" width="17" style="82" customWidth="1"/>
    <col min="12559" max="12559" width="16.33203125" style="82" customWidth="1"/>
    <col min="12560" max="12560" width="15.6640625" style="82" bestFit="1" customWidth="1"/>
    <col min="12561" max="12798" width="12" style="82"/>
    <col min="12799" max="12799" width="2.5" style="82" customWidth="1"/>
    <col min="12800" max="12800" width="4.33203125" style="82" customWidth="1"/>
    <col min="12801" max="12801" width="1.83203125" style="82" customWidth="1"/>
    <col min="12802" max="12802" width="20.83203125" style="82" customWidth="1"/>
    <col min="12803" max="12803" width="14.83203125" style="82" customWidth="1"/>
    <col min="12804" max="12804" width="31.6640625" style="82" customWidth="1"/>
    <col min="12805" max="12805" width="14.5" style="82" customWidth="1"/>
    <col min="12806" max="12806" width="17.83203125" style="82" customWidth="1"/>
    <col min="12807" max="12807" width="18.83203125" style="82" customWidth="1"/>
    <col min="12808" max="12809" width="18.5" style="82" customWidth="1"/>
    <col min="12810" max="12810" width="17" style="82" bestFit="1" customWidth="1"/>
    <col min="12811" max="12811" width="17" style="82" customWidth="1"/>
    <col min="12812" max="12812" width="17" style="82" bestFit="1" customWidth="1"/>
    <col min="12813" max="12813" width="18.5" style="82" customWidth="1"/>
    <col min="12814" max="12814" width="17" style="82" customWidth="1"/>
    <col min="12815" max="12815" width="16.33203125" style="82" customWidth="1"/>
    <col min="12816" max="12816" width="15.6640625" style="82" bestFit="1" customWidth="1"/>
    <col min="12817" max="13054" width="12" style="82"/>
    <col min="13055" max="13055" width="2.5" style="82" customWidth="1"/>
    <col min="13056" max="13056" width="4.33203125" style="82" customWidth="1"/>
    <col min="13057" max="13057" width="1.83203125" style="82" customWidth="1"/>
    <col min="13058" max="13058" width="20.83203125" style="82" customWidth="1"/>
    <col min="13059" max="13059" width="14.83203125" style="82" customWidth="1"/>
    <col min="13060" max="13060" width="31.6640625" style="82" customWidth="1"/>
    <col min="13061" max="13061" width="14.5" style="82" customWidth="1"/>
    <col min="13062" max="13062" width="17.83203125" style="82" customWidth="1"/>
    <col min="13063" max="13063" width="18.83203125" style="82" customWidth="1"/>
    <col min="13064" max="13065" width="18.5" style="82" customWidth="1"/>
    <col min="13066" max="13066" width="17" style="82" bestFit="1" customWidth="1"/>
    <col min="13067" max="13067" width="17" style="82" customWidth="1"/>
    <col min="13068" max="13068" width="17" style="82" bestFit="1" customWidth="1"/>
    <col min="13069" max="13069" width="18.5" style="82" customWidth="1"/>
    <col min="13070" max="13070" width="17" style="82" customWidth="1"/>
    <col min="13071" max="13071" width="16.33203125" style="82" customWidth="1"/>
    <col min="13072" max="13072" width="15.6640625" style="82" bestFit="1" customWidth="1"/>
    <col min="13073" max="13310" width="12" style="82"/>
    <col min="13311" max="13311" width="2.5" style="82" customWidth="1"/>
    <col min="13312" max="13312" width="4.33203125" style="82" customWidth="1"/>
    <col min="13313" max="13313" width="1.83203125" style="82" customWidth="1"/>
    <col min="13314" max="13314" width="20.83203125" style="82" customWidth="1"/>
    <col min="13315" max="13315" width="14.83203125" style="82" customWidth="1"/>
    <col min="13316" max="13316" width="31.6640625" style="82" customWidth="1"/>
    <col min="13317" max="13317" width="14.5" style="82" customWidth="1"/>
    <col min="13318" max="13318" width="17.83203125" style="82" customWidth="1"/>
    <col min="13319" max="13319" width="18.83203125" style="82" customWidth="1"/>
    <col min="13320" max="13321" width="18.5" style="82" customWidth="1"/>
    <col min="13322" max="13322" width="17" style="82" bestFit="1" customWidth="1"/>
    <col min="13323" max="13323" width="17" style="82" customWidth="1"/>
    <col min="13324" max="13324" width="17" style="82" bestFit="1" customWidth="1"/>
    <col min="13325" max="13325" width="18.5" style="82" customWidth="1"/>
    <col min="13326" max="13326" width="17" style="82" customWidth="1"/>
    <col min="13327" max="13327" width="16.33203125" style="82" customWidth="1"/>
    <col min="13328" max="13328" width="15.6640625" style="82" bestFit="1" customWidth="1"/>
    <col min="13329" max="13566" width="12" style="82"/>
    <col min="13567" max="13567" width="2.5" style="82" customWidth="1"/>
    <col min="13568" max="13568" width="4.33203125" style="82" customWidth="1"/>
    <col min="13569" max="13569" width="1.83203125" style="82" customWidth="1"/>
    <col min="13570" max="13570" width="20.83203125" style="82" customWidth="1"/>
    <col min="13571" max="13571" width="14.83203125" style="82" customWidth="1"/>
    <col min="13572" max="13572" width="31.6640625" style="82" customWidth="1"/>
    <col min="13573" max="13573" width="14.5" style="82" customWidth="1"/>
    <col min="13574" max="13574" width="17.83203125" style="82" customWidth="1"/>
    <col min="13575" max="13575" width="18.83203125" style="82" customWidth="1"/>
    <col min="13576" max="13577" width="18.5" style="82" customWidth="1"/>
    <col min="13578" max="13578" width="17" style="82" bestFit="1" customWidth="1"/>
    <col min="13579" max="13579" width="17" style="82" customWidth="1"/>
    <col min="13580" max="13580" width="17" style="82" bestFit="1" customWidth="1"/>
    <col min="13581" max="13581" width="18.5" style="82" customWidth="1"/>
    <col min="13582" max="13582" width="17" style="82" customWidth="1"/>
    <col min="13583" max="13583" width="16.33203125" style="82" customWidth="1"/>
    <col min="13584" max="13584" width="15.6640625" style="82" bestFit="1" customWidth="1"/>
    <col min="13585" max="13822" width="12" style="82"/>
    <col min="13823" max="13823" width="2.5" style="82" customWidth="1"/>
    <col min="13824" max="13824" width="4.33203125" style="82" customWidth="1"/>
    <col min="13825" max="13825" width="1.83203125" style="82" customWidth="1"/>
    <col min="13826" max="13826" width="20.83203125" style="82" customWidth="1"/>
    <col min="13827" max="13827" width="14.83203125" style="82" customWidth="1"/>
    <col min="13828" max="13828" width="31.6640625" style="82" customWidth="1"/>
    <col min="13829" max="13829" width="14.5" style="82" customWidth="1"/>
    <col min="13830" max="13830" width="17.83203125" style="82" customWidth="1"/>
    <col min="13831" max="13831" width="18.83203125" style="82" customWidth="1"/>
    <col min="13832" max="13833" width="18.5" style="82" customWidth="1"/>
    <col min="13834" max="13834" width="17" style="82" bestFit="1" customWidth="1"/>
    <col min="13835" max="13835" width="17" style="82" customWidth="1"/>
    <col min="13836" max="13836" width="17" style="82" bestFit="1" customWidth="1"/>
    <col min="13837" max="13837" width="18.5" style="82" customWidth="1"/>
    <col min="13838" max="13838" width="17" style="82" customWidth="1"/>
    <col min="13839" max="13839" width="16.33203125" style="82" customWidth="1"/>
    <col min="13840" max="13840" width="15.6640625" style="82" bestFit="1" customWidth="1"/>
    <col min="13841" max="14078" width="12" style="82"/>
    <col min="14079" max="14079" width="2.5" style="82" customWidth="1"/>
    <col min="14080" max="14080" width="4.33203125" style="82" customWidth="1"/>
    <col min="14081" max="14081" width="1.83203125" style="82" customWidth="1"/>
    <col min="14082" max="14082" width="20.83203125" style="82" customWidth="1"/>
    <col min="14083" max="14083" width="14.83203125" style="82" customWidth="1"/>
    <col min="14084" max="14084" width="31.6640625" style="82" customWidth="1"/>
    <col min="14085" max="14085" width="14.5" style="82" customWidth="1"/>
    <col min="14086" max="14086" width="17.83203125" style="82" customWidth="1"/>
    <col min="14087" max="14087" width="18.83203125" style="82" customWidth="1"/>
    <col min="14088" max="14089" width="18.5" style="82" customWidth="1"/>
    <col min="14090" max="14090" width="17" style="82" bestFit="1" customWidth="1"/>
    <col min="14091" max="14091" width="17" style="82" customWidth="1"/>
    <col min="14092" max="14092" width="17" style="82" bestFit="1" customWidth="1"/>
    <col min="14093" max="14093" width="18.5" style="82" customWidth="1"/>
    <col min="14094" max="14094" width="17" style="82" customWidth="1"/>
    <col min="14095" max="14095" width="16.33203125" style="82" customWidth="1"/>
    <col min="14096" max="14096" width="15.6640625" style="82" bestFit="1" customWidth="1"/>
    <col min="14097" max="14334" width="12" style="82"/>
    <col min="14335" max="14335" width="2.5" style="82" customWidth="1"/>
    <col min="14336" max="14336" width="4.33203125" style="82" customWidth="1"/>
    <col min="14337" max="14337" width="1.83203125" style="82" customWidth="1"/>
    <col min="14338" max="14338" width="20.83203125" style="82" customWidth="1"/>
    <col min="14339" max="14339" width="14.83203125" style="82" customWidth="1"/>
    <col min="14340" max="14340" width="31.6640625" style="82" customWidth="1"/>
    <col min="14341" max="14341" width="14.5" style="82" customWidth="1"/>
    <col min="14342" max="14342" width="17.83203125" style="82" customWidth="1"/>
    <col min="14343" max="14343" width="18.83203125" style="82" customWidth="1"/>
    <col min="14344" max="14345" width="18.5" style="82" customWidth="1"/>
    <col min="14346" max="14346" width="17" style="82" bestFit="1" customWidth="1"/>
    <col min="14347" max="14347" width="17" style="82" customWidth="1"/>
    <col min="14348" max="14348" width="17" style="82" bestFit="1" customWidth="1"/>
    <col min="14349" max="14349" width="18.5" style="82" customWidth="1"/>
    <col min="14350" max="14350" width="17" style="82" customWidth="1"/>
    <col min="14351" max="14351" width="16.33203125" style="82" customWidth="1"/>
    <col min="14352" max="14352" width="15.6640625" style="82" bestFit="1" customWidth="1"/>
    <col min="14353" max="14590" width="12" style="82"/>
    <col min="14591" max="14591" width="2.5" style="82" customWidth="1"/>
    <col min="14592" max="14592" width="4.33203125" style="82" customWidth="1"/>
    <col min="14593" max="14593" width="1.83203125" style="82" customWidth="1"/>
    <col min="14594" max="14594" width="20.83203125" style="82" customWidth="1"/>
    <col min="14595" max="14595" width="14.83203125" style="82" customWidth="1"/>
    <col min="14596" max="14596" width="31.6640625" style="82" customWidth="1"/>
    <col min="14597" max="14597" width="14.5" style="82" customWidth="1"/>
    <col min="14598" max="14598" width="17.83203125" style="82" customWidth="1"/>
    <col min="14599" max="14599" width="18.83203125" style="82" customWidth="1"/>
    <col min="14600" max="14601" width="18.5" style="82" customWidth="1"/>
    <col min="14602" max="14602" width="17" style="82" bestFit="1" customWidth="1"/>
    <col min="14603" max="14603" width="17" style="82" customWidth="1"/>
    <col min="14604" max="14604" width="17" style="82" bestFit="1" customWidth="1"/>
    <col min="14605" max="14605" width="18.5" style="82" customWidth="1"/>
    <col min="14606" max="14606" width="17" style="82" customWidth="1"/>
    <col min="14607" max="14607" width="16.33203125" style="82" customWidth="1"/>
    <col min="14608" max="14608" width="15.6640625" style="82" bestFit="1" customWidth="1"/>
    <col min="14609" max="14846" width="12" style="82"/>
    <col min="14847" max="14847" width="2.5" style="82" customWidth="1"/>
    <col min="14848" max="14848" width="4.33203125" style="82" customWidth="1"/>
    <col min="14849" max="14849" width="1.83203125" style="82" customWidth="1"/>
    <col min="14850" max="14850" width="20.83203125" style="82" customWidth="1"/>
    <col min="14851" max="14851" width="14.83203125" style="82" customWidth="1"/>
    <col min="14852" max="14852" width="31.6640625" style="82" customWidth="1"/>
    <col min="14853" max="14853" width="14.5" style="82" customWidth="1"/>
    <col min="14854" max="14854" width="17.83203125" style="82" customWidth="1"/>
    <col min="14855" max="14855" width="18.83203125" style="82" customWidth="1"/>
    <col min="14856" max="14857" width="18.5" style="82" customWidth="1"/>
    <col min="14858" max="14858" width="17" style="82" bestFit="1" customWidth="1"/>
    <col min="14859" max="14859" width="17" style="82" customWidth="1"/>
    <col min="14860" max="14860" width="17" style="82" bestFit="1" customWidth="1"/>
    <col min="14861" max="14861" width="18.5" style="82" customWidth="1"/>
    <col min="14862" max="14862" width="17" style="82" customWidth="1"/>
    <col min="14863" max="14863" width="16.33203125" style="82" customWidth="1"/>
    <col min="14864" max="14864" width="15.6640625" style="82" bestFit="1" customWidth="1"/>
    <col min="14865" max="15102" width="12" style="82"/>
    <col min="15103" max="15103" width="2.5" style="82" customWidth="1"/>
    <col min="15104" max="15104" width="4.33203125" style="82" customWidth="1"/>
    <col min="15105" max="15105" width="1.83203125" style="82" customWidth="1"/>
    <col min="15106" max="15106" width="20.83203125" style="82" customWidth="1"/>
    <col min="15107" max="15107" width="14.83203125" style="82" customWidth="1"/>
    <col min="15108" max="15108" width="31.6640625" style="82" customWidth="1"/>
    <col min="15109" max="15109" width="14.5" style="82" customWidth="1"/>
    <col min="15110" max="15110" width="17.83203125" style="82" customWidth="1"/>
    <col min="15111" max="15111" width="18.83203125" style="82" customWidth="1"/>
    <col min="15112" max="15113" width="18.5" style="82" customWidth="1"/>
    <col min="15114" max="15114" width="17" style="82" bestFit="1" customWidth="1"/>
    <col min="15115" max="15115" width="17" style="82" customWidth="1"/>
    <col min="15116" max="15116" width="17" style="82" bestFit="1" customWidth="1"/>
    <col min="15117" max="15117" width="18.5" style="82" customWidth="1"/>
    <col min="15118" max="15118" width="17" style="82" customWidth="1"/>
    <col min="15119" max="15119" width="16.33203125" style="82" customWidth="1"/>
    <col min="15120" max="15120" width="15.6640625" style="82" bestFit="1" customWidth="1"/>
    <col min="15121" max="15358" width="12" style="82"/>
    <col min="15359" max="15359" width="2.5" style="82" customWidth="1"/>
    <col min="15360" max="15360" width="4.33203125" style="82" customWidth="1"/>
    <col min="15361" max="15361" width="1.83203125" style="82" customWidth="1"/>
    <col min="15362" max="15362" width="20.83203125" style="82" customWidth="1"/>
    <col min="15363" max="15363" width="14.83203125" style="82" customWidth="1"/>
    <col min="15364" max="15364" width="31.6640625" style="82" customWidth="1"/>
    <col min="15365" max="15365" width="14.5" style="82" customWidth="1"/>
    <col min="15366" max="15366" width="17.83203125" style="82" customWidth="1"/>
    <col min="15367" max="15367" width="18.83203125" style="82" customWidth="1"/>
    <col min="15368" max="15369" width="18.5" style="82" customWidth="1"/>
    <col min="15370" max="15370" width="17" style="82" bestFit="1" customWidth="1"/>
    <col min="15371" max="15371" width="17" style="82" customWidth="1"/>
    <col min="15372" max="15372" width="17" style="82" bestFit="1" customWidth="1"/>
    <col min="15373" max="15373" width="18.5" style="82" customWidth="1"/>
    <col min="15374" max="15374" width="17" style="82" customWidth="1"/>
    <col min="15375" max="15375" width="16.33203125" style="82" customWidth="1"/>
    <col min="15376" max="15376" width="15.6640625" style="82" bestFit="1" customWidth="1"/>
    <col min="15377" max="15614" width="12" style="82"/>
    <col min="15615" max="15615" width="2.5" style="82" customWidth="1"/>
    <col min="15616" max="15616" width="4.33203125" style="82" customWidth="1"/>
    <col min="15617" max="15617" width="1.83203125" style="82" customWidth="1"/>
    <col min="15618" max="15618" width="20.83203125" style="82" customWidth="1"/>
    <col min="15619" max="15619" width="14.83203125" style="82" customWidth="1"/>
    <col min="15620" max="15620" width="31.6640625" style="82" customWidth="1"/>
    <col min="15621" max="15621" width="14.5" style="82" customWidth="1"/>
    <col min="15622" max="15622" width="17.83203125" style="82" customWidth="1"/>
    <col min="15623" max="15623" width="18.83203125" style="82" customWidth="1"/>
    <col min="15624" max="15625" width="18.5" style="82" customWidth="1"/>
    <col min="15626" max="15626" width="17" style="82" bestFit="1" customWidth="1"/>
    <col min="15627" max="15627" width="17" style="82" customWidth="1"/>
    <col min="15628" max="15628" width="17" style="82" bestFit="1" customWidth="1"/>
    <col min="15629" max="15629" width="18.5" style="82" customWidth="1"/>
    <col min="15630" max="15630" width="17" style="82" customWidth="1"/>
    <col min="15631" max="15631" width="16.33203125" style="82" customWidth="1"/>
    <col min="15632" max="15632" width="15.6640625" style="82" bestFit="1" customWidth="1"/>
    <col min="15633" max="15870" width="12" style="82"/>
    <col min="15871" max="15871" width="2.5" style="82" customWidth="1"/>
    <col min="15872" max="15872" width="4.33203125" style="82" customWidth="1"/>
    <col min="15873" max="15873" width="1.83203125" style="82" customWidth="1"/>
    <col min="15874" max="15874" width="20.83203125" style="82" customWidth="1"/>
    <col min="15875" max="15875" width="14.83203125" style="82" customWidth="1"/>
    <col min="15876" max="15876" width="31.6640625" style="82" customWidth="1"/>
    <col min="15877" max="15877" width="14.5" style="82" customWidth="1"/>
    <col min="15878" max="15878" width="17.83203125" style="82" customWidth="1"/>
    <col min="15879" max="15879" width="18.83203125" style="82" customWidth="1"/>
    <col min="15880" max="15881" width="18.5" style="82" customWidth="1"/>
    <col min="15882" max="15882" width="17" style="82" bestFit="1" customWidth="1"/>
    <col min="15883" max="15883" width="17" style="82" customWidth="1"/>
    <col min="15884" max="15884" width="17" style="82" bestFit="1" customWidth="1"/>
    <col min="15885" max="15885" width="18.5" style="82" customWidth="1"/>
    <col min="15886" max="15886" width="17" style="82" customWidth="1"/>
    <col min="15887" max="15887" width="16.33203125" style="82" customWidth="1"/>
    <col min="15888" max="15888" width="15.6640625" style="82" bestFit="1" customWidth="1"/>
    <col min="15889" max="16126" width="12" style="82"/>
    <col min="16127" max="16127" width="2.5" style="82" customWidth="1"/>
    <col min="16128" max="16128" width="4.33203125" style="82" customWidth="1"/>
    <col min="16129" max="16129" width="1.83203125" style="82" customWidth="1"/>
    <col min="16130" max="16130" width="20.83203125" style="82" customWidth="1"/>
    <col min="16131" max="16131" width="14.83203125" style="82" customWidth="1"/>
    <col min="16132" max="16132" width="31.6640625" style="82" customWidth="1"/>
    <col min="16133" max="16133" width="14.5" style="82" customWidth="1"/>
    <col min="16134" max="16134" width="17.83203125" style="82" customWidth="1"/>
    <col min="16135" max="16135" width="18.83203125" style="82" customWidth="1"/>
    <col min="16136" max="16137" width="18.5" style="82" customWidth="1"/>
    <col min="16138" max="16138" width="17" style="82" bestFit="1" customWidth="1"/>
    <col min="16139" max="16139" width="17" style="82" customWidth="1"/>
    <col min="16140" max="16140" width="17" style="82" bestFit="1" customWidth="1"/>
    <col min="16141" max="16141" width="18.5" style="82" customWidth="1"/>
    <col min="16142" max="16142" width="17" style="82" customWidth="1"/>
    <col min="16143" max="16143" width="16.33203125" style="82" customWidth="1"/>
    <col min="16144" max="16144" width="15.6640625" style="82" bestFit="1" customWidth="1"/>
    <col min="16145" max="16384" width="12" style="82"/>
  </cols>
  <sheetData>
    <row r="1" spans="2:17" ht="3" customHeight="1">
      <c r="B1" s="241"/>
      <c r="C1" s="242"/>
      <c r="D1" s="242"/>
      <c r="E1" s="242"/>
      <c r="F1" s="242"/>
      <c r="G1" s="242"/>
      <c r="H1" s="242"/>
      <c r="I1" s="242"/>
      <c r="J1" s="242"/>
      <c r="K1" s="242"/>
      <c r="L1" s="242"/>
      <c r="M1" s="242"/>
      <c r="N1" s="242"/>
      <c r="O1" s="243"/>
    </row>
    <row r="2" spans="2:17" ht="12.75" customHeight="1">
      <c r="B2" s="244" t="s">
        <v>354</v>
      </c>
      <c r="C2" s="245"/>
      <c r="D2" s="245"/>
      <c r="E2" s="245"/>
      <c r="F2" s="245"/>
      <c r="G2" s="245"/>
      <c r="H2" s="245"/>
      <c r="I2" s="245"/>
      <c r="J2" s="245"/>
      <c r="K2" s="245"/>
      <c r="L2" s="245"/>
      <c r="M2" s="245"/>
      <c r="N2" s="245"/>
      <c r="O2" s="246"/>
    </row>
    <row r="3" spans="2:17" ht="11.25" customHeight="1">
      <c r="B3" s="244" t="s">
        <v>355</v>
      </c>
      <c r="C3" s="245"/>
      <c r="D3" s="245"/>
      <c r="E3" s="245"/>
      <c r="F3" s="245"/>
      <c r="G3" s="245"/>
      <c r="H3" s="245"/>
      <c r="I3" s="245"/>
      <c r="J3" s="245"/>
      <c r="K3" s="245"/>
      <c r="L3" s="245"/>
      <c r="M3" s="245"/>
      <c r="N3" s="245"/>
      <c r="O3" s="246"/>
    </row>
    <row r="4" spans="2:17" ht="12" customHeight="1">
      <c r="B4" s="247" t="s">
        <v>356</v>
      </c>
      <c r="C4" s="248"/>
      <c r="D4" s="248"/>
      <c r="E4" s="248"/>
      <c r="F4" s="248"/>
      <c r="G4" s="248"/>
      <c r="H4" s="248"/>
      <c r="I4" s="248"/>
      <c r="J4" s="248"/>
      <c r="K4" s="248"/>
      <c r="L4" s="248"/>
      <c r="M4" s="248"/>
      <c r="N4" s="248"/>
      <c r="O4" s="249"/>
    </row>
    <row r="5" spans="2:17">
      <c r="B5" s="250" t="s">
        <v>357</v>
      </c>
      <c r="C5" s="251"/>
      <c r="D5" s="252"/>
      <c r="E5" s="253" t="s">
        <v>358</v>
      </c>
      <c r="F5" s="254"/>
      <c r="G5" s="253" t="s">
        <v>359</v>
      </c>
      <c r="H5" s="255" t="s">
        <v>178</v>
      </c>
      <c r="I5" s="256"/>
      <c r="J5" s="256"/>
      <c r="K5" s="256"/>
      <c r="L5" s="257"/>
      <c r="M5" s="253" t="s">
        <v>54</v>
      </c>
      <c r="N5" s="258" t="s">
        <v>360</v>
      </c>
      <c r="O5" s="259"/>
    </row>
    <row r="6" spans="2:17" ht="22.5">
      <c r="B6" s="250"/>
      <c r="C6" s="251"/>
      <c r="D6" s="252"/>
      <c r="E6" s="253"/>
      <c r="F6" s="254" t="s">
        <v>361</v>
      </c>
      <c r="G6" s="253"/>
      <c r="H6" s="260" t="s">
        <v>55</v>
      </c>
      <c r="I6" s="260" t="s">
        <v>56</v>
      </c>
      <c r="J6" s="260" t="s">
        <v>6</v>
      </c>
      <c r="K6" s="260" t="s">
        <v>7</v>
      </c>
      <c r="L6" s="260" t="s">
        <v>57</v>
      </c>
      <c r="M6" s="261"/>
      <c r="N6" s="262" t="s">
        <v>362</v>
      </c>
      <c r="O6" s="262" t="s">
        <v>363</v>
      </c>
    </row>
    <row r="7" spans="2:17">
      <c r="B7" s="255"/>
      <c r="C7" s="256"/>
      <c r="D7" s="257"/>
      <c r="E7" s="261"/>
      <c r="F7" s="263"/>
      <c r="G7" s="261"/>
      <c r="H7" s="260">
        <v>1</v>
      </c>
      <c r="I7" s="260">
        <v>2</v>
      </c>
      <c r="J7" s="260" t="s">
        <v>58</v>
      </c>
      <c r="K7" s="260">
        <v>5</v>
      </c>
      <c r="L7" s="260">
        <v>7</v>
      </c>
      <c r="M7" s="260" t="s">
        <v>364</v>
      </c>
      <c r="N7" s="264" t="s">
        <v>365</v>
      </c>
      <c r="O7" s="264" t="s">
        <v>366</v>
      </c>
    </row>
    <row r="8" spans="2:17">
      <c r="B8" s="265"/>
      <c r="C8" s="266"/>
      <c r="D8" s="267"/>
      <c r="E8" s="268"/>
      <c r="F8" s="268"/>
      <c r="G8" s="269"/>
      <c r="H8" s="270"/>
      <c r="I8" s="270"/>
      <c r="J8" s="270"/>
      <c r="K8" s="270"/>
      <c r="L8" s="270"/>
      <c r="M8" s="270"/>
      <c r="N8" s="271"/>
      <c r="O8" s="272"/>
    </row>
    <row r="9" spans="2:17" ht="22.5">
      <c r="B9" s="273"/>
      <c r="C9" s="274"/>
      <c r="D9" s="275" t="s">
        <v>367</v>
      </c>
      <c r="E9" s="276" t="s">
        <v>368</v>
      </c>
      <c r="F9" s="276" t="s">
        <v>369</v>
      </c>
      <c r="G9" s="277" t="s">
        <v>370</v>
      </c>
      <c r="H9" s="278">
        <v>16688893.68</v>
      </c>
      <c r="I9" s="278">
        <v>60421.34</v>
      </c>
      <c r="J9" s="279">
        <f>+H9+I9</f>
        <v>16749315.02</v>
      </c>
      <c r="K9" s="279">
        <v>7918309.1899999976</v>
      </c>
      <c r="L9" s="280">
        <v>7918309.1899999976</v>
      </c>
      <c r="M9" s="279">
        <f>+J9-K9</f>
        <v>8831005.8300000019</v>
      </c>
      <c r="N9" s="281">
        <f>IFERROR(K9/H9,0)</f>
        <v>0.47446579394830191</v>
      </c>
      <c r="O9" s="282">
        <f>IFERROR(K9/J9,0)</f>
        <v>0.47275420998082091</v>
      </c>
      <c r="P9" s="283"/>
      <c r="Q9" s="283"/>
    </row>
    <row r="10" spans="2:17" ht="22.5">
      <c r="B10" s="273"/>
      <c r="C10" s="274"/>
      <c r="D10" s="275" t="s">
        <v>367</v>
      </c>
      <c r="E10" s="276" t="s">
        <v>371</v>
      </c>
      <c r="F10" s="276" t="s">
        <v>372</v>
      </c>
      <c r="G10" s="269" t="s">
        <v>373</v>
      </c>
      <c r="H10" s="284">
        <v>2130649</v>
      </c>
      <c r="I10" s="284">
        <v>-352102.3</v>
      </c>
      <c r="J10" s="279">
        <f t="shared" ref="J10:J73" si="0">+H10+I10</f>
        <v>1778546.7</v>
      </c>
      <c r="K10" s="285">
        <v>852045.36</v>
      </c>
      <c r="L10" s="285">
        <v>852045.36</v>
      </c>
      <c r="M10" s="279">
        <f t="shared" ref="M10:M73" si="1">+J10-K10</f>
        <v>926501.34</v>
      </c>
      <c r="N10" s="281">
        <f t="shared" ref="N10:N73" si="2">IFERROR(K10/H10,0)</f>
        <v>0.3998994484779051</v>
      </c>
      <c r="O10" s="282">
        <f t="shared" ref="O10:O73" si="3">IFERROR(K10/J10,0)</f>
        <v>0.47906830897383801</v>
      </c>
      <c r="P10" s="283"/>
    </row>
    <row r="11" spans="2:17" ht="22.5">
      <c r="B11" s="273"/>
      <c r="C11" s="274"/>
      <c r="D11" s="275" t="s">
        <v>367</v>
      </c>
      <c r="E11" s="276" t="s">
        <v>374</v>
      </c>
      <c r="F11" s="276" t="s">
        <v>375</v>
      </c>
      <c r="G11" s="286" t="s">
        <v>376</v>
      </c>
      <c r="H11" s="285">
        <v>70627184.25999999</v>
      </c>
      <c r="I11" s="285">
        <v>8314466.3200000003</v>
      </c>
      <c r="J11" s="279">
        <f t="shared" si="0"/>
        <v>78941650.579999983</v>
      </c>
      <c r="K11" s="285">
        <v>24997836.289999999</v>
      </c>
      <c r="L11" s="285">
        <v>24997836.289999999</v>
      </c>
      <c r="M11" s="279">
        <f t="shared" si="1"/>
        <v>53943814.289999984</v>
      </c>
      <c r="N11" s="281">
        <f t="shared" si="2"/>
        <v>0.35394071775501362</v>
      </c>
      <c r="O11" s="282">
        <f t="shared" si="3"/>
        <v>0.31666219424519165</v>
      </c>
      <c r="P11" s="283"/>
    </row>
    <row r="12" spans="2:17" ht="56.25">
      <c r="B12" s="273"/>
      <c r="C12" s="274"/>
      <c r="D12" s="275" t="s">
        <v>367</v>
      </c>
      <c r="E12" s="276" t="s">
        <v>377</v>
      </c>
      <c r="F12" s="276" t="s">
        <v>378</v>
      </c>
      <c r="G12" s="286" t="s">
        <v>379</v>
      </c>
      <c r="H12" s="285">
        <v>57815594.620000005</v>
      </c>
      <c r="I12" s="285">
        <v>3670270.05</v>
      </c>
      <c r="J12" s="279">
        <f t="shared" si="0"/>
        <v>61485864.670000002</v>
      </c>
      <c r="K12" s="285">
        <v>27072597.369999997</v>
      </c>
      <c r="L12" s="285">
        <v>27072597.369999997</v>
      </c>
      <c r="M12" s="279">
        <f t="shared" si="1"/>
        <v>34413267.300000004</v>
      </c>
      <c r="N12" s="281">
        <f t="shared" si="2"/>
        <v>0.46825770015750806</v>
      </c>
      <c r="O12" s="282">
        <f t="shared" si="3"/>
        <v>0.44030603644107452</v>
      </c>
      <c r="P12" s="283"/>
    </row>
    <row r="13" spans="2:17" ht="22.5">
      <c r="B13" s="273"/>
      <c r="C13" s="274"/>
      <c r="D13" s="275" t="s">
        <v>367</v>
      </c>
      <c r="E13" s="276" t="s">
        <v>380</v>
      </c>
      <c r="F13" s="286" t="s">
        <v>381</v>
      </c>
      <c r="G13" s="287" t="s">
        <v>382</v>
      </c>
      <c r="H13" s="285">
        <v>205781767.77000001</v>
      </c>
      <c r="I13" s="285">
        <v>-1826818.76</v>
      </c>
      <c r="J13" s="279">
        <f t="shared" si="0"/>
        <v>203954949.01000002</v>
      </c>
      <c r="K13" s="285">
        <v>24210572.990000002</v>
      </c>
      <c r="L13" s="285">
        <v>24210572.990000002</v>
      </c>
      <c r="M13" s="279">
        <f t="shared" si="1"/>
        <v>179744376.02000001</v>
      </c>
      <c r="N13" s="281">
        <f t="shared" si="2"/>
        <v>0.11765169116954953</v>
      </c>
      <c r="O13" s="282">
        <f t="shared" si="3"/>
        <v>0.11870549406875607</v>
      </c>
      <c r="P13" s="283"/>
    </row>
    <row r="14" spans="2:17" ht="22.5">
      <c r="B14" s="273"/>
      <c r="C14" s="274"/>
      <c r="D14" s="275" t="s">
        <v>367</v>
      </c>
      <c r="E14" s="276" t="s">
        <v>383</v>
      </c>
      <c r="F14" s="277" t="s">
        <v>384</v>
      </c>
      <c r="G14" s="277" t="s">
        <v>385</v>
      </c>
      <c r="H14" s="285">
        <v>4147684.4799999995</v>
      </c>
      <c r="I14" s="285">
        <v>234523</v>
      </c>
      <c r="J14" s="279">
        <f t="shared" si="0"/>
        <v>4382207.4799999995</v>
      </c>
      <c r="K14" s="288">
        <v>1485578.89</v>
      </c>
      <c r="L14" s="288">
        <v>1485578.89</v>
      </c>
      <c r="M14" s="279">
        <f t="shared" si="1"/>
        <v>2896628.59</v>
      </c>
      <c r="N14" s="281">
        <f t="shared" si="2"/>
        <v>0.35817066056094993</v>
      </c>
      <c r="O14" s="282">
        <f t="shared" si="3"/>
        <v>0.3390024084391367</v>
      </c>
      <c r="P14" s="283"/>
    </row>
    <row r="15" spans="2:17" ht="22.5">
      <c r="B15" s="273"/>
      <c r="C15" s="274"/>
      <c r="D15" s="275" t="s">
        <v>367</v>
      </c>
      <c r="E15" s="276" t="s">
        <v>386</v>
      </c>
      <c r="F15" s="276" t="s">
        <v>387</v>
      </c>
      <c r="G15" s="289" t="s">
        <v>379</v>
      </c>
      <c r="H15" s="285">
        <v>35842768.590000004</v>
      </c>
      <c r="I15" s="285">
        <v>-5550227.7000000002</v>
      </c>
      <c r="J15" s="279">
        <f t="shared" si="0"/>
        <v>30292540.890000004</v>
      </c>
      <c r="K15" s="285">
        <v>15661626.68</v>
      </c>
      <c r="L15" s="285">
        <v>15661626.68</v>
      </c>
      <c r="M15" s="279">
        <f t="shared" si="1"/>
        <v>14630914.210000005</v>
      </c>
      <c r="N15" s="281">
        <f t="shared" si="2"/>
        <v>0.43695359750668183</v>
      </c>
      <c r="O15" s="282">
        <f t="shared" si="3"/>
        <v>0.51701264469267827</v>
      </c>
      <c r="P15" s="283"/>
    </row>
    <row r="16" spans="2:17" ht="22.5">
      <c r="B16" s="273"/>
      <c r="C16" s="274"/>
      <c r="D16" s="275" t="s">
        <v>367</v>
      </c>
      <c r="E16" s="276" t="s">
        <v>388</v>
      </c>
      <c r="F16" s="276" t="s">
        <v>389</v>
      </c>
      <c r="G16" s="277" t="s">
        <v>390</v>
      </c>
      <c r="H16" s="290">
        <v>14141524.560000001</v>
      </c>
      <c r="I16" s="290">
        <v>197276.78000000003</v>
      </c>
      <c r="J16" s="279">
        <f t="shared" si="0"/>
        <v>14338801.34</v>
      </c>
      <c r="K16" s="280">
        <v>6297587.1099999994</v>
      </c>
      <c r="L16" s="280">
        <v>6297587.1099999994</v>
      </c>
      <c r="M16" s="279">
        <f t="shared" si="1"/>
        <v>8041214.2300000004</v>
      </c>
      <c r="N16" s="281">
        <f t="shared" si="2"/>
        <v>0.44532589702619724</v>
      </c>
      <c r="O16" s="282">
        <f t="shared" si="3"/>
        <v>0.43919899304497928</v>
      </c>
      <c r="P16" s="283"/>
    </row>
    <row r="17" spans="2:16" ht="22.5">
      <c r="B17" s="273"/>
      <c r="C17" s="274"/>
      <c r="D17" s="275" t="s">
        <v>367</v>
      </c>
      <c r="E17" s="276" t="s">
        <v>391</v>
      </c>
      <c r="F17" s="276" t="s">
        <v>392</v>
      </c>
      <c r="G17" s="286" t="s">
        <v>393</v>
      </c>
      <c r="H17" s="285">
        <v>23003032.18</v>
      </c>
      <c r="I17" s="285">
        <v>-640526.44999999995</v>
      </c>
      <c r="J17" s="279">
        <f t="shared" si="0"/>
        <v>22362505.73</v>
      </c>
      <c r="K17" s="285">
        <v>10212912.610000001</v>
      </c>
      <c r="L17" s="285">
        <v>10212912.610000001</v>
      </c>
      <c r="M17" s="279">
        <f t="shared" si="1"/>
        <v>12149593.119999999</v>
      </c>
      <c r="N17" s="281">
        <f t="shared" si="2"/>
        <v>0.44398114692373575</v>
      </c>
      <c r="O17" s="282">
        <f t="shared" si="3"/>
        <v>0.45669804329212804</v>
      </c>
      <c r="P17" s="283"/>
    </row>
    <row r="18" spans="2:16" ht="22.5">
      <c r="B18" s="273"/>
      <c r="C18" s="274"/>
      <c r="D18" s="275" t="s">
        <v>367</v>
      </c>
      <c r="E18" s="276" t="s">
        <v>394</v>
      </c>
      <c r="F18" s="286" t="s">
        <v>395</v>
      </c>
      <c r="G18" s="287" t="s">
        <v>396</v>
      </c>
      <c r="H18" s="285">
        <v>8956511.6600000001</v>
      </c>
      <c r="I18" s="285">
        <v>28859915.030000001</v>
      </c>
      <c r="J18" s="279">
        <f t="shared" si="0"/>
        <v>37816426.689999998</v>
      </c>
      <c r="K18" s="285">
        <v>15685735.549999993</v>
      </c>
      <c r="L18" s="285">
        <v>15685735.549999997</v>
      </c>
      <c r="M18" s="279">
        <f t="shared" si="1"/>
        <v>22130691.140000004</v>
      </c>
      <c r="N18" s="281">
        <f t="shared" si="2"/>
        <v>1.7513219594245459</v>
      </c>
      <c r="O18" s="282">
        <f t="shared" si="3"/>
        <v>0.41478629587569832</v>
      </c>
      <c r="P18" s="283"/>
    </row>
    <row r="19" spans="2:16" ht="33.75">
      <c r="B19" s="273"/>
      <c r="C19" s="274"/>
      <c r="D19" s="275" t="s">
        <v>367</v>
      </c>
      <c r="E19" s="276" t="s">
        <v>397</v>
      </c>
      <c r="F19" s="276" t="s">
        <v>398</v>
      </c>
      <c r="G19" s="286" t="s">
        <v>399</v>
      </c>
      <c r="H19" s="285">
        <v>5151053.05</v>
      </c>
      <c r="I19" s="285">
        <v>22142</v>
      </c>
      <c r="J19" s="279">
        <f t="shared" si="0"/>
        <v>5173195.05</v>
      </c>
      <c r="K19" s="285">
        <v>2065108.23</v>
      </c>
      <c r="L19" s="285">
        <v>2065108.23</v>
      </c>
      <c r="M19" s="279">
        <f t="shared" si="1"/>
        <v>3108086.82</v>
      </c>
      <c r="N19" s="281">
        <f t="shared" si="2"/>
        <v>0.4009099129740083</v>
      </c>
      <c r="O19" s="282">
        <f t="shared" si="3"/>
        <v>0.39919396234634535</v>
      </c>
      <c r="P19" s="283"/>
    </row>
    <row r="20" spans="2:16" ht="45">
      <c r="B20" s="273"/>
      <c r="C20" s="274"/>
      <c r="D20" s="275" t="s">
        <v>367</v>
      </c>
      <c r="E20" s="276" t="s">
        <v>400</v>
      </c>
      <c r="F20" s="276" t="s">
        <v>401</v>
      </c>
      <c r="G20" s="286" t="s">
        <v>402</v>
      </c>
      <c r="H20" s="284">
        <v>9989318.8900000006</v>
      </c>
      <c r="I20" s="284">
        <v>115760</v>
      </c>
      <c r="J20" s="279">
        <f t="shared" si="0"/>
        <v>10105078.890000001</v>
      </c>
      <c r="K20" s="285">
        <v>4913082.43</v>
      </c>
      <c r="L20" s="285">
        <v>4913082.43</v>
      </c>
      <c r="M20" s="279">
        <f t="shared" si="1"/>
        <v>5191996.4600000009</v>
      </c>
      <c r="N20" s="281">
        <f t="shared" si="2"/>
        <v>0.4918335758525374</v>
      </c>
      <c r="O20" s="282">
        <f t="shared" si="3"/>
        <v>0.48619931457061583</v>
      </c>
      <c r="P20" s="283"/>
    </row>
    <row r="21" spans="2:16" ht="22.5">
      <c r="B21" s="273"/>
      <c r="C21" s="274"/>
      <c r="D21" s="275" t="s">
        <v>367</v>
      </c>
      <c r="E21" s="276" t="s">
        <v>403</v>
      </c>
      <c r="F21" s="276" t="s">
        <v>404</v>
      </c>
      <c r="G21" s="286" t="s">
        <v>405</v>
      </c>
      <c r="H21" s="284">
        <v>50947441.990000002</v>
      </c>
      <c r="I21" s="284">
        <v>97580.839999999967</v>
      </c>
      <c r="J21" s="279">
        <f t="shared" si="0"/>
        <v>51045022.830000006</v>
      </c>
      <c r="K21" s="285">
        <v>23839039.449999996</v>
      </c>
      <c r="L21" s="285">
        <v>23839039.449999996</v>
      </c>
      <c r="M21" s="279">
        <f t="shared" si="1"/>
        <v>27205983.38000001</v>
      </c>
      <c r="N21" s="281">
        <f t="shared" si="2"/>
        <v>0.46791435484983013</v>
      </c>
      <c r="O21" s="282">
        <f t="shared" si="3"/>
        <v>0.46701986067071355</v>
      </c>
      <c r="P21" s="283"/>
    </row>
    <row r="22" spans="2:16">
      <c r="B22" s="273"/>
      <c r="C22" s="274"/>
      <c r="D22" s="275" t="s">
        <v>406</v>
      </c>
      <c r="E22" s="276" t="s">
        <v>407</v>
      </c>
      <c r="F22" s="276" t="s">
        <v>408</v>
      </c>
      <c r="G22" s="286" t="s">
        <v>409</v>
      </c>
      <c r="H22" s="284">
        <v>36268359.890000001</v>
      </c>
      <c r="I22" s="284">
        <v>-1595545.06</v>
      </c>
      <c r="J22" s="279">
        <f t="shared" si="0"/>
        <v>34672814.829999998</v>
      </c>
      <c r="K22" s="285">
        <v>14398620.529999997</v>
      </c>
      <c r="L22" s="285">
        <v>14398620.529999997</v>
      </c>
      <c r="M22" s="279">
        <f t="shared" si="1"/>
        <v>20274194.300000001</v>
      </c>
      <c r="N22" s="281">
        <f t="shared" si="2"/>
        <v>0.39700225137475875</v>
      </c>
      <c r="O22" s="282">
        <f t="shared" si="3"/>
        <v>0.41527117427864157</v>
      </c>
      <c r="P22" s="283"/>
    </row>
    <row r="23" spans="2:16" ht="22.5">
      <c r="B23" s="273"/>
      <c r="C23" s="274"/>
      <c r="D23" s="275" t="s">
        <v>406</v>
      </c>
      <c r="E23" s="276" t="s">
        <v>410</v>
      </c>
      <c r="F23" s="276" t="s">
        <v>411</v>
      </c>
      <c r="G23" s="286" t="s">
        <v>412</v>
      </c>
      <c r="H23" s="284">
        <v>34379357.75</v>
      </c>
      <c r="I23" s="284">
        <v>-2196883.2199999997</v>
      </c>
      <c r="J23" s="279">
        <f t="shared" si="0"/>
        <v>32182474.530000001</v>
      </c>
      <c r="K23" s="285">
        <v>12333382.369999999</v>
      </c>
      <c r="L23" s="285">
        <v>12333382.369999999</v>
      </c>
      <c r="M23" s="279">
        <f t="shared" si="1"/>
        <v>19849092.160000004</v>
      </c>
      <c r="N23" s="281">
        <f t="shared" si="2"/>
        <v>0.35874382702800778</v>
      </c>
      <c r="O23" s="282">
        <f t="shared" si="3"/>
        <v>0.38323287907842551</v>
      </c>
      <c r="P23" s="283"/>
    </row>
    <row r="24" spans="2:16">
      <c r="B24" s="273"/>
      <c r="C24" s="274"/>
      <c r="D24" s="275" t="s">
        <v>406</v>
      </c>
      <c r="E24" s="276" t="s">
        <v>413</v>
      </c>
      <c r="F24" s="276" t="s">
        <v>414</v>
      </c>
      <c r="G24" s="286" t="s">
        <v>415</v>
      </c>
      <c r="H24" s="284">
        <v>49441286.289999999</v>
      </c>
      <c r="I24" s="284">
        <v>-1639409.0300000003</v>
      </c>
      <c r="J24" s="279">
        <f t="shared" si="0"/>
        <v>47801877.259999998</v>
      </c>
      <c r="K24" s="285">
        <v>14457088.160000002</v>
      </c>
      <c r="L24" s="285">
        <v>14457088.160000002</v>
      </c>
      <c r="M24" s="279">
        <f t="shared" si="1"/>
        <v>33344789.099999994</v>
      </c>
      <c r="N24" s="281">
        <f t="shared" si="2"/>
        <v>0.29240922404812303</v>
      </c>
      <c r="O24" s="282">
        <f t="shared" si="3"/>
        <v>0.30243766539473355</v>
      </c>
      <c r="P24" s="283"/>
    </row>
    <row r="25" spans="2:16">
      <c r="B25" s="273"/>
      <c r="C25" s="274"/>
      <c r="D25" s="275" t="s">
        <v>406</v>
      </c>
      <c r="E25" s="276" t="s">
        <v>416</v>
      </c>
      <c r="F25" s="276" t="s">
        <v>417</v>
      </c>
      <c r="G25" s="286" t="s">
        <v>418</v>
      </c>
      <c r="H25" s="284">
        <v>27198038.23</v>
      </c>
      <c r="I25" s="284">
        <v>103712.99000000003</v>
      </c>
      <c r="J25" s="279">
        <f t="shared" si="0"/>
        <v>27301751.219999999</v>
      </c>
      <c r="K25" s="285">
        <v>10642741.48</v>
      </c>
      <c r="L25" s="285">
        <v>10642741.48</v>
      </c>
      <c r="M25" s="279">
        <f t="shared" si="1"/>
        <v>16659009.739999998</v>
      </c>
      <c r="N25" s="281">
        <f t="shared" si="2"/>
        <v>0.39130548277047555</v>
      </c>
      <c r="O25" s="282">
        <f t="shared" si="3"/>
        <v>0.38981900443820688</v>
      </c>
      <c r="P25" s="283"/>
    </row>
    <row r="26" spans="2:16">
      <c r="B26" s="273"/>
      <c r="C26" s="274"/>
      <c r="D26" s="275" t="s">
        <v>406</v>
      </c>
      <c r="E26" s="276" t="s">
        <v>419</v>
      </c>
      <c r="F26" s="276" t="s">
        <v>420</v>
      </c>
      <c r="G26" s="286" t="s">
        <v>421</v>
      </c>
      <c r="H26" s="284">
        <v>40801079.409999996</v>
      </c>
      <c r="I26" s="284">
        <v>-1035496.3600000001</v>
      </c>
      <c r="J26" s="279">
        <f t="shared" si="0"/>
        <v>39765583.049999997</v>
      </c>
      <c r="K26" s="285">
        <v>15862626.339999998</v>
      </c>
      <c r="L26" s="285">
        <v>15862626.339999998</v>
      </c>
      <c r="M26" s="279">
        <f t="shared" si="1"/>
        <v>23902956.710000001</v>
      </c>
      <c r="N26" s="281">
        <f t="shared" si="2"/>
        <v>0.38877957567250548</v>
      </c>
      <c r="O26" s="282">
        <f t="shared" si="3"/>
        <v>0.39890340146791836</v>
      </c>
      <c r="P26" s="283"/>
    </row>
    <row r="27" spans="2:16">
      <c r="B27" s="273"/>
      <c r="C27" s="274"/>
      <c r="D27" s="275" t="s">
        <v>406</v>
      </c>
      <c r="E27" s="276" t="s">
        <v>422</v>
      </c>
      <c r="F27" s="276" t="s">
        <v>423</v>
      </c>
      <c r="G27" s="286" t="s">
        <v>424</v>
      </c>
      <c r="H27" s="284">
        <v>35596419.590000004</v>
      </c>
      <c r="I27" s="284">
        <v>-2519007.1799999997</v>
      </c>
      <c r="J27" s="279">
        <f t="shared" si="0"/>
        <v>33077412.410000004</v>
      </c>
      <c r="K27" s="285">
        <v>13125117.650000002</v>
      </c>
      <c r="L27" s="285">
        <v>13125117.650000002</v>
      </c>
      <c r="M27" s="279">
        <f t="shared" si="1"/>
        <v>19952294.760000002</v>
      </c>
      <c r="N27" s="281">
        <f t="shared" si="2"/>
        <v>0.36872016346518183</v>
      </c>
      <c r="O27" s="282">
        <f t="shared" si="3"/>
        <v>0.39680001226553019</v>
      </c>
      <c r="P27" s="283"/>
    </row>
    <row r="28" spans="2:16">
      <c r="B28" s="273"/>
      <c r="C28" s="274"/>
      <c r="D28" s="275" t="s">
        <v>406</v>
      </c>
      <c r="E28" s="276" t="s">
        <v>425</v>
      </c>
      <c r="F28" s="276" t="s">
        <v>426</v>
      </c>
      <c r="G28" s="286" t="s">
        <v>427</v>
      </c>
      <c r="H28" s="284">
        <v>50560348.019999996</v>
      </c>
      <c r="I28" s="284">
        <v>3871418.01</v>
      </c>
      <c r="J28" s="279">
        <f t="shared" si="0"/>
        <v>54431766.029999994</v>
      </c>
      <c r="K28" s="285">
        <v>24426477.459999997</v>
      </c>
      <c r="L28" s="285">
        <v>24423937.059999999</v>
      </c>
      <c r="M28" s="279">
        <f t="shared" si="1"/>
        <v>30005288.569999997</v>
      </c>
      <c r="N28" s="281">
        <f t="shared" si="2"/>
        <v>0.48311529521785912</v>
      </c>
      <c r="O28" s="282">
        <f t="shared" si="3"/>
        <v>0.44875408684218288</v>
      </c>
      <c r="P28" s="283"/>
    </row>
    <row r="29" spans="2:16" ht="22.5">
      <c r="B29" s="273"/>
      <c r="C29" s="274"/>
      <c r="D29" s="275" t="s">
        <v>406</v>
      </c>
      <c r="E29" s="276" t="s">
        <v>428</v>
      </c>
      <c r="F29" s="276" t="s">
        <v>429</v>
      </c>
      <c r="G29" s="286" t="s">
        <v>430</v>
      </c>
      <c r="H29" s="284">
        <v>29297782.800000001</v>
      </c>
      <c r="I29" s="284">
        <v>-3744049.64</v>
      </c>
      <c r="J29" s="279">
        <f t="shared" si="0"/>
        <v>25553733.16</v>
      </c>
      <c r="K29" s="285">
        <v>11719628.620000001</v>
      </c>
      <c r="L29" s="285">
        <v>11719628.620000001</v>
      </c>
      <c r="M29" s="279">
        <f t="shared" si="1"/>
        <v>13834104.539999999</v>
      </c>
      <c r="N29" s="281">
        <f t="shared" si="2"/>
        <v>0.40001759518812463</v>
      </c>
      <c r="O29" s="282">
        <f t="shared" si="3"/>
        <v>0.45862686859175145</v>
      </c>
      <c r="P29" s="283"/>
    </row>
    <row r="30" spans="2:16" ht="33.75">
      <c r="B30" s="273"/>
      <c r="C30" s="274"/>
      <c r="D30" s="275" t="s">
        <v>406</v>
      </c>
      <c r="E30" s="276" t="s">
        <v>431</v>
      </c>
      <c r="F30" s="276" t="s">
        <v>432</v>
      </c>
      <c r="G30" s="286" t="s">
        <v>433</v>
      </c>
      <c r="H30" s="284">
        <v>69228207.310000002</v>
      </c>
      <c r="I30" s="284">
        <v>2331745.4299999997</v>
      </c>
      <c r="J30" s="279">
        <f t="shared" si="0"/>
        <v>71559952.74000001</v>
      </c>
      <c r="K30" s="285">
        <v>43085274.520000011</v>
      </c>
      <c r="L30" s="285">
        <v>43085274.520000011</v>
      </c>
      <c r="M30" s="279">
        <f t="shared" si="1"/>
        <v>28474678.219999999</v>
      </c>
      <c r="N30" s="281">
        <f t="shared" si="2"/>
        <v>0.62236588515237123</v>
      </c>
      <c r="O30" s="282">
        <f t="shared" si="3"/>
        <v>0.60208640266354663</v>
      </c>
      <c r="P30" s="283"/>
    </row>
    <row r="31" spans="2:16" ht="22.5">
      <c r="B31" s="273"/>
      <c r="C31" s="274"/>
      <c r="D31" s="275" t="s">
        <v>406</v>
      </c>
      <c r="E31" s="276" t="s">
        <v>434</v>
      </c>
      <c r="F31" s="276" t="s">
        <v>435</v>
      </c>
      <c r="G31" s="286" t="s">
        <v>436</v>
      </c>
      <c r="H31" s="284">
        <v>131857716.52</v>
      </c>
      <c r="I31" s="284">
        <v>-25621856.879999999</v>
      </c>
      <c r="J31" s="279">
        <f t="shared" si="0"/>
        <v>106235859.64</v>
      </c>
      <c r="K31" s="285">
        <v>42152037.609999999</v>
      </c>
      <c r="L31" s="285">
        <v>42152037.609999999</v>
      </c>
      <c r="M31" s="279">
        <f t="shared" si="1"/>
        <v>64083822.030000001</v>
      </c>
      <c r="N31" s="281">
        <f t="shared" si="2"/>
        <v>0.31967820103730099</v>
      </c>
      <c r="O31" s="282">
        <f t="shared" si="3"/>
        <v>0.39677786533511405</v>
      </c>
      <c r="P31" s="283"/>
    </row>
    <row r="32" spans="2:16" ht="22.5">
      <c r="B32" s="273"/>
      <c r="C32" s="274"/>
      <c r="D32" s="275" t="s">
        <v>406</v>
      </c>
      <c r="E32" s="276" t="s">
        <v>437</v>
      </c>
      <c r="F32" s="276" t="s">
        <v>438</v>
      </c>
      <c r="G32" s="286" t="s">
        <v>439</v>
      </c>
      <c r="H32" s="284">
        <v>146485983.30000001</v>
      </c>
      <c r="I32" s="284">
        <v>-26009666.199999999</v>
      </c>
      <c r="J32" s="279">
        <f t="shared" si="0"/>
        <v>120476317.10000001</v>
      </c>
      <c r="K32" s="285">
        <v>49321673.239999995</v>
      </c>
      <c r="L32" s="285">
        <v>49321673.239999987</v>
      </c>
      <c r="M32" s="279">
        <f t="shared" si="1"/>
        <v>71154643.860000014</v>
      </c>
      <c r="N32" s="281">
        <f t="shared" si="2"/>
        <v>0.33669892592378831</v>
      </c>
      <c r="O32" s="282">
        <f t="shared" si="3"/>
        <v>0.40938895234538997</v>
      </c>
      <c r="P32" s="283"/>
    </row>
    <row r="33" spans="2:16">
      <c r="B33" s="273"/>
      <c r="C33" s="274"/>
      <c r="D33" s="275" t="s">
        <v>406</v>
      </c>
      <c r="E33" s="276" t="s">
        <v>440</v>
      </c>
      <c r="F33" s="276" t="s">
        <v>441</v>
      </c>
      <c r="G33" s="286" t="s">
        <v>442</v>
      </c>
      <c r="H33" s="284">
        <v>16569011.439999999</v>
      </c>
      <c r="I33" s="284">
        <v>-8431461</v>
      </c>
      <c r="J33" s="279">
        <f t="shared" si="0"/>
        <v>8137550.4399999995</v>
      </c>
      <c r="K33" s="285">
        <v>4107335.9299999997</v>
      </c>
      <c r="L33" s="285">
        <v>4107335.9299999997</v>
      </c>
      <c r="M33" s="279">
        <f t="shared" si="1"/>
        <v>4030214.51</v>
      </c>
      <c r="N33" s="281">
        <f t="shared" si="2"/>
        <v>0.24789263649636298</v>
      </c>
      <c r="O33" s="282">
        <f t="shared" si="3"/>
        <v>0.50473861394584485</v>
      </c>
      <c r="P33" s="283"/>
    </row>
    <row r="34" spans="2:16" ht="22.5">
      <c r="B34" s="273"/>
      <c r="C34" s="274"/>
      <c r="D34" s="275" t="s">
        <v>406</v>
      </c>
      <c r="E34" s="276" t="s">
        <v>443</v>
      </c>
      <c r="F34" s="276" t="s">
        <v>444</v>
      </c>
      <c r="G34" s="286" t="s">
        <v>445</v>
      </c>
      <c r="H34" s="284">
        <v>77710484.949999988</v>
      </c>
      <c r="I34" s="284">
        <v>3206276.1500000008</v>
      </c>
      <c r="J34" s="279">
        <f t="shared" si="0"/>
        <v>80916761.099999994</v>
      </c>
      <c r="K34" s="285">
        <v>37968709.500000015</v>
      </c>
      <c r="L34" s="285">
        <v>37968709.500000015</v>
      </c>
      <c r="M34" s="279">
        <f t="shared" si="1"/>
        <v>42948051.599999979</v>
      </c>
      <c r="N34" s="281">
        <f t="shared" si="2"/>
        <v>0.48859184863444893</v>
      </c>
      <c r="O34" s="282">
        <f t="shared" si="3"/>
        <v>0.46923170161342526</v>
      </c>
      <c r="P34" s="283"/>
    </row>
    <row r="35" spans="2:16" ht="22.5">
      <c r="B35" s="273"/>
      <c r="C35" s="274"/>
      <c r="D35" s="275" t="s">
        <v>406</v>
      </c>
      <c r="E35" s="276" t="s">
        <v>446</v>
      </c>
      <c r="F35" s="276" t="s">
        <v>447</v>
      </c>
      <c r="G35" s="286" t="s">
        <v>448</v>
      </c>
      <c r="H35" s="284">
        <v>42540700.930000007</v>
      </c>
      <c r="I35" s="284">
        <v>891095.63000000012</v>
      </c>
      <c r="J35" s="279">
        <f t="shared" si="0"/>
        <v>43431796.56000001</v>
      </c>
      <c r="K35" s="285">
        <v>21433860.330000006</v>
      </c>
      <c r="L35" s="285">
        <v>21433860.330000006</v>
      </c>
      <c r="M35" s="279">
        <f t="shared" si="1"/>
        <v>21997936.230000004</v>
      </c>
      <c r="N35" s="281">
        <f t="shared" si="2"/>
        <v>0.50384361003522382</v>
      </c>
      <c r="O35" s="282">
        <f t="shared" si="3"/>
        <v>0.49350618734800966</v>
      </c>
      <c r="P35" s="283"/>
    </row>
    <row r="36" spans="2:16" ht="22.5">
      <c r="B36" s="273"/>
      <c r="C36" s="274"/>
      <c r="D36" s="275" t="s">
        <v>406</v>
      </c>
      <c r="E36" s="276" t="s">
        <v>449</v>
      </c>
      <c r="F36" s="276" t="s">
        <v>450</v>
      </c>
      <c r="G36" s="286" t="s">
        <v>451</v>
      </c>
      <c r="H36" s="284">
        <v>21287377.529999997</v>
      </c>
      <c r="I36" s="284">
        <v>393252.42000000027</v>
      </c>
      <c r="J36" s="279">
        <f t="shared" si="0"/>
        <v>21680629.949999999</v>
      </c>
      <c r="K36" s="285">
        <v>10555338.140000001</v>
      </c>
      <c r="L36" s="285">
        <v>10555338.140000001</v>
      </c>
      <c r="M36" s="279">
        <f t="shared" si="1"/>
        <v>11125291.809999999</v>
      </c>
      <c r="N36" s="281">
        <f t="shared" si="2"/>
        <v>0.49584962380286218</v>
      </c>
      <c r="O36" s="282">
        <f t="shared" si="3"/>
        <v>0.48685569396935358</v>
      </c>
      <c r="P36" s="283"/>
    </row>
    <row r="37" spans="2:16" ht="22.5">
      <c r="B37" s="273"/>
      <c r="C37" s="274"/>
      <c r="D37" s="275" t="s">
        <v>406</v>
      </c>
      <c r="E37" s="276" t="s">
        <v>452</v>
      </c>
      <c r="F37" s="276" t="s">
        <v>453</v>
      </c>
      <c r="G37" s="286" t="s">
        <v>454</v>
      </c>
      <c r="H37" s="284">
        <v>42974415.530000001</v>
      </c>
      <c r="I37" s="284">
        <v>2399113.7999999993</v>
      </c>
      <c r="J37" s="279">
        <f t="shared" si="0"/>
        <v>45373529.329999998</v>
      </c>
      <c r="K37" s="285">
        <v>19889994.5</v>
      </c>
      <c r="L37" s="285">
        <v>19889994.5</v>
      </c>
      <c r="M37" s="279">
        <f t="shared" si="1"/>
        <v>25483534.829999998</v>
      </c>
      <c r="N37" s="281">
        <f t="shared" si="2"/>
        <v>0.46283339179133215</v>
      </c>
      <c r="O37" s="282">
        <f t="shared" si="3"/>
        <v>0.43836119415222929</v>
      </c>
      <c r="P37" s="283"/>
    </row>
    <row r="38" spans="2:16" ht="22.5">
      <c r="B38" s="273"/>
      <c r="C38" s="274"/>
      <c r="D38" s="275" t="s">
        <v>406</v>
      </c>
      <c r="E38" s="276" t="s">
        <v>455</v>
      </c>
      <c r="F38" s="276" t="s">
        <v>456</v>
      </c>
      <c r="G38" s="286" t="s">
        <v>457</v>
      </c>
      <c r="H38" s="284">
        <v>21063556.410000004</v>
      </c>
      <c r="I38" s="284">
        <v>533513.97</v>
      </c>
      <c r="J38" s="279">
        <f t="shared" si="0"/>
        <v>21597070.380000003</v>
      </c>
      <c r="K38" s="285">
        <v>9422022.9699999988</v>
      </c>
      <c r="L38" s="285">
        <v>9422022.9699999988</v>
      </c>
      <c r="M38" s="279">
        <f t="shared" si="1"/>
        <v>12175047.410000004</v>
      </c>
      <c r="N38" s="281">
        <f t="shared" si="2"/>
        <v>0.44731396667311402</v>
      </c>
      <c r="O38" s="282">
        <f t="shared" si="3"/>
        <v>0.43626393784988893</v>
      </c>
      <c r="P38" s="283"/>
    </row>
    <row r="39" spans="2:16" ht="22.5">
      <c r="B39" s="273"/>
      <c r="C39" s="274"/>
      <c r="D39" s="275" t="s">
        <v>406</v>
      </c>
      <c r="E39" s="276" t="s">
        <v>458</v>
      </c>
      <c r="F39" s="276" t="s">
        <v>459</v>
      </c>
      <c r="G39" s="286" t="s">
        <v>460</v>
      </c>
      <c r="H39" s="284">
        <v>49065914.799999997</v>
      </c>
      <c r="I39" s="284">
        <v>4259850.9399999995</v>
      </c>
      <c r="J39" s="279">
        <f t="shared" si="0"/>
        <v>53325765.739999995</v>
      </c>
      <c r="K39" s="285">
        <v>22991359.339999996</v>
      </c>
      <c r="L39" s="285">
        <v>22991359.339999996</v>
      </c>
      <c r="M39" s="279">
        <f t="shared" si="1"/>
        <v>30334406.399999999</v>
      </c>
      <c r="N39" s="281">
        <f t="shared" si="2"/>
        <v>0.46858107983344882</v>
      </c>
      <c r="O39" s="282">
        <f t="shared" si="3"/>
        <v>0.43114916440391648</v>
      </c>
      <c r="P39" s="283"/>
    </row>
    <row r="40" spans="2:16" ht="22.5">
      <c r="B40" s="273"/>
      <c r="C40" s="274"/>
      <c r="D40" s="275" t="s">
        <v>406</v>
      </c>
      <c r="E40" s="276" t="s">
        <v>461</v>
      </c>
      <c r="F40" s="276" t="s">
        <v>462</v>
      </c>
      <c r="G40" s="286" t="s">
        <v>463</v>
      </c>
      <c r="H40" s="284">
        <v>18256596.560000002</v>
      </c>
      <c r="I40" s="284">
        <v>761188.85</v>
      </c>
      <c r="J40" s="279">
        <f t="shared" si="0"/>
        <v>19017785.410000004</v>
      </c>
      <c r="K40" s="285">
        <v>9467969.4000000004</v>
      </c>
      <c r="L40" s="285">
        <v>9467969.4000000004</v>
      </c>
      <c r="M40" s="279">
        <f t="shared" si="1"/>
        <v>9549816.0100000035</v>
      </c>
      <c r="N40" s="281">
        <f t="shared" si="2"/>
        <v>0.51860539114635495</v>
      </c>
      <c r="O40" s="282">
        <f t="shared" si="3"/>
        <v>0.49784815612765915</v>
      </c>
      <c r="P40" s="283"/>
    </row>
    <row r="41" spans="2:16" ht="22.5">
      <c r="B41" s="273"/>
      <c r="C41" s="274"/>
      <c r="D41" s="275" t="s">
        <v>406</v>
      </c>
      <c r="E41" s="276" t="s">
        <v>464</v>
      </c>
      <c r="F41" s="276" t="s">
        <v>465</v>
      </c>
      <c r="G41" s="286" t="s">
        <v>466</v>
      </c>
      <c r="H41" s="284">
        <v>30353682.48</v>
      </c>
      <c r="I41" s="284">
        <v>566386.08999999973</v>
      </c>
      <c r="J41" s="279">
        <f t="shared" si="0"/>
        <v>30920068.57</v>
      </c>
      <c r="K41" s="285">
        <v>14366544.900000002</v>
      </c>
      <c r="L41" s="285">
        <v>14366544.900000002</v>
      </c>
      <c r="M41" s="279">
        <f t="shared" si="1"/>
        <v>16553523.669999998</v>
      </c>
      <c r="N41" s="281">
        <f t="shared" si="2"/>
        <v>0.47330484231908598</v>
      </c>
      <c r="O41" s="282">
        <f t="shared" si="3"/>
        <v>0.46463496248320263</v>
      </c>
      <c r="P41" s="283"/>
    </row>
    <row r="42" spans="2:16" ht="22.5">
      <c r="B42" s="273"/>
      <c r="C42" s="274"/>
      <c r="D42" s="275" t="s">
        <v>406</v>
      </c>
      <c r="E42" s="276" t="s">
        <v>467</v>
      </c>
      <c r="F42" s="276" t="s">
        <v>468</v>
      </c>
      <c r="G42" s="286" t="s">
        <v>469</v>
      </c>
      <c r="H42" s="284">
        <v>43635059.349999994</v>
      </c>
      <c r="I42" s="284">
        <v>5245038.1899999995</v>
      </c>
      <c r="J42" s="279">
        <f t="shared" si="0"/>
        <v>48880097.539999992</v>
      </c>
      <c r="K42" s="285">
        <v>23091454.98</v>
      </c>
      <c r="L42" s="285">
        <v>23091454.98</v>
      </c>
      <c r="M42" s="279">
        <f t="shared" si="1"/>
        <v>25788642.559999991</v>
      </c>
      <c r="N42" s="281">
        <f t="shared" si="2"/>
        <v>0.52919499420825244</v>
      </c>
      <c r="O42" s="282">
        <f t="shared" si="3"/>
        <v>0.47241016573470618</v>
      </c>
      <c r="P42" s="283"/>
    </row>
    <row r="43" spans="2:16" ht="22.5">
      <c r="B43" s="273"/>
      <c r="C43" s="274"/>
      <c r="D43" s="275" t="s">
        <v>406</v>
      </c>
      <c r="E43" s="276" t="s">
        <v>470</v>
      </c>
      <c r="F43" s="276" t="s">
        <v>471</v>
      </c>
      <c r="G43" s="286" t="s">
        <v>472</v>
      </c>
      <c r="H43" s="284">
        <v>22235077.289999999</v>
      </c>
      <c r="I43" s="284">
        <v>693413.81</v>
      </c>
      <c r="J43" s="279">
        <f t="shared" si="0"/>
        <v>22928491.099999998</v>
      </c>
      <c r="K43" s="285">
        <v>11197188.139999999</v>
      </c>
      <c r="L43" s="285">
        <v>11197188.139999999</v>
      </c>
      <c r="M43" s="279">
        <f t="shared" si="1"/>
        <v>11731302.959999999</v>
      </c>
      <c r="N43" s="281">
        <f t="shared" si="2"/>
        <v>0.50358215507691628</v>
      </c>
      <c r="O43" s="282">
        <f t="shared" si="3"/>
        <v>0.48835259551815863</v>
      </c>
      <c r="P43" s="283"/>
    </row>
    <row r="44" spans="2:16" ht="22.5">
      <c r="B44" s="273"/>
      <c r="C44" s="274"/>
      <c r="D44" s="275" t="s">
        <v>406</v>
      </c>
      <c r="E44" s="276" t="s">
        <v>473</v>
      </c>
      <c r="F44" s="276" t="s">
        <v>474</v>
      </c>
      <c r="G44" s="286" t="s">
        <v>475</v>
      </c>
      <c r="H44" s="284">
        <v>22154549.870000001</v>
      </c>
      <c r="I44" s="284">
        <v>-347929.80999999982</v>
      </c>
      <c r="J44" s="279">
        <f t="shared" si="0"/>
        <v>21806620.060000002</v>
      </c>
      <c r="K44" s="285">
        <v>10982147.390000004</v>
      </c>
      <c r="L44" s="285">
        <v>10982147.390000004</v>
      </c>
      <c r="M44" s="279">
        <f t="shared" si="1"/>
        <v>10824472.669999998</v>
      </c>
      <c r="N44" s="281">
        <f t="shared" si="2"/>
        <v>0.49570618470886602</v>
      </c>
      <c r="O44" s="282">
        <f t="shared" si="3"/>
        <v>0.50361529479502487</v>
      </c>
      <c r="P44" s="283"/>
    </row>
    <row r="45" spans="2:16" ht="22.5">
      <c r="B45" s="273"/>
      <c r="C45" s="274"/>
      <c r="D45" s="275" t="s">
        <v>406</v>
      </c>
      <c r="E45" s="276" t="s">
        <v>476</v>
      </c>
      <c r="F45" s="276" t="s">
        <v>477</v>
      </c>
      <c r="G45" s="286" t="s">
        <v>478</v>
      </c>
      <c r="H45" s="284">
        <v>11802116.289999999</v>
      </c>
      <c r="I45" s="284">
        <v>1184416.9000000001</v>
      </c>
      <c r="J45" s="279">
        <f t="shared" si="0"/>
        <v>12986533.189999999</v>
      </c>
      <c r="K45" s="285">
        <v>6019273.6599999992</v>
      </c>
      <c r="L45" s="285">
        <v>6019273.6599999992</v>
      </c>
      <c r="M45" s="279">
        <f t="shared" si="1"/>
        <v>6967259.5300000003</v>
      </c>
      <c r="N45" s="281">
        <f t="shared" si="2"/>
        <v>0.51001646756354746</v>
      </c>
      <c r="O45" s="282">
        <f t="shared" si="3"/>
        <v>0.4635011955796649</v>
      </c>
      <c r="P45" s="283"/>
    </row>
    <row r="46" spans="2:16" ht="22.5">
      <c r="B46" s="273"/>
      <c r="C46" s="274"/>
      <c r="D46" s="275" t="s">
        <v>406</v>
      </c>
      <c r="E46" s="276" t="s">
        <v>479</v>
      </c>
      <c r="F46" s="276" t="s">
        <v>480</v>
      </c>
      <c r="G46" s="286" t="s">
        <v>481</v>
      </c>
      <c r="H46" s="284">
        <v>17138316.580000002</v>
      </c>
      <c r="I46" s="284">
        <v>588778.62</v>
      </c>
      <c r="J46" s="279">
        <f t="shared" si="0"/>
        <v>17727095.200000003</v>
      </c>
      <c r="K46" s="285">
        <v>8718918.5999999978</v>
      </c>
      <c r="L46" s="285">
        <v>8718918.5999999978</v>
      </c>
      <c r="M46" s="279">
        <f t="shared" si="1"/>
        <v>9008176.6000000052</v>
      </c>
      <c r="N46" s="281">
        <f t="shared" si="2"/>
        <v>0.50873833257198453</v>
      </c>
      <c r="O46" s="282">
        <f t="shared" si="3"/>
        <v>0.49184135932208434</v>
      </c>
      <c r="P46" s="283"/>
    </row>
    <row r="47" spans="2:16" ht="22.5">
      <c r="B47" s="273"/>
      <c r="C47" s="274"/>
      <c r="D47" s="275" t="s">
        <v>406</v>
      </c>
      <c r="E47" s="276" t="s">
        <v>482</v>
      </c>
      <c r="F47" s="276" t="s">
        <v>483</v>
      </c>
      <c r="G47" s="286" t="s">
        <v>484</v>
      </c>
      <c r="H47" s="284">
        <v>109673162.22</v>
      </c>
      <c r="I47" s="284">
        <v>10536314.16</v>
      </c>
      <c r="J47" s="279">
        <f t="shared" si="0"/>
        <v>120209476.38</v>
      </c>
      <c r="K47" s="285">
        <v>55476571.219999999</v>
      </c>
      <c r="L47" s="285">
        <v>55476571.219999999</v>
      </c>
      <c r="M47" s="279">
        <f t="shared" si="1"/>
        <v>64732905.159999996</v>
      </c>
      <c r="N47" s="281">
        <f t="shared" si="2"/>
        <v>0.50583543044665935</v>
      </c>
      <c r="O47" s="282">
        <f t="shared" si="3"/>
        <v>0.46149915040500072</v>
      </c>
      <c r="P47" s="283"/>
    </row>
    <row r="48" spans="2:16" ht="22.5">
      <c r="B48" s="273"/>
      <c r="C48" s="274"/>
      <c r="D48" s="275" t="s">
        <v>406</v>
      </c>
      <c r="E48" s="276" t="s">
        <v>485</v>
      </c>
      <c r="F48" s="276" t="s">
        <v>486</v>
      </c>
      <c r="G48" s="286" t="s">
        <v>487</v>
      </c>
      <c r="H48" s="284">
        <v>25247096.5</v>
      </c>
      <c r="I48" s="284">
        <v>1112064.46</v>
      </c>
      <c r="J48" s="279">
        <f t="shared" si="0"/>
        <v>26359160.960000001</v>
      </c>
      <c r="K48" s="285">
        <v>12694424.300000001</v>
      </c>
      <c r="L48" s="285">
        <v>12694424.300000001</v>
      </c>
      <c r="M48" s="279">
        <f t="shared" si="1"/>
        <v>13664736.66</v>
      </c>
      <c r="N48" s="281">
        <f t="shared" si="2"/>
        <v>0.50280729508836797</v>
      </c>
      <c r="O48" s="282">
        <f t="shared" si="3"/>
        <v>0.48159439973312412</v>
      </c>
      <c r="P48" s="283"/>
    </row>
    <row r="49" spans="2:16" ht="22.5">
      <c r="B49" s="273"/>
      <c r="C49" s="274"/>
      <c r="D49" s="275" t="s">
        <v>406</v>
      </c>
      <c r="E49" s="276" t="s">
        <v>488</v>
      </c>
      <c r="F49" s="276" t="s">
        <v>489</v>
      </c>
      <c r="G49" s="286" t="s">
        <v>490</v>
      </c>
      <c r="H49" s="284">
        <v>24784282.269999996</v>
      </c>
      <c r="I49" s="284">
        <v>4262301.3999999994</v>
      </c>
      <c r="J49" s="279">
        <f t="shared" si="0"/>
        <v>29046583.669999994</v>
      </c>
      <c r="K49" s="285">
        <v>13667524.029999999</v>
      </c>
      <c r="L49" s="285">
        <v>13667524.029999999</v>
      </c>
      <c r="M49" s="279">
        <f t="shared" si="1"/>
        <v>15379059.639999995</v>
      </c>
      <c r="N49" s="281">
        <f t="shared" si="2"/>
        <v>0.55145934351077752</v>
      </c>
      <c r="O49" s="282">
        <f t="shared" si="3"/>
        <v>0.47053809099471289</v>
      </c>
      <c r="P49" s="283"/>
    </row>
    <row r="50" spans="2:16" ht="22.5">
      <c r="B50" s="273"/>
      <c r="C50" s="274"/>
      <c r="D50" s="275" t="s">
        <v>406</v>
      </c>
      <c r="E50" s="276" t="s">
        <v>491</v>
      </c>
      <c r="F50" s="276" t="s">
        <v>492</v>
      </c>
      <c r="G50" s="286" t="s">
        <v>493</v>
      </c>
      <c r="H50" s="284">
        <v>34300785.439999998</v>
      </c>
      <c r="I50" s="284">
        <v>572106.73</v>
      </c>
      <c r="J50" s="279">
        <f t="shared" si="0"/>
        <v>34872892.169999994</v>
      </c>
      <c r="K50" s="285">
        <v>15134611.389999999</v>
      </c>
      <c r="L50" s="285">
        <v>15134611.389999999</v>
      </c>
      <c r="M50" s="279">
        <f t="shared" si="1"/>
        <v>19738280.779999994</v>
      </c>
      <c r="N50" s="281">
        <f t="shared" si="2"/>
        <v>0.4412322107455508</v>
      </c>
      <c r="O50" s="282">
        <f t="shared" si="3"/>
        <v>0.43399358207002425</v>
      </c>
      <c r="P50" s="283"/>
    </row>
    <row r="51" spans="2:16" ht="22.5">
      <c r="B51" s="273"/>
      <c r="C51" s="274"/>
      <c r="D51" s="275" t="s">
        <v>406</v>
      </c>
      <c r="E51" s="276" t="s">
        <v>494</v>
      </c>
      <c r="F51" s="276" t="s">
        <v>495</v>
      </c>
      <c r="G51" s="286" t="s">
        <v>496</v>
      </c>
      <c r="H51" s="284">
        <v>26834423.200000003</v>
      </c>
      <c r="I51" s="284">
        <v>3277789.4</v>
      </c>
      <c r="J51" s="279">
        <f t="shared" si="0"/>
        <v>30112212.600000001</v>
      </c>
      <c r="K51" s="285">
        <v>13881956.620000003</v>
      </c>
      <c r="L51" s="285">
        <v>13881956.620000003</v>
      </c>
      <c r="M51" s="279">
        <f t="shared" si="1"/>
        <v>16230255.979999999</v>
      </c>
      <c r="N51" s="281">
        <f t="shared" si="2"/>
        <v>0.51731898675578769</v>
      </c>
      <c r="O51" s="282">
        <f t="shared" si="3"/>
        <v>0.4610075255645612</v>
      </c>
      <c r="P51" s="283"/>
    </row>
    <row r="52" spans="2:16" ht="22.5">
      <c r="B52" s="273"/>
      <c r="C52" s="274"/>
      <c r="D52" s="275" t="s">
        <v>406</v>
      </c>
      <c r="E52" s="276" t="s">
        <v>497</v>
      </c>
      <c r="F52" s="276" t="s">
        <v>498</v>
      </c>
      <c r="G52" s="286" t="s">
        <v>499</v>
      </c>
      <c r="H52" s="284">
        <v>5264119.5700000012</v>
      </c>
      <c r="I52" s="284">
        <v>1045507.53</v>
      </c>
      <c r="J52" s="279">
        <f t="shared" si="0"/>
        <v>6309627.1000000015</v>
      </c>
      <c r="K52" s="285">
        <v>3184748.07</v>
      </c>
      <c r="L52" s="285">
        <v>3184748.07</v>
      </c>
      <c r="M52" s="279">
        <f t="shared" si="1"/>
        <v>3124879.0300000017</v>
      </c>
      <c r="N52" s="281">
        <f t="shared" si="2"/>
        <v>0.60499159026511229</v>
      </c>
      <c r="O52" s="282">
        <f t="shared" si="3"/>
        <v>0.50474426135262396</v>
      </c>
      <c r="P52" s="283"/>
    </row>
    <row r="53" spans="2:16" ht="22.5">
      <c r="B53" s="273"/>
      <c r="C53" s="274"/>
      <c r="D53" s="275" t="s">
        <v>406</v>
      </c>
      <c r="E53" s="276" t="s">
        <v>500</v>
      </c>
      <c r="F53" s="276" t="s">
        <v>501</v>
      </c>
      <c r="G53" s="286" t="s">
        <v>502</v>
      </c>
      <c r="H53" s="284">
        <v>22083651.899999999</v>
      </c>
      <c r="I53" s="284">
        <v>1521773.1899999997</v>
      </c>
      <c r="J53" s="279">
        <f t="shared" si="0"/>
        <v>23605425.09</v>
      </c>
      <c r="K53" s="285">
        <v>11635549.290000001</v>
      </c>
      <c r="L53" s="285">
        <v>11635549.290000001</v>
      </c>
      <c r="M53" s="279">
        <f t="shared" si="1"/>
        <v>11969875.799999999</v>
      </c>
      <c r="N53" s="281">
        <f t="shared" si="2"/>
        <v>0.52688519737082085</v>
      </c>
      <c r="O53" s="282">
        <f t="shared" si="3"/>
        <v>0.4929184391146248</v>
      </c>
      <c r="P53" s="283"/>
    </row>
    <row r="54" spans="2:16" ht="22.5">
      <c r="B54" s="273"/>
      <c r="C54" s="274"/>
      <c r="D54" s="275" t="s">
        <v>406</v>
      </c>
      <c r="E54" s="276" t="s">
        <v>503</v>
      </c>
      <c r="F54" s="276" t="s">
        <v>504</v>
      </c>
      <c r="G54" s="286" t="s">
        <v>505</v>
      </c>
      <c r="H54" s="284">
        <v>29356521.549999997</v>
      </c>
      <c r="I54" s="284">
        <v>88815.760000000009</v>
      </c>
      <c r="J54" s="279">
        <f t="shared" si="0"/>
        <v>29445337.309999999</v>
      </c>
      <c r="K54" s="285">
        <v>14156904.340000002</v>
      </c>
      <c r="L54" s="285">
        <v>14156904.340000002</v>
      </c>
      <c r="M54" s="279">
        <f t="shared" si="1"/>
        <v>15288432.969999997</v>
      </c>
      <c r="N54" s="281">
        <f t="shared" si="2"/>
        <v>0.48224052416727836</v>
      </c>
      <c r="O54" s="282">
        <f t="shared" si="3"/>
        <v>0.48078594552870491</v>
      </c>
      <c r="P54" s="283"/>
    </row>
    <row r="55" spans="2:16" ht="22.5">
      <c r="B55" s="273"/>
      <c r="C55" s="274"/>
      <c r="D55" s="275" t="s">
        <v>406</v>
      </c>
      <c r="E55" s="276" t="s">
        <v>506</v>
      </c>
      <c r="F55" s="276" t="s">
        <v>507</v>
      </c>
      <c r="G55" s="286" t="s">
        <v>508</v>
      </c>
      <c r="H55" s="284">
        <v>46663334.479999997</v>
      </c>
      <c r="I55" s="284">
        <v>5251755.2</v>
      </c>
      <c r="J55" s="279">
        <f t="shared" si="0"/>
        <v>51915089.68</v>
      </c>
      <c r="K55" s="285">
        <v>24574482.029999997</v>
      </c>
      <c r="L55" s="285">
        <v>24574482.029999997</v>
      </c>
      <c r="M55" s="279">
        <f t="shared" si="1"/>
        <v>27340607.650000002</v>
      </c>
      <c r="N55" s="281">
        <f t="shared" si="2"/>
        <v>0.52663364724894812</v>
      </c>
      <c r="O55" s="282">
        <f t="shared" si="3"/>
        <v>0.47335913664938117</v>
      </c>
      <c r="P55" s="283"/>
    </row>
    <row r="56" spans="2:16" ht="22.5">
      <c r="B56" s="273"/>
      <c r="C56" s="274"/>
      <c r="D56" s="275" t="s">
        <v>406</v>
      </c>
      <c r="E56" s="276" t="s">
        <v>509</v>
      </c>
      <c r="F56" s="276" t="s">
        <v>510</v>
      </c>
      <c r="G56" s="286" t="s">
        <v>511</v>
      </c>
      <c r="H56" s="284">
        <v>42668935.560000002</v>
      </c>
      <c r="I56" s="284">
        <v>3407340.7500000009</v>
      </c>
      <c r="J56" s="279">
        <f t="shared" si="0"/>
        <v>46076276.310000002</v>
      </c>
      <c r="K56" s="285">
        <v>20776377.880000003</v>
      </c>
      <c r="L56" s="285">
        <v>20776377.880000003</v>
      </c>
      <c r="M56" s="279">
        <f t="shared" si="1"/>
        <v>25299898.43</v>
      </c>
      <c r="N56" s="281">
        <f t="shared" si="2"/>
        <v>0.48692046350171481</v>
      </c>
      <c r="O56" s="282">
        <f t="shared" si="3"/>
        <v>0.45091269399065731</v>
      </c>
      <c r="P56" s="283"/>
    </row>
    <row r="57" spans="2:16" ht="22.5">
      <c r="B57" s="273"/>
      <c r="C57" s="274"/>
      <c r="D57" s="275" t="s">
        <v>406</v>
      </c>
      <c r="E57" s="276" t="s">
        <v>512</v>
      </c>
      <c r="F57" s="276" t="s">
        <v>513</v>
      </c>
      <c r="G57" s="286" t="s">
        <v>514</v>
      </c>
      <c r="H57" s="284">
        <v>20068598.219999999</v>
      </c>
      <c r="I57" s="284">
        <v>1260525.2399999998</v>
      </c>
      <c r="J57" s="279">
        <f t="shared" si="0"/>
        <v>21329123.459999997</v>
      </c>
      <c r="K57" s="285">
        <v>10059111.850000001</v>
      </c>
      <c r="L57" s="285">
        <v>10059111.850000001</v>
      </c>
      <c r="M57" s="279">
        <f t="shared" si="1"/>
        <v>11270011.609999996</v>
      </c>
      <c r="N57" s="281">
        <f t="shared" si="2"/>
        <v>0.50123639627083039</v>
      </c>
      <c r="O57" s="282">
        <f t="shared" si="3"/>
        <v>0.47161393523107314</v>
      </c>
      <c r="P57" s="283"/>
    </row>
    <row r="58" spans="2:16" ht="22.5">
      <c r="B58" s="273"/>
      <c r="C58" s="274"/>
      <c r="D58" s="275" t="s">
        <v>406</v>
      </c>
      <c r="E58" s="276" t="s">
        <v>515</v>
      </c>
      <c r="F58" s="276" t="s">
        <v>516</v>
      </c>
      <c r="G58" s="286" t="s">
        <v>517</v>
      </c>
      <c r="H58" s="284">
        <v>18398965.210000001</v>
      </c>
      <c r="I58" s="284">
        <v>-2103180.6800000002</v>
      </c>
      <c r="J58" s="279">
        <f t="shared" si="0"/>
        <v>16295784.530000001</v>
      </c>
      <c r="K58" s="285">
        <v>8689943.4799999986</v>
      </c>
      <c r="L58" s="285">
        <v>8689943.4799999986</v>
      </c>
      <c r="M58" s="279">
        <f t="shared" si="1"/>
        <v>7605841.0500000026</v>
      </c>
      <c r="N58" s="281">
        <f t="shared" si="2"/>
        <v>0.47230609878412821</v>
      </c>
      <c r="O58" s="282">
        <f t="shared" si="3"/>
        <v>0.53326327824242514</v>
      </c>
      <c r="P58" s="283"/>
    </row>
    <row r="59" spans="2:16" ht="22.5">
      <c r="B59" s="273"/>
      <c r="C59" s="274"/>
      <c r="D59" s="275" t="s">
        <v>406</v>
      </c>
      <c r="E59" s="276" t="s">
        <v>518</v>
      </c>
      <c r="F59" s="276" t="s">
        <v>519</v>
      </c>
      <c r="G59" s="286" t="s">
        <v>520</v>
      </c>
      <c r="H59" s="284">
        <v>20167669.689999998</v>
      </c>
      <c r="I59" s="284">
        <v>-119224.30000000005</v>
      </c>
      <c r="J59" s="279">
        <f t="shared" si="0"/>
        <v>20048445.389999997</v>
      </c>
      <c r="K59" s="285">
        <v>9421631.7400000002</v>
      </c>
      <c r="L59" s="285">
        <v>9421631.7400000002</v>
      </c>
      <c r="M59" s="279">
        <f t="shared" si="1"/>
        <v>10626813.649999997</v>
      </c>
      <c r="N59" s="281">
        <f t="shared" si="2"/>
        <v>0.46716511549530448</v>
      </c>
      <c r="O59" s="282">
        <f t="shared" si="3"/>
        <v>0.46994325777994905</v>
      </c>
      <c r="P59" s="283"/>
    </row>
    <row r="60" spans="2:16" ht="22.5">
      <c r="B60" s="273"/>
      <c r="C60" s="274"/>
      <c r="D60" s="275" t="s">
        <v>406</v>
      </c>
      <c r="E60" s="276" t="s">
        <v>521</v>
      </c>
      <c r="F60" s="276" t="s">
        <v>522</v>
      </c>
      <c r="G60" s="286" t="s">
        <v>523</v>
      </c>
      <c r="H60" s="284">
        <v>30298761.890000015</v>
      </c>
      <c r="I60" s="284">
        <v>2776816.01</v>
      </c>
      <c r="J60" s="279">
        <f t="shared" si="0"/>
        <v>33075577.900000013</v>
      </c>
      <c r="K60" s="285">
        <v>16271790.519999994</v>
      </c>
      <c r="L60" s="285">
        <v>16271790.519999994</v>
      </c>
      <c r="M60" s="279">
        <f t="shared" si="1"/>
        <v>16803787.380000018</v>
      </c>
      <c r="N60" s="281">
        <f t="shared" si="2"/>
        <v>0.53704473400843589</v>
      </c>
      <c r="O60" s="282">
        <f t="shared" si="3"/>
        <v>0.49195785994112556</v>
      </c>
      <c r="P60" s="283"/>
    </row>
    <row r="61" spans="2:16" ht="22.5">
      <c r="B61" s="273"/>
      <c r="C61" s="274"/>
      <c r="D61" s="275" t="s">
        <v>406</v>
      </c>
      <c r="E61" s="276" t="s">
        <v>524</v>
      </c>
      <c r="F61" s="276" t="s">
        <v>525</v>
      </c>
      <c r="G61" s="286" t="s">
        <v>526</v>
      </c>
      <c r="H61" s="284">
        <v>77714373.770000011</v>
      </c>
      <c r="I61" s="284">
        <v>8943849.8600000013</v>
      </c>
      <c r="J61" s="279">
        <f t="shared" si="0"/>
        <v>86658223.63000001</v>
      </c>
      <c r="K61" s="285">
        <v>39057877.089999996</v>
      </c>
      <c r="L61" s="285">
        <v>39057877.089999996</v>
      </c>
      <c r="M61" s="279">
        <f t="shared" si="1"/>
        <v>47600346.540000014</v>
      </c>
      <c r="N61" s="281">
        <f t="shared" si="2"/>
        <v>0.50258240780005436</v>
      </c>
      <c r="O61" s="282">
        <f t="shared" si="3"/>
        <v>0.45071172075674348</v>
      </c>
      <c r="P61" s="283"/>
    </row>
    <row r="62" spans="2:16" ht="22.5">
      <c r="B62" s="273"/>
      <c r="C62" s="274"/>
      <c r="D62" s="275" t="s">
        <v>406</v>
      </c>
      <c r="E62" s="276" t="s">
        <v>527</v>
      </c>
      <c r="F62" s="276" t="s">
        <v>528</v>
      </c>
      <c r="G62" s="286" t="s">
        <v>529</v>
      </c>
      <c r="H62" s="284">
        <v>47431649.609999992</v>
      </c>
      <c r="I62" s="284">
        <v>8227407.6500000004</v>
      </c>
      <c r="J62" s="279">
        <f t="shared" si="0"/>
        <v>55659057.25999999</v>
      </c>
      <c r="K62" s="285">
        <v>26421064.199999999</v>
      </c>
      <c r="L62" s="285">
        <v>26421064.199999999</v>
      </c>
      <c r="M62" s="279">
        <f t="shared" si="1"/>
        <v>29237993.059999991</v>
      </c>
      <c r="N62" s="281">
        <f t="shared" si="2"/>
        <v>0.55703447839667075</v>
      </c>
      <c r="O62" s="282">
        <f t="shared" si="3"/>
        <v>0.47469478465255638</v>
      </c>
      <c r="P62" s="283"/>
    </row>
    <row r="63" spans="2:16" ht="22.5">
      <c r="B63" s="273"/>
      <c r="C63" s="274"/>
      <c r="D63" s="275" t="s">
        <v>406</v>
      </c>
      <c r="E63" s="276" t="s">
        <v>530</v>
      </c>
      <c r="F63" s="276" t="s">
        <v>531</v>
      </c>
      <c r="G63" s="286" t="s">
        <v>532</v>
      </c>
      <c r="H63" s="284">
        <v>36943518.950000003</v>
      </c>
      <c r="I63" s="284">
        <v>-676865.87000000011</v>
      </c>
      <c r="J63" s="279">
        <f t="shared" si="0"/>
        <v>36266653.080000006</v>
      </c>
      <c r="K63" s="285">
        <v>17859970.249999996</v>
      </c>
      <c r="L63" s="285">
        <v>17859970.249999996</v>
      </c>
      <c r="M63" s="279">
        <f t="shared" si="1"/>
        <v>18406682.830000009</v>
      </c>
      <c r="N63" s="281">
        <f t="shared" si="2"/>
        <v>0.48343987680686262</v>
      </c>
      <c r="O63" s="282">
        <f t="shared" si="3"/>
        <v>0.49246259947403986</v>
      </c>
      <c r="P63" s="283"/>
    </row>
    <row r="64" spans="2:16" ht="22.5">
      <c r="B64" s="273"/>
      <c r="C64" s="274"/>
      <c r="D64" s="275" t="s">
        <v>406</v>
      </c>
      <c r="E64" s="276" t="s">
        <v>533</v>
      </c>
      <c r="F64" s="276" t="s">
        <v>534</v>
      </c>
      <c r="G64" s="286" t="s">
        <v>535</v>
      </c>
      <c r="H64" s="284">
        <v>25852629.169999994</v>
      </c>
      <c r="I64" s="284">
        <v>1351127.1399999997</v>
      </c>
      <c r="J64" s="279">
        <f t="shared" si="0"/>
        <v>27203756.309999995</v>
      </c>
      <c r="K64" s="285">
        <v>13498584.969999997</v>
      </c>
      <c r="L64" s="285">
        <v>13498584.969999997</v>
      </c>
      <c r="M64" s="279">
        <f t="shared" si="1"/>
        <v>13705171.339999998</v>
      </c>
      <c r="N64" s="281">
        <f t="shared" si="2"/>
        <v>0.52213586793191913</v>
      </c>
      <c r="O64" s="282">
        <f t="shared" si="3"/>
        <v>0.49620298080077896</v>
      </c>
      <c r="P64" s="283"/>
    </row>
    <row r="65" spans="2:16" ht="22.5">
      <c r="B65" s="273"/>
      <c r="C65" s="274"/>
      <c r="D65" s="275" t="s">
        <v>406</v>
      </c>
      <c r="E65" s="276" t="s">
        <v>536</v>
      </c>
      <c r="F65" s="276" t="s">
        <v>537</v>
      </c>
      <c r="G65" s="286" t="s">
        <v>538</v>
      </c>
      <c r="H65" s="284">
        <v>21511289.25</v>
      </c>
      <c r="I65" s="284">
        <v>3469732.02</v>
      </c>
      <c r="J65" s="279">
        <f t="shared" si="0"/>
        <v>24981021.27</v>
      </c>
      <c r="K65" s="285">
        <v>11283485.4</v>
      </c>
      <c r="L65" s="285">
        <v>11283485.4</v>
      </c>
      <c r="M65" s="279">
        <f t="shared" si="1"/>
        <v>13697535.869999999</v>
      </c>
      <c r="N65" s="281">
        <f t="shared" si="2"/>
        <v>0.52453784935275327</v>
      </c>
      <c r="O65" s="282">
        <f t="shared" si="3"/>
        <v>0.45168231026449146</v>
      </c>
      <c r="P65" s="283"/>
    </row>
    <row r="66" spans="2:16" ht="22.5">
      <c r="B66" s="273"/>
      <c r="C66" s="274"/>
      <c r="D66" s="275" t="s">
        <v>406</v>
      </c>
      <c r="E66" s="276" t="s">
        <v>539</v>
      </c>
      <c r="F66" s="276" t="s">
        <v>540</v>
      </c>
      <c r="G66" s="286" t="s">
        <v>541</v>
      </c>
      <c r="H66" s="284">
        <v>161900463.58999997</v>
      </c>
      <c r="I66" s="284">
        <v>11701972.949999999</v>
      </c>
      <c r="J66" s="279">
        <f t="shared" si="0"/>
        <v>173602436.53999996</v>
      </c>
      <c r="K66" s="285">
        <v>83454796.75999999</v>
      </c>
      <c r="L66" s="285">
        <v>83454796.75999999</v>
      </c>
      <c r="M66" s="279">
        <f t="shared" si="1"/>
        <v>90147639.779999971</v>
      </c>
      <c r="N66" s="281">
        <f t="shared" si="2"/>
        <v>0.51546978254084941</v>
      </c>
      <c r="O66" s="282">
        <f t="shared" si="3"/>
        <v>0.48072364894931102</v>
      </c>
      <c r="P66" s="283"/>
    </row>
    <row r="67" spans="2:16" ht="22.5">
      <c r="B67" s="273"/>
      <c r="C67" s="274"/>
      <c r="D67" s="275" t="s">
        <v>406</v>
      </c>
      <c r="E67" s="276" t="s">
        <v>542</v>
      </c>
      <c r="F67" s="276" t="s">
        <v>543</v>
      </c>
      <c r="G67" s="286" t="s">
        <v>544</v>
      </c>
      <c r="H67" s="284">
        <v>31258366.299999997</v>
      </c>
      <c r="I67" s="284">
        <v>4275333.37</v>
      </c>
      <c r="J67" s="279">
        <f t="shared" si="0"/>
        <v>35533699.669999994</v>
      </c>
      <c r="K67" s="285">
        <v>15916498.779999997</v>
      </c>
      <c r="L67" s="285">
        <v>15916498.779999997</v>
      </c>
      <c r="M67" s="279">
        <f t="shared" si="1"/>
        <v>19617200.889999997</v>
      </c>
      <c r="N67" s="281">
        <f t="shared" si="2"/>
        <v>0.50919163935960399</v>
      </c>
      <c r="O67" s="282">
        <f t="shared" si="3"/>
        <v>0.4479268673911207</v>
      </c>
      <c r="P67" s="283"/>
    </row>
    <row r="68" spans="2:16" ht="22.5">
      <c r="B68" s="273"/>
      <c r="C68" s="274"/>
      <c r="D68" s="275" t="s">
        <v>406</v>
      </c>
      <c r="E68" s="276" t="s">
        <v>545</v>
      </c>
      <c r="F68" s="276" t="s">
        <v>546</v>
      </c>
      <c r="G68" s="286" t="s">
        <v>547</v>
      </c>
      <c r="H68" s="284">
        <v>24116545.970000003</v>
      </c>
      <c r="I68" s="284">
        <v>983435.05999999994</v>
      </c>
      <c r="J68" s="279">
        <f t="shared" si="0"/>
        <v>25099981.030000001</v>
      </c>
      <c r="K68" s="285">
        <v>11675908.1</v>
      </c>
      <c r="L68" s="285">
        <v>11675908.1</v>
      </c>
      <c r="M68" s="279">
        <f t="shared" si="1"/>
        <v>13424072.930000002</v>
      </c>
      <c r="N68" s="281">
        <f t="shared" si="2"/>
        <v>0.48414512237881629</v>
      </c>
      <c r="O68" s="282">
        <f t="shared" si="3"/>
        <v>0.46517597308319558</v>
      </c>
      <c r="P68" s="283"/>
    </row>
    <row r="69" spans="2:16" ht="22.5">
      <c r="B69" s="273"/>
      <c r="C69" s="274"/>
      <c r="D69" s="275" t="s">
        <v>406</v>
      </c>
      <c r="E69" s="276" t="s">
        <v>548</v>
      </c>
      <c r="F69" s="276" t="s">
        <v>549</v>
      </c>
      <c r="G69" s="286" t="s">
        <v>550</v>
      </c>
      <c r="H69" s="284">
        <v>19175699.390000001</v>
      </c>
      <c r="I69" s="284">
        <v>-73375.239999999991</v>
      </c>
      <c r="J69" s="279">
        <f t="shared" si="0"/>
        <v>19102324.150000002</v>
      </c>
      <c r="K69" s="285">
        <v>4195514.6400000006</v>
      </c>
      <c r="L69" s="285">
        <v>4195514.6400000006</v>
      </c>
      <c r="M69" s="279">
        <f t="shared" si="1"/>
        <v>14906809.510000002</v>
      </c>
      <c r="N69" s="281">
        <f t="shared" si="2"/>
        <v>0.21879330472754144</v>
      </c>
      <c r="O69" s="282">
        <f t="shared" si="3"/>
        <v>0.21963372661121972</v>
      </c>
      <c r="P69" s="283"/>
    </row>
    <row r="70" spans="2:16" ht="22.5">
      <c r="B70" s="273"/>
      <c r="C70" s="274"/>
      <c r="D70" s="275" t="s">
        <v>406</v>
      </c>
      <c r="E70" s="276" t="s">
        <v>551</v>
      </c>
      <c r="F70" s="276" t="s">
        <v>552</v>
      </c>
      <c r="G70" s="286" t="s">
        <v>553</v>
      </c>
      <c r="H70" s="284">
        <v>14650604.800000003</v>
      </c>
      <c r="I70" s="284">
        <v>-425092.06000000017</v>
      </c>
      <c r="J70" s="279">
        <f t="shared" si="0"/>
        <v>14225512.740000002</v>
      </c>
      <c r="K70" s="285">
        <v>6559384.0899999999</v>
      </c>
      <c r="L70" s="285">
        <v>6559384.0899999999</v>
      </c>
      <c r="M70" s="279">
        <f t="shared" si="1"/>
        <v>7666128.6500000022</v>
      </c>
      <c r="N70" s="281">
        <f t="shared" si="2"/>
        <v>0.44772104493597414</v>
      </c>
      <c r="O70" s="282">
        <f t="shared" si="3"/>
        <v>0.46110001164007247</v>
      </c>
      <c r="P70" s="283"/>
    </row>
    <row r="71" spans="2:16" ht="22.5">
      <c r="B71" s="273"/>
      <c r="C71" s="274"/>
      <c r="D71" s="275" t="s">
        <v>406</v>
      </c>
      <c r="E71" s="276" t="s">
        <v>554</v>
      </c>
      <c r="F71" s="276" t="s">
        <v>555</v>
      </c>
      <c r="G71" s="286" t="s">
        <v>556</v>
      </c>
      <c r="H71" s="284">
        <v>77430054.439999998</v>
      </c>
      <c r="I71" s="284">
        <v>4396723.6499999985</v>
      </c>
      <c r="J71" s="279">
        <f t="shared" si="0"/>
        <v>81826778.090000004</v>
      </c>
      <c r="K71" s="285">
        <v>36753501.169999994</v>
      </c>
      <c r="L71" s="285">
        <v>36753501.169999994</v>
      </c>
      <c r="M71" s="279">
        <f t="shared" si="1"/>
        <v>45073276.920000009</v>
      </c>
      <c r="N71" s="281">
        <f t="shared" si="2"/>
        <v>0.47466712293841951</v>
      </c>
      <c r="O71" s="282">
        <f t="shared" si="3"/>
        <v>0.44916226726629011</v>
      </c>
      <c r="P71" s="283"/>
    </row>
    <row r="72" spans="2:16" ht="22.5">
      <c r="B72" s="273"/>
      <c r="C72" s="274"/>
      <c r="D72" s="275" t="s">
        <v>406</v>
      </c>
      <c r="E72" s="276" t="s">
        <v>557</v>
      </c>
      <c r="F72" s="276" t="s">
        <v>558</v>
      </c>
      <c r="G72" s="286" t="s">
        <v>559</v>
      </c>
      <c r="H72" s="284">
        <v>330485487.35000002</v>
      </c>
      <c r="I72" s="284">
        <v>28018707.369999997</v>
      </c>
      <c r="J72" s="279">
        <f t="shared" si="0"/>
        <v>358504194.72000003</v>
      </c>
      <c r="K72" s="285">
        <v>177376508.53000003</v>
      </c>
      <c r="L72" s="285">
        <v>177376508.53000003</v>
      </c>
      <c r="M72" s="279">
        <f t="shared" si="1"/>
        <v>181127686.19</v>
      </c>
      <c r="N72" s="281">
        <f t="shared" si="2"/>
        <v>0.53671497030715232</v>
      </c>
      <c r="O72" s="282">
        <f t="shared" si="3"/>
        <v>0.49476829320933091</v>
      </c>
      <c r="P72" s="283"/>
    </row>
    <row r="73" spans="2:16" ht="22.5">
      <c r="B73" s="273"/>
      <c r="C73" s="274"/>
      <c r="D73" s="275" t="s">
        <v>406</v>
      </c>
      <c r="E73" s="276" t="s">
        <v>560</v>
      </c>
      <c r="F73" s="276" t="s">
        <v>561</v>
      </c>
      <c r="G73" s="286" t="s">
        <v>562</v>
      </c>
      <c r="H73" s="284">
        <v>45157220.419999994</v>
      </c>
      <c r="I73" s="284">
        <v>3737974.9499999997</v>
      </c>
      <c r="J73" s="279">
        <f t="shared" si="0"/>
        <v>48895195.369999997</v>
      </c>
      <c r="K73" s="285">
        <v>23818401.049999997</v>
      </c>
      <c r="L73" s="285">
        <v>23818401.049999997</v>
      </c>
      <c r="M73" s="279">
        <f t="shared" si="1"/>
        <v>25076794.32</v>
      </c>
      <c r="N73" s="281">
        <f t="shared" si="2"/>
        <v>0.52745498568044946</v>
      </c>
      <c r="O73" s="282">
        <f t="shared" si="3"/>
        <v>0.48713172878769084</v>
      </c>
      <c r="P73" s="283"/>
    </row>
    <row r="74" spans="2:16" ht="22.5">
      <c r="B74" s="273"/>
      <c r="C74" s="274"/>
      <c r="D74" s="275" t="s">
        <v>406</v>
      </c>
      <c r="E74" s="276" t="s">
        <v>563</v>
      </c>
      <c r="F74" s="276" t="s">
        <v>564</v>
      </c>
      <c r="G74" s="286" t="s">
        <v>565</v>
      </c>
      <c r="H74" s="284">
        <v>28781567.540000007</v>
      </c>
      <c r="I74" s="284">
        <v>2380249.46</v>
      </c>
      <c r="J74" s="279">
        <f t="shared" ref="J74:J137" si="4">+H74+I74</f>
        <v>31161817.000000007</v>
      </c>
      <c r="K74" s="285">
        <v>14452800.01</v>
      </c>
      <c r="L74" s="285">
        <v>14452800.01</v>
      </c>
      <c r="M74" s="279">
        <f t="shared" ref="M74:M137" si="5">+J74-K74</f>
        <v>16709016.990000008</v>
      </c>
      <c r="N74" s="281">
        <f t="shared" ref="N74:N137" si="6">IFERROR(K74/H74,0)</f>
        <v>0.50215472072234457</v>
      </c>
      <c r="O74" s="282">
        <f t="shared" ref="O74:O137" si="7">IFERROR(K74/J74,0)</f>
        <v>0.46379837254034306</v>
      </c>
      <c r="P74" s="283"/>
    </row>
    <row r="75" spans="2:16" ht="22.5">
      <c r="B75" s="273"/>
      <c r="C75" s="274"/>
      <c r="D75" s="275" t="s">
        <v>406</v>
      </c>
      <c r="E75" s="276" t="s">
        <v>566</v>
      </c>
      <c r="F75" s="276" t="s">
        <v>567</v>
      </c>
      <c r="G75" s="286" t="s">
        <v>568</v>
      </c>
      <c r="H75" s="284">
        <v>68774229.739999995</v>
      </c>
      <c r="I75" s="284">
        <v>5287095.1500000004</v>
      </c>
      <c r="J75" s="279">
        <f t="shared" si="4"/>
        <v>74061324.890000001</v>
      </c>
      <c r="K75" s="285">
        <v>34717558.349999994</v>
      </c>
      <c r="L75" s="285">
        <v>34717558.349999994</v>
      </c>
      <c r="M75" s="279">
        <f t="shared" si="5"/>
        <v>39343766.540000007</v>
      </c>
      <c r="N75" s="281">
        <f t="shared" si="6"/>
        <v>0.50480475726517382</v>
      </c>
      <c r="O75" s="282">
        <f t="shared" si="7"/>
        <v>0.46876771920519167</v>
      </c>
      <c r="P75" s="283"/>
    </row>
    <row r="76" spans="2:16" ht="22.5">
      <c r="B76" s="273"/>
      <c r="C76" s="274"/>
      <c r="D76" s="275" t="s">
        <v>406</v>
      </c>
      <c r="E76" s="276" t="s">
        <v>569</v>
      </c>
      <c r="F76" s="276" t="s">
        <v>570</v>
      </c>
      <c r="G76" s="286" t="s">
        <v>571</v>
      </c>
      <c r="H76" s="284">
        <v>29472865.379999999</v>
      </c>
      <c r="I76" s="284">
        <v>942097.70000000019</v>
      </c>
      <c r="J76" s="279">
        <f t="shared" si="4"/>
        <v>30414963.079999998</v>
      </c>
      <c r="K76" s="285">
        <v>15036809.739999998</v>
      </c>
      <c r="L76" s="285">
        <v>15036809.739999998</v>
      </c>
      <c r="M76" s="279">
        <f t="shared" si="5"/>
        <v>15378153.34</v>
      </c>
      <c r="N76" s="281">
        <f t="shared" si="6"/>
        <v>0.51019164733822697</v>
      </c>
      <c r="O76" s="282">
        <f t="shared" si="7"/>
        <v>0.49438855804128101</v>
      </c>
      <c r="P76" s="283"/>
    </row>
    <row r="77" spans="2:16" ht="22.5">
      <c r="B77" s="273"/>
      <c r="C77" s="274"/>
      <c r="D77" s="275" t="s">
        <v>406</v>
      </c>
      <c r="E77" s="276" t="s">
        <v>572</v>
      </c>
      <c r="F77" s="276" t="s">
        <v>573</v>
      </c>
      <c r="G77" s="286" t="s">
        <v>574</v>
      </c>
      <c r="H77" s="284">
        <v>22052975.539999999</v>
      </c>
      <c r="I77" s="284">
        <v>-404497.76999999979</v>
      </c>
      <c r="J77" s="279">
        <f t="shared" si="4"/>
        <v>21648477.77</v>
      </c>
      <c r="K77" s="285">
        <v>10200836.229999999</v>
      </c>
      <c r="L77" s="285">
        <v>10200836.229999999</v>
      </c>
      <c r="M77" s="279">
        <f t="shared" si="5"/>
        <v>11447641.540000001</v>
      </c>
      <c r="N77" s="281">
        <f t="shared" si="6"/>
        <v>0.46256053798715629</v>
      </c>
      <c r="O77" s="282">
        <f t="shared" si="7"/>
        <v>0.47120339537850098</v>
      </c>
      <c r="P77" s="283"/>
    </row>
    <row r="78" spans="2:16" ht="22.5">
      <c r="B78" s="273"/>
      <c r="C78" s="274"/>
      <c r="D78" s="275" t="s">
        <v>406</v>
      </c>
      <c r="E78" s="276" t="s">
        <v>575</v>
      </c>
      <c r="F78" s="276" t="s">
        <v>576</v>
      </c>
      <c r="G78" s="286" t="s">
        <v>577</v>
      </c>
      <c r="H78" s="284">
        <v>156799151.17000002</v>
      </c>
      <c r="I78" s="284">
        <v>3444474.9999999986</v>
      </c>
      <c r="J78" s="279">
        <f t="shared" si="4"/>
        <v>160243626.17000002</v>
      </c>
      <c r="K78" s="285">
        <v>73329879.500000015</v>
      </c>
      <c r="L78" s="285">
        <v>73329879.500000015</v>
      </c>
      <c r="M78" s="279">
        <f t="shared" si="5"/>
        <v>86913746.670000002</v>
      </c>
      <c r="N78" s="281">
        <f t="shared" si="6"/>
        <v>0.46766757952979299</v>
      </c>
      <c r="O78" s="282">
        <f t="shared" si="7"/>
        <v>0.45761495326001589</v>
      </c>
      <c r="P78" s="283"/>
    </row>
    <row r="79" spans="2:16" ht="22.5">
      <c r="B79" s="273"/>
      <c r="C79" s="274"/>
      <c r="D79" s="275" t="s">
        <v>406</v>
      </c>
      <c r="E79" s="276" t="s">
        <v>578</v>
      </c>
      <c r="F79" s="276" t="s">
        <v>579</v>
      </c>
      <c r="G79" s="286" t="s">
        <v>580</v>
      </c>
      <c r="H79" s="284">
        <v>290494091.45000005</v>
      </c>
      <c r="I79" s="284">
        <v>-51335.620000002906</v>
      </c>
      <c r="J79" s="279">
        <f t="shared" si="4"/>
        <v>290442755.83000004</v>
      </c>
      <c r="K79" s="285">
        <v>130594017</v>
      </c>
      <c r="L79" s="285">
        <v>130594017</v>
      </c>
      <c r="M79" s="279">
        <f t="shared" si="5"/>
        <v>159848738.83000004</v>
      </c>
      <c r="N79" s="281">
        <f t="shared" si="6"/>
        <v>0.44955825555053636</v>
      </c>
      <c r="O79" s="282">
        <f t="shared" si="7"/>
        <v>0.4496377147600073</v>
      </c>
      <c r="P79" s="283"/>
    </row>
    <row r="80" spans="2:16" ht="22.5">
      <c r="B80" s="273"/>
      <c r="C80" s="274"/>
      <c r="D80" s="275" t="s">
        <v>406</v>
      </c>
      <c r="E80" s="276" t="s">
        <v>581</v>
      </c>
      <c r="F80" s="276" t="s">
        <v>582</v>
      </c>
      <c r="G80" s="286" t="s">
        <v>583</v>
      </c>
      <c r="H80" s="284">
        <v>104413840.13000001</v>
      </c>
      <c r="I80" s="284">
        <v>1064098.6599999971</v>
      </c>
      <c r="J80" s="279">
        <f t="shared" si="4"/>
        <v>105477938.79000001</v>
      </c>
      <c r="K80" s="285">
        <v>49570234.019999981</v>
      </c>
      <c r="L80" s="285">
        <v>49570234.019999981</v>
      </c>
      <c r="M80" s="279">
        <f t="shared" si="5"/>
        <v>55907704.770000026</v>
      </c>
      <c r="N80" s="281">
        <f t="shared" si="6"/>
        <v>0.47474773419196892</v>
      </c>
      <c r="O80" s="282">
        <f t="shared" si="7"/>
        <v>0.46995831155452539</v>
      </c>
      <c r="P80" s="283"/>
    </row>
    <row r="81" spans="2:16" ht="22.5">
      <c r="B81" s="273"/>
      <c r="C81" s="274"/>
      <c r="D81" s="275" t="s">
        <v>406</v>
      </c>
      <c r="E81" s="276" t="s">
        <v>584</v>
      </c>
      <c r="F81" s="276" t="s">
        <v>585</v>
      </c>
      <c r="G81" s="286" t="s">
        <v>586</v>
      </c>
      <c r="H81" s="284">
        <v>162994586.59999996</v>
      </c>
      <c r="I81" s="284">
        <v>-3610714.359999998</v>
      </c>
      <c r="J81" s="279">
        <f t="shared" si="4"/>
        <v>159383872.23999998</v>
      </c>
      <c r="K81" s="285">
        <v>77178154.709999993</v>
      </c>
      <c r="L81" s="285">
        <v>77178154.709999993</v>
      </c>
      <c r="M81" s="279">
        <f t="shared" si="5"/>
        <v>82205717.529999986</v>
      </c>
      <c r="N81" s="281">
        <f t="shared" si="6"/>
        <v>0.47350133719103532</v>
      </c>
      <c r="O81" s="282">
        <f t="shared" si="7"/>
        <v>0.48422813190148406</v>
      </c>
      <c r="P81" s="283"/>
    </row>
    <row r="82" spans="2:16" ht="22.5">
      <c r="B82" s="273"/>
      <c r="C82" s="274"/>
      <c r="D82" s="275" t="s">
        <v>406</v>
      </c>
      <c r="E82" s="276" t="s">
        <v>587</v>
      </c>
      <c r="F82" s="276" t="s">
        <v>588</v>
      </c>
      <c r="G82" s="286" t="s">
        <v>589</v>
      </c>
      <c r="H82" s="284">
        <v>136360104.37</v>
      </c>
      <c r="I82" s="284">
        <v>-51149.500000000698</v>
      </c>
      <c r="J82" s="279">
        <f t="shared" si="4"/>
        <v>136308954.87</v>
      </c>
      <c r="K82" s="285">
        <v>61256346.909999989</v>
      </c>
      <c r="L82" s="285">
        <v>61256346.909999989</v>
      </c>
      <c r="M82" s="279">
        <f t="shared" si="5"/>
        <v>75052607.960000008</v>
      </c>
      <c r="N82" s="281">
        <f t="shared" si="6"/>
        <v>0.44922484617485181</v>
      </c>
      <c r="O82" s="282">
        <f t="shared" si="7"/>
        <v>0.44939341636373875</v>
      </c>
      <c r="P82" s="283"/>
    </row>
    <row r="83" spans="2:16" ht="22.5">
      <c r="B83" s="273"/>
      <c r="C83" s="274"/>
      <c r="D83" s="275" t="s">
        <v>406</v>
      </c>
      <c r="E83" s="276" t="s">
        <v>590</v>
      </c>
      <c r="F83" s="276" t="s">
        <v>591</v>
      </c>
      <c r="G83" s="286" t="s">
        <v>592</v>
      </c>
      <c r="H83" s="284">
        <v>172251072.95000002</v>
      </c>
      <c r="I83" s="284">
        <v>2611424.0100000007</v>
      </c>
      <c r="J83" s="279">
        <f t="shared" si="4"/>
        <v>174862496.96000001</v>
      </c>
      <c r="K83" s="285">
        <v>78283396.389999986</v>
      </c>
      <c r="L83" s="285">
        <v>78283396.389999986</v>
      </c>
      <c r="M83" s="279">
        <f t="shared" si="5"/>
        <v>96579100.570000023</v>
      </c>
      <c r="N83" s="281">
        <f t="shared" si="6"/>
        <v>0.45447261981772158</v>
      </c>
      <c r="O83" s="282">
        <f t="shared" si="7"/>
        <v>0.44768545429102158</v>
      </c>
      <c r="P83" s="283"/>
    </row>
    <row r="84" spans="2:16" ht="22.5">
      <c r="B84" s="273"/>
      <c r="C84" s="274"/>
      <c r="D84" s="275" t="s">
        <v>406</v>
      </c>
      <c r="E84" s="276" t="s">
        <v>593</v>
      </c>
      <c r="F84" s="276" t="s">
        <v>594</v>
      </c>
      <c r="G84" s="286" t="s">
        <v>595</v>
      </c>
      <c r="H84" s="284">
        <v>269310984.94999999</v>
      </c>
      <c r="I84" s="284">
        <v>10562791.949999999</v>
      </c>
      <c r="J84" s="279">
        <f t="shared" si="4"/>
        <v>279873776.89999998</v>
      </c>
      <c r="K84" s="285">
        <v>123711274.64000002</v>
      </c>
      <c r="L84" s="285">
        <v>123711274.64000002</v>
      </c>
      <c r="M84" s="279">
        <f t="shared" si="5"/>
        <v>156162502.25999996</v>
      </c>
      <c r="N84" s="281">
        <f t="shared" si="6"/>
        <v>0.45936215584733064</v>
      </c>
      <c r="O84" s="282">
        <f t="shared" si="7"/>
        <v>0.44202524441653052</v>
      </c>
      <c r="P84" s="283"/>
    </row>
    <row r="85" spans="2:16" ht="22.5">
      <c r="B85" s="273"/>
      <c r="C85" s="274"/>
      <c r="D85" s="275" t="s">
        <v>406</v>
      </c>
      <c r="E85" s="276" t="s">
        <v>596</v>
      </c>
      <c r="F85" s="276" t="s">
        <v>597</v>
      </c>
      <c r="G85" s="286" t="s">
        <v>598</v>
      </c>
      <c r="H85" s="284">
        <v>769000265.45000005</v>
      </c>
      <c r="I85" s="284">
        <v>2119544.7900000024</v>
      </c>
      <c r="J85" s="279">
        <f t="shared" si="4"/>
        <v>771119810.24000001</v>
      </c>
      <c r="K85" s="285">
        <v>384336738.82999998</v>
      </c>
      <c r="L85" s="285">
        <v>384336738.82999998</v>
      </c>
      <c r="M85" s="279">
        <f t="shared" si="5"/>
        <v>386783071.41000003</v>
      </c>
      <c r="N85" s="281">
        <f t="shared" si="6"/>
        <v>0.49978752426710227</v>
      </c>
      <c r="O85" s="282">
        <f t="shared" si="7"/>
        <v>0.49841377919000768</v>
      </c>
      <c r="P85" s="283"/>
    </row>
    <row r="86" spans="2:16" ht="22.5">
      <c r="B86" s="273"/>
      <c r="C86" s="274"/>
      <c r="D86" s="275" t="s">
        <v>406</v>
      </c>
      <c r="E86" s="276" t="s">
        <v>599</v>
      </c>
      <c r="F86" s="276" t="s">
        <v>600</v>
      </c>
      <c r="G86" s="286" t="s">
        <v>601</v>
      </c>
      <c r="H86" s="284">
        <v>131483460.00999999</v>
      </c>
      <c r="I86" s="284">
        <v>7328430.3900000006</v>
      </c>
      <c r="J86" s="279">
        <f t="shared" si="4"/>
        <v>138811890.39999998</v>
      </c>
      <c r="K86" s="285">
        <v>60715704.229999997</v>
      </c>
      <c r="L86" s="285">
        <v>60715704.229999997</v>
      </c>
      <c r="M86" s="279">
        <f t="shared" si="5"/>
        <v>78096186.169999987</v>
      </c>
      <c r="N86" s="281">
        <f t="shared" si="6"/>
        <v>0.46177446368830161</v>
      </c>
      <c r="O86" s="282">
        <f t="shared" si="7"/>
        <v>0.43739555779437761</v>
      </c>
      <c r="P86" s="283"/>
    </row>
    <row r="87" spans="2:16" ht="22.5">
      <c r="B87" s="273"/>
      <c r="C87" s="274"/>
      <c r="D87" s="275" t="s">
        <v>406</v>
      </c>
      <c r="E87" s="276" t="s">
        <v>602</v>
      </c>
      <c r="F87" s="276" t="s">
        <v>603</v>
      </c>
      <c r="G87" s="286" t="s">
        <v>604</v>
      </c>
      <c r="H87" s="284">
        <v>127182631.68000001</v>
      </c>
      <c r="I87" s="284">
        <v>1801812.5300000003</v>
      </c>
      <c r="J87" s="279">
        <f t="shared" si="4"/>
        <v>128984444.21000001</v>
      </c>
      <c r="K87" s="285">
        <v>59441974.279999994</v>
      </c>
      <c r="L87" s="285">
        <v>59441974.279999994</v>
      </c>
      <c r="M87" s="279">
        <f t="shared" si="5"/>
        <v>69542469.930000007</v>
      </c>
      <c r="N87" s="281">
        <f t="shared" si="6"/>
        <v>0.4673749355144653</v>
      </c>
      <c r="O87" s="282">
        <f t="shared" si="7"/>
        <v>0.46084607057904065</v>
      </c>
      <c r="P87" s="283"/>
    </row>
    <row r="88" spans="2:16" ht="22.5">
      <c r="B88" s="273"/>
      <c r="C88" s="274"/>
      <c r="D88" s="275" t="s">
        <v>406</v>
      </c>
      <c r="E88" s="276" t="s">
        <v>605</v>
      </c>
      <c r="F88" s="276" t="s">
        <v>606</v>
      </c>
      <c r="G88" s="286" t="s">
        <v>607</v>
      </c>
      <c r="H88" s="284">
        <v>136077913.90999997</v>
      </c>
      <c r="I88" s="284">
        <v>8674833.3500000015</v>
      </c>
      <c r="J88" s="279">
        <f t="shared" si="4"/>
        <v>144752747.25999996</v>
      </c>
      <c r="K88" s="285">
        <v>62996987.789999984</v>
      </c>
      <c r="L88" s="285">
        <v>62996987.789999984</v>
      </c>
      <c r="M88" s="279">
        <f t="shared" si="5"/>
        <v>81755759.469999969</v>
      </c>
      <c r="N88" s="281">
        <f t="shared" si="6"/>
        <v>0.4629479243168389</v>
      </c>
      <c r="O88" s="282">
        <f t="shared" si="7"/>
        <v>0.43520409099280816</v>
      </c>
      <c r="P88" s="283"/>
    </row>
    <row r="89" spans="2:16" ht="22.5">
      <c r="B89" s="273"/>
      <c r="C89" s="274"/>
      <c r="D89" s="275" t="s">
        <v>406</v>
      </c>
      <c r="E89" s="276" t="s">
        <v>608</v>
      </c>
      <c r="F89" s="276" t="s">
        <v>609</v>
      </c>
      <c r="G89" s="286" t="s">
        <v>610</v>
      </c>
      <c r="H89" s="284">
        <v>95876900.469999954</v>
      </c>
      <c r="I89" s="284">
        <v>-982904.00000000093</v>
      </c>
      <c r="J89" s="279">
        <f t="shared" si="4"/>
        <v>94893996.469999954</v>
      </c>
      <c r="K89" s="285">
        <v>40116421.719999999</v>
      </c>
      <c r="L89" s="285">
        <v>40116421.719999999</v>
      </c>
      <c r="M89" s="279">
        <f t="shared" si="5"/>
        <v>54777574.749999955</v>
      </c>
      <c r="N89" s="281">
        <f t="shared" si="6"/>
        <v>0.41841592211830519</v>
      </c>
      <c r="O89" s="282">
        <f t="shared" si="7"/>
        <v>0.42274983889715839</v>
      </c>
      <c r="P89" s="283"/>
    </row>
    <row r="90" spans="2:16" ht="22.5">
      <c r="B90" s="273"/>
      <c r="C90" s="274"/>
      <c r="D90" s="275" t="s">
        <v>406</v>
      </c>
      <c r="E90" s="276" t="s">
        <v>611</v>
      </c>
      <c r="F90" s="276" t="s">
        <v>612</v>
      </c>
      <c r="G90" s="286" t="s">
        <v>613</v>
      </c>
      <c r="H90" s="284">
        <v>144845618.48000002</v>
      </c>
      <c r="I90" s="284">
        <v>-701939.82000000123</v>
      </c>
      <c r="J90" s="279">
        <f t="shared" si="4"/>
        <v>144143678.66000003</v>
      </c>
      <c r="K90" s="285">
        <v>64195088.420000009</v>
      </c>
      <c r="L90" s="285">
        <v>64195088.420000009</v>
      </c>
      <c r="M90" s="279">
        <f t="shared" si="5"/>
        <v>79948590.24000001</v>
      </c>
      <c r="N90" s="281">
        <f t="shared" si="6"/>
        <v>0.44319661922575815</v>
      </c>
      <c r="O90" s="282">
        <f t="shared" si="7"/>
        <v>0.44535486409654251</v>
      </c>
      <c r="P90" s="283"/>
    </row>
    <row r="91" spans="2:16" ht="22.5">
      <c r="B91" s="273"/>
      <c r="C91" s="274"/>
      <c r="D91" s="275" t="s">
        <v>406</v>
      </c>
      <c r="E91" s="276" t="s">
        <v>614</v>
      </c>
      <c r="F91" s="276" t="s">
        <v>615</v>
      </c>
      <c r="G91" s="286" t="s">
        <v>616</v>
      </c>
      <c r="H91" s="284">
        <v>131037379.76000001</v>
      </c>
      <c r="I91" s="284">
        <v>3200189.3300000005</v>
      </c>
      <c r="J91" s="279">
        <f t="shared" si="4"/>
        <v>134237569.09</v>
      </c>
      <c r="K91" s="285">
        <v>58775577.360000007</v>
      </c>
      <c r="L91" s="285">
        <v>58775577.360000007</v>
      </c>
      <c r="M91" s="279">
        <f t="shared" si="5"/>
        <v>75461991.729999989</v>
      </c>
      <c r="N91" s="281">
        <f t="shared" si="6"/>
        <v>0.44854054215407646</v>
      </c>
      <c r="O91" s="282">
        <f t="shared" si="7"/>
        <v>0.43784745029607719</v>
      </c>
      <c r="P91" s="283"/>
    </row>
    <row r="92" spans="2:16" ht="22.5">
      <c r="B92" s="273"/>
      <c r="C92" s="274"/>
      <c r="D92" s="275" t="s">
        <v>406</v>
      </c>
      <c r="E92" s="276" t="s">
        <v>617</v>
      </c>
      <c r="F92" s="276" t="s">
        <v>618</v>
      </c>
      <c r="G92" s="286" t="s">
        <v>619</v>
      </c>
      <c r="H92" s="284">
        <v>44210451.219999999</v>
      </c>
      <c r="I92" s="284">
        <v>-2481524.4900000002</v>
      </c>
      <c r="J92" s="279">
        <f t="shared" si="4"/>
        <v>41728926.729999997</v>
      </c>
      <c r="K92" s="285">
        <v>20040344.630000003</v>
      </c>
      <c r="L92" s="285">
        <v>20040344.630000003</v>
      </c>
      <c r="M92" s="279">
        <f t="shared" si="5"/>
        <v>21688582.099999994</v>
      </c>
      <c r="N92" s="281">
        <f t="shared" si="6"/>
        <v>0.45329427945159984</v>
      </c>
      <c r="O92" s="282">
        <f t="shared" si="7"/>
        <v>0.48025066064286009</v>
      </c>
      <c r="P92" s="283"/>
    </row>
    <row r="93" spans="2:16" ht="22.5">
      <c r="B93" s="273"/>
      <c r="C93" s="274"/>
      <c r="D93" s="275" t="s">
        <v>406</v>
      </c>
      <c r="E93" s="276" t="s">
        <v>620</v>
      </c>
      <c r="F93" s="276" t="s">
        <v>621</v>
      </c>
      <c r="G93" s="286" t="s">
        <v>622</v>
      </c>
      <c r="H93" s="284">
        <v>117253048.39</v>
      </c>
      <c r="I93" s="284">
        <v>-539577.85000000149</v>
      </c>
      <c r="J93" s="279">
        <f t="shared" si="4"/>
        <v>116713470.53999999</v>
      </c>
      <c r="K93" s="285">
        <v>53759370.789999999</v>
      </c>
      <c r="L93" s="285">
        <v>53759370.789999999</v>
      </c>
      <c r="M93" s="279">
        <f t="shared" si="5"/>
        <v>62954099.749999993</v>
      </c>
      <c r="N93" s="281">
        <f t="shared" si="6"/>
        <v>0.45849017597554337</v>
      </c>
      <c r="O93" s="282">
        <f t="shared" si="7"/>
        <v>0.46060982113950255</v>
      </c>
      <c r="P93" s="283"/>
    </row>
    <row r="94" spans="2:16" ht="22.5">
      <c r="B94" s="273"/>
      <c r="C94" s="274"/>
      <c r="D94" s="275" t="s">
        <v>406</v>
      </c>
      <c r="E94" s="276" t="s">
        <v>623</v>
      </c>
      <c r="F94" s="276" t="s">
        <v>624</v>
      </c>
      <c r="G94" s="286" t="s">
        <v>625</v>
      </c>
      <c r="H94" s="284">
        <v>153383231.25000003</v>
      </c>
      <c r="I94" s="284">
        <v>17302412.729999997</v>
      </c>
      <c r="J94" s="279">
        <f t="shared" si="4"/>
        <v>170685643.98000002</v>
      </c>
      <c r="K94" s="285">
        <v>70327296.390000001</v>
      </c>
      <c r="L94" s="285">
        <v>70327296.390000001</v>
      </c>
      <c r="M94" s="279">
        <f t="shared" si="5"/>
        <v>100358347.59000002</v>
      </c>
      <c r="N94" s="281">
        <f t="shared" si="6"/>
        <v>0.45850707288447468</v>
      </c>
      <c r="O94" s="282">
        <f t="shared" si="7"/>
        <v>0.41202818673045843</v>
      </c>
      <c r="P94" s="283"/>
    </row>
    <row r="95" spans="2:16" ht="22.5">
      <c r="B95" s="273"/>
      <c r="C95" s="274"/>
      <c r="D95" s="275" t="s">
        <v>406</v>
      </c>
      <c r="E95" s="276" t="s">
        <v>626</v>
      </c>
      <c r="F95" s="276" t="s">
        <v>627</v>
      </c>
      <c r="G95" s="286" t="s">
        <v>628</v>
      </c>
      <c r="H95" s="284">
        <v>163828701.40000001</v>
      </c>
      <c r="I95" s="284">
        <v>27108074.400000002</v>
      </c>
      <c r="J95" s="279">
        <f t="shared" si="4"/>
        <v>190936775.80000001</v>
      </c>
      <c r="K95" s="285">
        <v>75399427.900000006</v>
      </c>
      <c r="L95" s="285">
        <v>75399427.900000006</v>
      </c>
      <c r="M95" s="279">
        <f t="shared" si="5"/>
        <v>115537347.90000001</v>
      </c>
      <c r="N95" s="281">
        <f t="shared" si="6"/>
        <v>0.46023332453760146</v>
      </c>
      <c r="O95" s="282">
        <f t="shared" si="7"/>
        <v>0.39489211852502643</v>
      </c>
      <c r="P95" s="283"/>
    </row>
    <row r="96" spans="2:16" ht="22.5">
      <c r="B96" s="273"/>
      <c r="C96" s="274"/>
      <c r="D96" s="275" t="s">
        <v>406</v>
      </c>
      <c r="E96" s="276" t="s">
        <v>629</v>
      </c>
      <c r="F96" s="276" t="s">
        <v>630</v>
      </c>
      <c r="G96" s="286" t="s">
        <v>631</v>
      </c>
      <c r="H96" s="284">
        <v>44869827</v>
      </c>
      <c r="I96" s="284">
        <v>-2919969.91</v>
      </c>
      <c r="J96" s="279">
        <f t="shared" si="4"/>
        <v>41949857.090000004</v>
      </c>
      <c r="K96" s="285">
        <v>21268989.929999996</v>
      </c>
      <c r="L96" s="285">
        <v>21268989.929999996</v>
      </c>
      <c r="M96" s="279">
        <f t="shared" si="5"/>
        <v>20680867.160000008</v>
      </c>
      <c r="N96" s="281">
        <f t="shared" si="6"/>
        <v>0.47401542087514614</v>
      </c>
      <c r="O96" s="282">
        <f t="shared" si="7"/>
        <v>0.50700983043563441</v>
      </c>
      <c r="P96" s="283"/>
    </row>
    <row r="97" spans="2:16" ht="22.5">
      <c r="B97" s="273"/>
      <c r="C97" s="274"/>
      <c r="D97" s="275" t="s">
        <v>406</v>
      </c>
      <c r="E97" s="276" t="s">
        <v>632</v>
      </c>
      <c r="F97" s="276" t="s">
        <v>633</v>
      </c>
      <c r="G97" s="286" t="s">
        <v>634</v>
      </c>
      <c r="H97" s="284">
        <v>89557698.859999999</v>
      </c>
      <c r="I97" s="284">
        <v>-2828280.6500000022</v>
      </c>
      <c r="J97" s="279">
        <f t="shared" si="4"/>
        <v>86729418.209999993</v>
      </c>
      <c r="K97" s="285">
        <v>38155528.289999999</v>
      </c>
      <c r="L97" s="285">
        <v>38155528.289999999</v>
      </c>
      <c r="M97" s="279">
        <f t="shared" si="5"/>
        <v>48573889.919999994</v>
      </c>
      <c r="N97" s="281">
        <f t="shared" si="6"/>
        <v>0.42604408973980196</v>
      </c>
      <c r="O97" s="282">
        <f t="shared" si="7"/>
        <v>0.4399375561082759</v>
      </c>
      <c r="P97" s="283"/>
    </row>
    <row r="98" spans="2:16" ht="22.5">
      <c r="B98" s="273"/>
      <c r="C98" s="274"/>
      <c r="D98" s="275" t="s">
        <v>406</v>
      </c>
      <c r="E98" s="276" t="s">
        <v>635</v>
      </c>
      <c r="F98" s="276" t="s">
        <v>636</v>
      </c>
      <c r="G98" s="286" t="s">
        <v>637</v>
      </c>
      <c r="H98" s="284">
        <v>47243037.57</v>
      </c>
      <c r="I98" s="284">
        <v>2702716.5900000003</v>
      </c>
      <c r="J98" s="279">
        <f t="shared" si="4"/>
        <v>49945754.160000004</v>
      </c>
      <c r="K98" s="285">
        <v>21612336.779999997</v>
      </c>
      <c r="L98" s="285">
        <v>21612336.779999997</v>
      </c>
      <c r="M98" s="279">
        <f t="shared" si="5"/>
        <v>28333417.380000006</v>
      </c>
      <c r="N98" s="281">
        <f t="shared" si="6"/>
        <v>0.45747136280085721</v>
      </c>
      <c r="O98" s="282">
        <f t="shared" si="7"/>
        <v>0.43271619667140082</v>
      </c>
      <c r="P98" s="283"/>
    </row>
    <row r="99" spans="2:16" ht="22.5">
      <c r="B99" s="273"/>
      <c r="C99" s="274"/>
      <c r="D99" s="275" t="s">
        <v>406</v>
      </c>
      <c r="E99" s="276" t="s">
        <v>638</v>
      </c>
      <c r="F99" s="276" t="s">
        <v>639</v>
      </c>
      <c r="G99" s="286" t="s">
        <v>640</v>
      </c>
      <c r="H99" s="284">
        <v>35598733.940000013</v>
      </c>
      <c r="I99" s="284">
        <v>4897187.34</v>
      </c>
      <c r="J99" s="279">
        <f t="shared" si="4"/>
        <v>40495921.280000016</v>
      </c>
      <c r="K99" s="285">
        <v>17346372.509999998</v>
      </c>
      <c r="L99" s="285">
        <v>17346372.509999998</v>
      </c>
      <c r="M99" s="279">
        <f t="shared" si="5"/>
        <v>23149548.770000018</v>
      </c>
      <c r="N99" s="281">
        <f t="shared" si="6"/>
        <v>0.48727498397096064</v>
      </c>
      <c r="O99" s="282">
        <f t="shared" si="7"/>
        <v>0.4283486326946947</v>
      </c>
      <c r="P99" s="283"/>
    </row>
    <row r="100" spans="2:16" ht="22.5">
      <c r="B100" s="273"/>
      <c r="C100" s="274"/>
      <c r="D100" s="275" t="s">
        <v>406</v>
      </c>
      <c r="E100" s="276" t="s">
        <v>641</v>
      </c>
      <c r="F100" s="276" t="s">
        <v>642</v>
      </c>
      <c r="G100" s="286" t="s">
        <v>643</v>
      </c>
      <c r="H100" s="284">
        <v>40566979.350000001</v>
      </c>
      <c r="I100" s="284">
        <v>1961612.7800000003</v>
      </c>
      <c r="J100" s="279">
        <f t="shared" si="4"/>
        <v>42528592.130000003</v>
      </c>
      <c r="K100" s="285">
        <v>18445049.470000003</v>
      </c>
      <c r="L100" s="285">
        <v>18445049.470000003</v>
      </c>
      <c r="M100" s="279">
        <f t="shared" si="5"/>
        <v>24083542.66</v>
      </c>
      <c r="N100" s="281">
        <f t="shared" si="6"/>
        <v>0.45468136315651025</v>
      </c>
      <c r="O100" s="282">
        <f t="shared" si="7"/>
        <v>0.43370938341005461</v>
      </c>
      <c r="P100" s="283"/>
    </row>
    <row r="101" spans="2:16" ht="22.5">
      <c r="B101" s="273"/>
      <c r="C101" s="274"/>
      <c r="D101" s="275" t="s">
        <v>406</v>
      </c>
      <c r="E101" s="276" t="s">
        <v>644</v>
      </c>
      <c r="F101" s="276" t="s">
        <v>645</v>
      </c>
      <c r="G101" s="286" t="s">
        <v>646</v>
      </c>
      <c r="H101" s="284">
        <v>46951021.750000007</v>
      </c>
      <c r="I101" s="284">
        <v>4151533.5200000005</v>
      </c>
      <c r="J101" s="279">
        <f t="shared" si="4"/>
        <v>51102555.270000011</v>
      </c>
      <c r="K101" s="285">
        <v>25305107.119999994</v>
      </c>
      <c r="L101" s="285">
        <v>25305107.119999994</v>
      </c>
      <c r="M101" s="279">
        <f t="shared" si="5"/>
        <v>25797448.150000017</v>
      </c>
      <c r="N101" s="281">
        <f t="shared" si="6"/>
        <v>0.53896818805652491</v>
      </c>
      <c r="O101" s="282">
        <f t="shared" si="7"/>
        <v>0.49518281397673031</v>
      </c>
      <c r="P101" s="283"/>
    </row>
    <row r="102" spans="2:16" ht="22.5">
      <c r="B102" s="273"/>
      <c r="C102" s="274"/>
      <c r="D102" s="275" t="s">
        <v>406</v>
      </c>
      <c r="E102" s="276" t="s">
        <v>647</v>
      </c>
      <c r="F102" s="276" t="s">
        <v>648</v>
      </c>
      <c r="G102" s="286" t="s">
        <v>649</v>
      </c>
      <c r="H102" s="284">
        <v>14402638.050000003</v>
      </c>
      <c r="I102" s="284">
        <v>1522702.2399999998</v>
      </c>
      <c r="J102" s="279">
        <f t="shared" si="4"/>
        <v>15925340.290000003</v>
      </c>
      <c r="K102" s="285">
        <v>9227138.0199999977</v>
      </c>
      <c r="L102" s="285">
        <v>9227138.0199999977</v>
      </c>
      <c r="M102" s="279">
        <f t="shared" si="5"/>
        <v>6698202.2700000051</v>
      </c>
      <c r="N102" s="281">
        <f t="shared" si="6"/>
        <v>0.64065610674705498</v>
      </c>
      <c r="O102" s="282">
        <f t="shared" si="7"/>
        <v>0.57939973978414727</v>
      </c>
      <c r="P102" s="283"/>
    </row>
    <row r="103" spans="2:16" ht="22.5">
      <c r="B103" s="273"/>
      <c r="C103" s="274"/>
      <c r="D103" s="275" t="s">
        <v>406</v>
      </c>
      <c r="E103" s="276" t="s">
        <v>650</v>
      </c>
      <c r="F103" s="276" t="s">
        <v>651</v>
      </c>
      <c r="G103" s="286" t="s">
        <v>652</v>
      </c>
      <c r="H103" s="284">
        <v>15604473.840000004</v>
      </c>
      <c r="I103" s="284">
        <v>1179629.93</v>
      </c>
      <c r="J103" s="279">
        <f t="shared" si="4"/>
        <v>16784103.770000003</v>
      </c>
      <c r="K103" s="285">
        <v>8955848.7000000011</v>
      </c>
      <c r="L103" s="285">
        <v>8955848.7000000011</v>
      </c>
      <c r="M103" s="279">
        <f t="shared" si="5"/>
        <v>7828255.0700000022</v>
      </c>
      <c r="N103" s="281">
        <f t="shared" si="6"/>
        <v>0.57392827158599014</v>
      </c>
      <c r="O103" s="282">
        <f t="shared" si="7"/>
        <v>0.53359111828227213</v>
      </c>
      <c r="P103" s="283"/>
    </row>
    <row r="104" spans="2:16" ht="22.5">
      <c r="B104" s="273"/>
      <c r="C104" s="274"/>
      <c r="D104" s="275" t="s">
        <v>406</v>
      </c>
      <c r="E104" s="276" t="s">
        <v>653</v>
      </c>
      <c r="F104" s="276" t="s">
        <v>654</v>
      </c>
      <c r="G104" s="286" t="s">
        <v>655</v>
      </c>
      <c r="H104" s="284">
        <v>42291854.839999996</v>
      </c>
      <c r="I104" s="284">
        <v>3385525.5699999994</v>
      </c>
      <c r="J104" s="279">
        <f t="shared" si="4"/>
        <v>45677380.409999996</v>
      </c>
      <c r="K104" s="285">
        <v>20341814.259999994</v>
      </c>
      <c r="L104" s="285">
        <v>20341814.259999994</v>
      </c>
      <c r="M104" s="279">
        <f t="shared" si="5"/>
        <v>25335566.150000002</v>
      </c>
      <c r="N104" s="281">
        <f t="shared" si="6"/>
        <v>0.48098657145584767</v>
      </c>
      <c r="O104" s="282">
        <f t="shared" si="7"/>
        <v>0.44533670883513776</v>
      </c>
      <c r="P104" s="283"/>
    </row>
    <row r="105" spans="2:16" ht="22.5">
      <c r="B105" s="273"/>
      <c r="C105" s="274"/>
      <c r="D105" s="275" t="s">
        <v>406</v>
      </c>
      <c r="E105" s="276" t="s">
        <v>656</v>
      </c>
      <c r="F105" s="276" t="s">
        <v>657</v>
      </c>
      <c r="G105" s="286" t="s">
        <v>658</v>
      </c>
      <c r="H105" s="284">
        <v>42555463.06000001</v>
      </c>
      <c r="I105" s="284">
        <v>671628.84000000008</v>
      </c>
      <c r="J105" s="279">
        <f t="shared" si="4"/>
        <v>43227091.900000013</v>
      </c>
      <c r="K105" s="285">
        <v>20258302.129999995</v>
      </c>
      <c r="L105" s="285">
        <v>20258302.129999995</v>
      </c>
      <c r="M105" s="279">
        <f t="shared" si="5"/>
        <v>22968789.770000018</v>
      </c>
      <c r="N105" s="281">
        <f t="shared" si="6"/>
        <v>0.4760446878803154</v>
      </c>
      <c r="O105" s="282">
        <f t="shared" si="7"/>
        <v>0.4686482767997629</v>
      </c>
      <c r="P105" s="283"/>
    </row>
    <row r="106" spans="2:16" ht="22.5">
      <c r="B106" s="273"/>
      <c r="C106" s="274"/>
      <c r="D106" s="275" t="s">
        <v>406</v>
      </c>
      <c r="E106" s="276" t="s">
        <v>659</v>
      </c>
      <c r="F106" s="276" t="s">
        <v>660</v>
      </c>
      <c r="G106" s="286" t="s">
        <v>661</v>
      </c>
      <c r="H106" s="284">
        <v>47024719.579999991</v>
      </c>
      <c r="I106" s="284">
        <v>3680263.8600000003</v>
      </c>
      <c r="J106" s="279">
        <f t="shared" si="4"/>
        <v>50704983.43999999</v>
      </c>
      <c r="K106" s="285">
        <v>19946877.120000005</v>
      </c>
      <c r="L106" s="285">
        <v>19946877.120000005</v>
      </c>
      <c r="M106" s="279">
        <f t="shared" si="5"/>
        <v>30758106.319999985</v>
      </c>
      <c r="N106" s="281">
        <f t="shared" si="6"/>
        <v>0.42417854477719374</v>
      </c>
      <c r="O106" s="282">
        <f t="shared" si="7"/>
        <v>0.39339086154329306</v>
      </c>
      <c r="P106" s="283"/>
    </row>
    <row r="107" spans="2:16" ht="22.5">
      <c r="B107" s="273"/>
      <c r="C107" s="274"/>
      <c r="D107" s="275" t="s">
        <v>406</v>
      </c>
      <c r="E107" s="276" t="s">
        <v>662</v>
      </c>
      <c r="F107" s="276" t="s">
        <v>663</v>
      </c>
      <c r="G107" s="286" t="s">
        <v>664</v>
      </c>
      <c r="H107" s="284">
        <v>37540907.670000002</v>
      </c>
      <c r="I107" s="284">
        <v>-1603301.9100000001</v>
      </c>
      <c r="J107" s="279">
        <f t="shared" si="4"/>
        <v>35937605.760000005</v>
      </c>
      <c r="K107" s="285">
        <v>16778008.059999999</v>
      </c>
      <c r="L107" s="285">
        <v>16778008.059999999</v>
      </c>
      <c r="M107" s="279">
        <f t="shared" si="5"/>
        <v>19159597.700000007</v>
      </c>
      <c r="N107" s="281">
        <f t="shared" si="6"/>
        <v>0.44692600955431289</v>
      </c>
      <c r="O107" s="282">
        <f t="shared" si="7"/>
        <v>0.46686493730404804</v>
      </c>
      <c r="P107" s="283"/>
    </row>
    <row r="108" spans="2:16" ht="22.5">
      <c r="B108" s="273"/>
      <c r="C108" s="274"/>
      <c r="D108" s="275" t="s">
        <v>406</v>
      </c>
      <c r="E108" s="276" t="s">
        <v>665</v>
      </c>
      <c r="F108" s="276" t="s">
        <v>666</v>
      </c>
      <c r="G108" s="286" t="s">
        <v>667</v>
      </c>
      <c r="H108" s="284">
        <v>44341245.340000004</v>
      </c>
      <c r="I108" s="284">
        <v>51953.540000000154</v>
      </c>
      <c r="J108" s="279">
        <f t="shared" si="4"/>
        <v>44393198.880000003</v>
      </c>
      <c r="K108" s="285">
        <v>20283952.980000004</v>
      </c>
      <c r="L108" s="285">
        <v>20283952.980000004</v>
      </c>
      <c r="M108" s="279">
        <f t="shared" si="5"/>
        <v>24109245.899999999</v>
      </c>
      <c r="N108" s="281">
        <f t="shared" si="6"/>
        <v>0.45745113436635837</v>
      </c>
      <c r="O108" s="282">
        <f t="shared" si="7"/>
        <v>0.45691577745568407</v>
      </c>
      <c r="P108" s="283"/>
    </row>
    <row r="109" spans="2:16" ht="22.5">
      <c r="B109" s="273"/>
      <c r="C109" s="274"/>
      <c r="D109" s="275" t="s">
        <v>406</v>
      </c>
      <c r="E109" s="276" t="s">
        <v>668</v>
      </c>
      <c r="F109" s="276" t="s">
        <v>669</v>
      </c>
      <c r="G109" s="286" t="s">
        <v>670</v>
      </c>
      <c r="H109" s="284">
        <v>35803667.599999994</v>
      </c>
      <c r="I109" s="284">
        <v>962211.12000000023</v>
      </c>
      <c r="J109" s="279">
        <f t="shared" si="4"/>
        <v>36765878.719999991</v>
      </c>
      <c r="K109" s="285">
        <v>16091808.870000007</v>
      </c>
      <c r="L109" s="285">
        <v>16091808.870000007</v>
      </c>
      <c r="M109" s="279">
        <f t="shared" si="5"/>
        <v>20674069.849999987</v>
      </c>
      <c r="N109" s="281">
        <f t="shared" si="6"/>
        <v>0.44944582353345303</v>
      </c>
      <c r="O109" s="282">
        <f t="shared" si="7"/>
        <v>0.43768323865047037</v>
      </c>
      <c r="P109" s="283"/>
    </row>
    <row r="110" spans="2:16" ht="22.5">
      <c r="B110" s="273"/>
      <c r="C110" s="274"/>
      <c r="D110" s="275" t="s">
        <v>406</v>
      </c>
      <c r="E110" s="276" t="s">
        <v>671</v>
      </c>
      <c r="F110" s="276" t="s">
        <v>672</v>
      </c>
      <c r="G110" s="286" t="s">
        <v>673</v>
      </c>
      <c r="H110" s="284">
        <v>24883722.940000005</v>
      </c>
      <c r="I110" s="284">
        <v>3839722.11</v>
      </c>
      <c r="J110" s="279">
        <f t="shared" si="4"/>
        <v>28723445.050000004</v>
      </c>
      <c r="K110" s="285">
        <v>11629426.67</v>
      </c>
      <c r="L110" s="285">
        <v>11629426.67</v>
      </c>
      <c r="M110" s="279">
        <f t="shared" si="5"/>
        <v>17094018.380000003</v>
      </c>
      <c r="N110" s="281">
        <f t="shared" si="6"/>
        <v>0.4673507536649979</v>
      </c>
      <c r="O110" s="282">
        <f t="shared" si="7"/>
        <v>0.40487576088997018</v>
      </c>
      <c r="P110" s="283"/>
    </row>
    <row r="111" spans="2:16" ht="22.5">
      <c r="B111" s="273"/>
      <c r="C111" s="274"/>
      <c r="D111" s="275" t="s">
        <v>406</v>
      </c>
      <c r="E111" s="276" t="s">
        <v>674</v>
      </c>
      <c r="F111" s="276" t="s">
        <v>675</v>
      </c>
      <c r="G111" s="286" t="s">
        <v>676</v>
      </c>
      <c r="H111" s="284">
        <v>40498273.920000002</v>
      </c>
      <c r="I111" s="284">
        <v>-1352377.2200000007</v>
      </c>
      <c r="J111" s="279">
        <f t="shared" si="4"/>
        <v>39145896.700000003</v>
      </c>
      <c r="K111" s="285">
        <v>18321901.770000003</v>
      </c>
      <c r="L111" s="285">
        <v>18321901.770000003</v>
      </c>
      <c r="M111" s="279">
        <f t="shared" si="5"/>
        <v>20823994.93</v>
      </c>
      <c r="N111" s="281">
        <f t="shared" si="6"/>
        <v>0.4524119177571112</v>
      </c>
      <c r="O111" s="282">
        <f t="shared" si="7"/>
        <v>0.46804143766107681</v>
      </c>
      <c r="P111" s="283"/>
    </row>
    <row r="112" spans="2:16" ht="22.5">
      <c r="B112" s="273"/>
      <c r="C112" s="274"/>
      <c r="D112" s="275" t="s">
        <v>406</v>
      </c>
      <c r="E112" s="276" t="s">
        <v>677</v>
      </c>
      <c r="F112" s="276" t="s">
        <v>678</v>
      </c>
      <c r="G112" s="286" t="s">
        <v>679</v>
      </c>
      <c r="H112" s="284">
        <v>35356001.38000001</v>
      </c>
      <c r="I112" s="284">
        <v>282965.58000000019</v>
      </c>
      <c r="J112" s="279">
        <f t="shared" si="4"/>
        <v>35638966.960000008</v>
      </c>
      <c r="K112" s="285">
        <v>16451419.159999996</v>
      </c>
      <c r="L112" s="285">
        <v>16451419.159999996</v>
      </c>
      <c r="M112" s="279">
        <f t="shared" si="5"/>
        <v>19187547.800000012</v>
      </c>
      <c r="N112" s="281">
        <f t="shared" si="6"/>
        <v>0.46530768519842136</v>
      </c>
      <c r="O112" s="282">
        <f t="shared" si="7"/>
        <v>0.46161324424651595</v>
      </c>
      <c r="P112" s="283"/>
    </row>
    <row r="113" spans="2:16" ht="22.5">
      <c r="B113" s="273"/>
      <c r="C113" s="274"/>
      <c r="D113" s="275" t="s">
        <v>406</v>
      </c>
      <c r="E113" s="276" t="s">
        <v>680</v>
      </c>
      <c r="F113" s="276" t="s">
        <v>681</v>
      </c>
      <c r="G113" s="286" t="s">
        <v>682</v>
      </c>
      <c r="H113" s="284">
        <v>225366592.28</v>
      </c>
      <c r="I113" s="284">
        <v>3352656.3199999994</v>
      </c>
      <c r="J113" s="279">
        <f t="shared" si="4"/>
        <v>228719248.59999999</v>
      </c>
      <c r="K113" s="285">
        <v>109120491.39000002</v>
      </c>
      <c r="L113" s="285">
        <v>109120491.39000002</v>
      </c>
      <c r="M113" s="279">
        <f t="shared" si="5"/>
        <v>119598757.20999998</v>
      </c>
      <c r="N113" s="281">
        <f t="shared" si="6"/>
        <v>0.48419106969690751</v>
      </c>
      <c r="O113" s="282">
        <f t="shared" si="7"/>
        <v>0.47709360737205581</v>
      </c>
      <c r="P113" s="283"/>
    </row>
    <row r="114" spans="2:16" ht="22.5">
      <c r="B114" s="273"/>
      <c r="C114" s="274"/>
      <c r="D114" s="275" t="s">
        <v>406</v>
      </c>
      <c r="E114" s="276" t="s">
        <v>683</v>
      </c>
      <c r="F114" s="276" t="s">
        <v>684</v>
      </c>
      <c r="G114" s="286" t="s">
        <v>685</v>
      </c>
      <c r="H114" s="284">
        <v>182942732.14999998</v>
      </c>
      <c r="I114" s="284">
        <v>26961747.600000001</v>
      </c>
      <c r="J114" s="279">
        <f t="shared" si="4"/>
        <v>209904479.74999997</v>
      </c>
      <c r="K114" s="285">
        <v>85295050.61999999</v>
      </c>
      <c r="L114" s="285">
        <v>85295050.61999999</v>
      </c>
      <c r="M114" s="279">
        <f t="shared" si="5"/>
        <v>124609429.12999998</v>
      </c>
      <c r="N114" s="281">
        <f t="shared" si="6"/>
        <v>0.46623907721058927</v>
      </c>
      <c r="O114" s="282">
        <f t="shared" si="7"/>
        <v>0.40635174018957543</v>
      </c>
      <c r="P114" s="283"/>
    </row>
    <row r="115" spans="2:16" ht="22.5">
      <c r="B115" s="273"/>
      <c r="C115" s="274"/>
      <c r="D115" s="275" t="s">
        <v>406</v>
      </c>
      <c r="E115" s="276" t="s">
        <v>686</v>
      </c>
      <c r="F115" s="276" t="s">
        <v>687</v>
      </c>
      <c r="G115" s="286" t="s">
        <v>688</v>
      </c>
      <c r="H115" s="284">
        <v>129852046.54999998</v>
      </c>
      <c r="I115" s="284">
        <v>-7177796.1900000013</v>
      </c>
      <c r="J115" s="279">
        <f t="shared" si="4"/>
        <v>122674250.35999998</v>
      </c>
      <c r="K115" s="285">
        <v>59038451.869999997</v>
      </c>
      <c r="L115" s="285">
        <v>59038451.870000005</v>
      </c>
      <c r="M115" s="279">
        <f t="shared" si="5"/>
        <v>63635798.489999987</v>
      </c>
      <c r="N115" s="281">
        <f t="shared" si="6"/>
        <v>0.45465938688357166</v>
      </c>
      <c r="O115" s="282">
        <f t="shared" si="7"/>
        <v>0.48126197385959724</v>
      </c>
      <c r="P115" s="283"/>
    </row>
    <row r="116" spans="2:16" ht="22.5">
      <c r="B116" s="273"/>
      <c r="C116" s="274"/>
      <c r="D116" s="275" t="s">
        <v>406</v>
      </c>
      <c r="E116" s="276" t="s">
        <v>689</v>
      </c>
      <c r="F116" s="276" t="s">
        <v>690</v>
      </c>
      <c r="G116" s="286" t="s">
        <v>691</v>
      </c>
      <c r="H116" s="284">
        <v>94845663.980000004</v>
      </c>
      <c r="I116" s="284">
        <v>-39470426.50999999</v>
      </c>
      <c r="J116" s="279">
        <f t="shared" si="4"/>
        <v>55375237.470000014</v>
      </c>
      <c r="K116" s="285">
        <v>22118115.949999999</v>
      </c>
      <c r="L116" s="285">
        <v>22118115.949999999</v>
      </c>
      <c r="M116" s="279">
        <f t="shared" si="5"/>
        <v>33257121.520000014</v>
      </c>
      <c r="N116" s="281">
        <f t="shared" si="6"/>
        <v>0.23320112930691297</v>
      </c>
      <c r="O116" s="282">
        <f t="shared" si="7"/>
        <v>0.39942250291897474</v>
      </c>
      <c r="P116" s="283"/>
    </row>
    <row r="117" spans="2:16" ht="22.5">
      <c r="B117" s="273"/>
      <c r="C117" s="274"/>
      <c r="D117" s="275" t="s">
        <v>406</v>
      </c>
      <c r="E117" s="276" t="s">
        <v>692</v>
      </c>
      <c r="F117" s="276" t="s">
        <v>693</v>
      </c>
      <c r="G117" s="286" t="s">
        <v>694</v>
      </c>
      <c r="H117" s="284">
        <v>20565851.130000006</v>
      </c>
      <c r="I117" s="284">
        <v>-3375598.82</v>
      </c>
      <c r="J117" s="279">
        <f t="shared" si="4"/>
        <v>17190252.310000006</v>
      </c>
      <c r="K117" s="285">
        <v>7864032.379999999</v>
      </c>
      <c r="L117" s="285">
        <v>7864032.379999999</v>
      </c>
      <c r="M117" s="279">
        <f t="shared" si="5"/>
        <v>9326219.9300000072</v>
      </c>
      <c r="N117" s="281">
        <f t="shared" si="6"/>
        <v>0.38238302564237209</v>
      </c>
      <c r="O117" s="282">
        <f t="shared" si="7"/>
        <v>0.45747044535380621</v>
      </c>
      <c r="P117" s="283"/>
    </row>
    <row r="118" spans="2:16" ht="22.5">
      <c r="B118" s="273"/>
      <c r="C118" s="274"/>
      <c r="D118" s="275" t="s">
        <v>406</v>
      </c>
      <c r="E118" s="276" t="s">
        <v>695</v>
      </c>
      <c r="F118" s="276" t="s">
        <v>696</v>
      </c>
      <c r="G118" s="286" t="s">
        <v>697</v>
      </c>
      <c r="H118" s="284">
        <v>43283261.909999996</v>
      </c>
      <c r="I118" s="284">
        <v>1500686.33</v>
      </c>
      <c r="J118" s="279">
        <f t="shared" si="4"/>
        <v>44783948.239999995</v>
      </c>
      <c r="K118" s="285">
        <v>20973317.969999995</v>
      </c>
      <c r="L118" s="285">
        <v>20973317.969999995</v>
      </c>
      <c r="M118" s="279">
        <f t="shared" si="5"/>
        <v>23810630.27</v>
      </c>
      <c r="N118" s="281">
        <f t="shared" si="6"/>
        <v>0.48455955130207967</v>
      </c>
      <c r="O118" s="282">
        <f t="shared" si="7"/>
        <v>0.46832221798762952</v>
      </c>
      <c r="P118" s="283"/>
    </row>
    <row r="119" spans="2:16" ht="22.5">
      <c r="B119" s="273"/>
      <c r="C119" s="274"/>
      <c r="D119" s="275" t="s">
        <v>406</v>
      </c>
      <c r="E119" s="276" t="s">
        <v>698</v>
      </c>
      <c r="F119" s="276" t="s">
        <v>699</v>
      </c>
      <c r="G119" s="286" t="s">
        <v>700</v>
      </c>
      <c r="H119" s="284">
        <v>14282202.940000001</v>
      </c>
      <c r="I119" s="284">
        <v>2051658.54</v>
      </c>
      <c r="J119" s="279">
        <f t="shared" si="4"/>
        <v>16333861.48</v>
      </c>
      <c r="K119" s="285">
        <v>7657923.8499999996</v>
      </c>
      <c r="L119" s="285">
        <v>7657923.8499999996</v>
      </c>
      <c r="M119" s="279">
        <f t="shared" si="5"/>
        <v>8675937.6300000008</v>
      </c>
      <c r="N119" s="281">
        <f t="shared" si="6"/>
        <v>0.53618646102223777</v>
      </c>
      <c r="O119" s="282">
        <f t="shared" si="7"/>
        <v>0.4688373205182832</v>
      </c>
      <c r="P119" s="283"/>
    </row>
    <row r="120" spans="2:16" ht="22.5">
      <c r="B120" s="273"/>
      <c r="C120" s="274"/>
      <c r="D120" s="275" t="s">
        <v>406</v>
      </c>
      <c r="E120" s="276" t="s">
        <v>701</v>
      </c>
      <c r="F120" s="276" t="s">
        <v>702</v>
      </c>
      <c r="G120" s="286" t="s">
        <v>703</v>
      </c>
      <c r="H120" s="284">
        <v>74168</v>
      </c>
      <c r="I120" s="284">
        <v>-28307</v>
      </c>
      <c r="J120" s="279">
        <f t="shared" si="4"/>
        <v>45861</v>
      </c>
      <c r="K120" s="285">
        <v>2923.2</v>
      </c>
      <c r="L120" s="285">
        <v>2923.2</v>
      </c>
      <c r="M120" s="279">
        <f t="shared" si="5"/>
        <v>42937.8</v>
      </c>
      <c r="N120" s="281">
        <f t="shared" si="6"/>
        <v>3.9413224031927513E-2</v>
      </c>
      <c r="O120" s="282">
        <f t="shared" si="7"/>
        <v>6.3740433047687575E-2</v>
      </c>
      <c r="P120" s="283"/>
    </row>
    <row r="121" spans="2:16" ht="22.5">
      <c r="B121" s="273"/>
      <c r="C121" s="274"/>
      <c r="D121" s="275" t="s">
        <v>406</v>
      </c>
      <c r="E121" s="276" t="s">
        <v>704</v>
      </c>
      <c r="F121" s="276" t="s">
        <v>705</v>
      </c>
      <c r="G121" s="286" t="s">
        <v>433</v>
      </c>
      <c r="H121" s="284">
        <v>321463305.75</v>
      </c>
      <c r="I121" s="284">
        <v>-32640112.629999995</v>
      </c>
      <c r="J121" s="279">
        <f t="shared" si="4"/>
        <v>288823193.12</v>
      </c>
      <c r="K121" s="285">
        <v>86964758.129999995</v>
      </c>
      <c r="L121" s="285">
        <v>86964758.13000001</v>
      </c>
      <c r="M121" s="279">
        <f t="shared" si="5"/>
        <v>201858434.99000001</v>
      </c>
      <c r="N121" s="281">
        <f t="shared" si="6"/>
        <v>0.27052779142896</v>
      </c>
      <c r="O121" s="282">
        <f t="shared" si="7"/>
        <v>0.30110032781843787</v>
      </c>
      <c r="P121" s="283"/>
    </row>
    <row r="122" spans="2:16" ht="22.5">
      <c r="B122" s="273"/>
      <c r="C122" s="274"/>
      <c r="D122" s="275" t="s">
        <v>406</v>
      </c>
      <c r="E122" s="276" t="s">
        <v>706</v>
      </c>
      <c r="F122" s="276" t="s">
        <v>707</v>
      </c>
      <c r="G122" s="286" t="s">
        <v>708</v>
      </c>
      <c r="H122" s="284">
        <v>22464402.520000003</v>
      </c>
      <c r="I122" s="284">
        <v>1527230.5499999998</v>
      </c>
      <c r="J122" s="279">
        <f t="shared" si="4"/>
        <v>23991633.070000004</v>
      </c>
      <c r="K122" s="285">
        <v>11313456.859999999</v>
      </c>
      <c r="L122" s="285">
        <v>11313456.859999999</v>
      </c>
      <c r="M122" s="279">
        <f t="shared" si="5"/>
        <v>12678176.210000005</v>
      </c>
      <c r="N122" s="281">
        <f t="shared" si="6"/>
        <v>0.503617082623393</v>
      </c>
      <c r="O122" s="282">
        <f t="shared" si="7"/>
        <v>0.4715584315161418</v>
      </c>
      <c r="P122" s="283"/>
    </row>
    <row r="123" spans="2:16" ht="33.75">
      <c r="B123" s="273"/>
      <c r="C123" s="274"/>
      <c r="D123" s="275" t="s">
        <v>406</v>
      </c>
      <c r="E123" s="276" t="s">
        <v>709</v>
      </c>
      <c r="F123" s="276" t="s">
        <v>710</v>
      </c>
      <c r="G123" s="286" t="s">
        <v>373</v>
      </c>
      <c r="H123" s="284">
        <v>231177045.90000001</v>
      </c>
      <c r="I123" s="284">
        <v>179113730.88999999</v>
      </c>
      <c r="J123" s="279">
        <f t="shared" si="4"/>
        <v>410290776.78999996</v>
      </c>
      <c r="K123" s="285">
        <v>117087372.76000001</v>
      </c>
      <c r="L123" s="285">
        <v>117087372.76000001</v>
      </c>
      <c r="M123" s="279">
        <f t="shared" si="5"/>
        <v>293203404.02999997</v>
      </c>
      <c r="N123" s="281">
        <f t="shared" si="6"/>
        <v>0.5064835581065793</v>
      </c>
      <c r="O123" s="282">
        <f t="shared" si="7"/>
        <v>0.28537656555689306</v>
      </c>
      <c r="P123" s="283"/>
    </row>
    <row r="124" spans="2:16" ht="33.75">
      <c r="B124" s="273"/>
      <c r="C124" s="274"/>
      <c r="D124" s="275" t="s">
        <v>406</v>
      </c>
      <c r="E124" s="276" t="s">
        <v>711</v>
      </c>
      <c r="F124" s="276" t="s">
        <v>712</v>
      </c>
      <c r="G124" s="286" t="s">
        <v>373</v>
      </c>
      <c r="H124" s="284">
        <v>566244903.06999993</v>
      </c>
      <c r="I124" s="284">
        <v>56009430.580000013</v>
      </c>
      <c r="J124" s="279">
        <f t="shared" si="4"/>
        <v>622254333.64999998</v>
      </c>
      <c r="K124" s="285">
        <v>107285578.75999999</v>
      </c>
      <c r="L124" s="285">
        <v>107285578.75999999</v>
      </c>
      <c r="M124" s="279">
        <f t="shared" si="5"/>
        <v>514968754.88999999</v>
      </c>
      <c r="N124" s="281">
        <f t="shared" si="6"/>
        <v>0.18946851120130473</v>
      </c>
      <c r="O124" s="282">
        <f t="shared" si="7"/>
        <v>0.17241435367864391</v>
      </c>
      <c r="P124" s="283"/>
    </row>
    <row r="125" spans="2:16" ht="22.5">
      <c r="B125" s="273"/>
      <c r="C125" s="274"/>
      <c r="D125" s="275" t="s">
        <v>406</v>
      </c>
      <c r="E125" s="276" t="s">
        <v>713</v>
      </c>
      <c r="F125" s="276" t="s">
        <v>714</v>
      </c>
      <c r="G125" s="286" t="s">
        <v>715</v>
      </c>
      <c r="H125" s="284">
        <v>30423870.170000002</v>
      </c>
      <c r="I125" s="284">
        <v>-363678.54999999993</v>
      </c>
      <c r="J125" s="279">
        <f t="shared" si="4"/>
        <v>30060191.620000001</v>
      </c>
      <c r="K125" s="285">
        <v>11840783.25</v>
      </c>
      <c r="L125" s="285">
        <v>11840783.25</v>
      </c>
      <c r="M125" s="279">
        <f t="shared" si="5"/>
        <v>18219408.370000001</v>
      </c>
      <c r="N125" s="281">
        <f t="shared" si="6"/>
        <v>0.38919385284768321</v>
      </c>
      <c r="O125" s="282">
        <f t="shared" si="7"/>
        <v>0.39390245410551378</v>
      </c>
      <c r="P125" s="283"/>
    </row>
    <row r="126" spans="2:16" ht="22.5">
      <c r="B126" s="273"/>
      <c r="C126" s="274"/>
      <c r="D126" s="275" t="s">
        <v>406</v>
      </c>
      <c r="E126" s="276" t="s">
        <v>716</v>
      </c>
      <c r="F126" s="276" t="s">
        <v>717</v>
      </c>
      <c r="G126" s="286" t="s">
        <v>718</v>
      </c>
      <c r="H126" s="284">
        <v>73610765.220000014</v>
      </c>
      <c r="I126" s="284">
        <v>5904764.7800000021</v>
      </c>
      <c r="J126" s="279">
        <f t="shared" si="4"/>
        <v>79515530.000000015</v>
      </c>
      <c r="K126" s="285">
        <v>34544229.350000009</v>
      </c>
      <c r="L126" s="285">
        <v>34544229.350000009</v>
      </c>
      <c r="M126" s="279">
        <f t="shared" si="5"/>
        <v>44971300.650000006</v>
      </c>
      <c r="N126" s="281">
        <f t="shared" si="6"/>
        <v>0.46928230193991188</v>
      </c>
      <c r="O126" s="282">
        <f t="shared" si="7"/>
        <v>0.43443374332033002</v>
      </c>
      <c r="P126" s="283"/>
    </row>
    <row r="127" spans="2:16" ht="33.75">
      <c r="B127" s="273"/>
      <c r="C127" s="274"/>
      <c r="D127" s="275" t="s">
        <v>406</v>
      </c>
      <c r="E127" s="276" t="s">
        <v>719</v>
      </c>
      <c r="F127" s="276" t="s">
        <v>720</v>
      </c>
      <c r="G127" s="286" t="s">
        <v>405</v>
      </c>
      <c r="H127" s="284">
        <v>227059979</v>
      </c>
      <c r="I127" s="284">
        <v>89973984.069999993</v>
      </c>
      <c r="J127" s="279">
        <f t="shared" si="4"/>
        <v>317033963.06999999</v>
      </c>
      <c r="K127" s="285">
        <v>3305621.5200000107</v>
      </c>
      <c r="L127" s="285">
        <v>3305621.52</v>
      </c>
      <c r="M127" s="279">
        <f t="shared" si="5"/>
        <v>313728341.54999995</v>
      </c>
      <c r="N127" s="281">
        <f t="shared" si="6"/>
        <v>1.4558362660643118E-2</v>
      </c>
      <c r="O127" s="282">
        <f t="shared" si="7"/>
        <v>1.0426711031177883E-2</v>
      </c>
      <c r="P127" s="283"/>
    </row>
    <row r="128" spans="2:16" ht="22.5">
      <c r="B128" s="273"/>
      <c r="C128" s="274"/>
      <c r="D128" s="275" t="s">
        <v>406</v>
      </c>
      <c r="E128" s="276" t="s">
        <v>721</v>
      </c>
      <c r="F128" s="276" t="s">
        <v>722</v>
      </c>
      <c r="G128" s="286" t="s">
        <v>723</v>
      </c>
      <c r="H128" s="284">
        <v>45433285.199999996</v>
      </c>
      <c r="I128" s="284">
        <v>6531197.7599999998</v>
      </c>
      <c r="J128" s="279">
        <f t="shared" si="4"/>
        <v>51964482.959999993</v>
      </c>
      <c r="K128" s="285">
        <v>20924814.119999994</v>
      </c>
      <c r="L128" s="285">
        <v>20924814.119999994</v>
      </c>
      <c r="M128" s="279">
        <f t="shared" si="5"/>
        <v>31039668.84</v>
      </c>
      <c r="N128" s="281">
        <f t="shared" si="6"/>
        <v>0.46056132696299046</v>
      </c>
      <c r="O128" s="282">
        <f t="shared" si="7"/>
        <v>0.40267530682653013</v>
      </c>
      <c r="P128" s="283"/>
    </row>
    <row r="129" spans="2:16" ht="45">
      <c r="B129" s="273"/>
      <c r="C129" s="274"/>
      <c r="D129" s="275" t="s">
        <v>406</v>
      </c>
      <c r="E129" s="276" t="s">
        <v>724</v>
      </c>
      <c r="F129" s="276" t="s">
        <v>725</v>
      </c>
      <c r="G129" s="286" t="s">
        <v>409</v>
      </c>
      <c r="H129" s="284">
        <v>61671</v>
      </c>
      <c r="I129" s="284">
        <v>420885</v>
      </c>
      <c r="J129" s="279">
        <f t="shared" si="4"/>
        <v>482556</v>
      </c>
      <c r="K129" s="285">
        <v>105857.95</v>
      </c>
      <c r="L129" s="285">
        <v>105857.95</v>
      </c>
      <c r="M129" s="279">
        <f t="shared" si="5"/>
        <v>376698.05</v>
      </c>
      <c r="N129" s="281">
        <f t="shared" si="6"/>
        <v>1.7164947868528158</v>
      </c>
      <c r="O129" s="282">
        <f t="shared" si="7"/>
        <v>0.21936925455283945</v>
      </c>
      <c r="P129" s="283"/>
    </row>
    <row r="130" spans="2:16" ht="45">
      <c r="B130" s="273"/>
      <c r="C130" s="274"/>
      <c r="D130" s="275" t="s">
        <v>406</v>
      </c>
      <c r="E130" s="276" t="s">
        <v>726</v>
      </c>
      <c r="F130" s="276" t="s">
        <v>727</v>
      </c>
      <c r="G130" s="286" t="s">
        <v>412</v>
      </c>
      <c r="H130" s="284">
        <v>32500</v>
      </c>
      <c r="I130" s="284">
        <v>54200</v>
      </c>
      <c r="J130" s="279">
        <f t="shared" si="4"/>
        <v>86700</v>
      </c>
      <c r="K130" s="285">
        <v>25066.27</v>
      </c>
      <c r="L130" s="285">
        <v>25066.27</v>
      </c>
      <c r="M130" s="279">
        <f t="shared" si="5"/>
        <v>61633.729999999996</v>
      </c>
      <c r="N130" s="281">
        <f t="shared" si="6"/>
        <v>0.77126984615384619</v>
      </c>
      <c r="O130" s="282">
        <f t="shared" si="7"/>
        <v>0.28911499423298731</v>
      </c>
      <c r="P130" s="283"/>
    </row>
    <row r="131" spans="2:16" ht="45">
      <c r="B131" s="273"/>
      <c r="C131" s="274"/>
      <c r="D131" s="275" t="s">
        <v>406</v>
      </c>
      <c r="E131" s="276" t="s">
        <v>728</v>
      </c>
      <c r="F131" s="276" t="s">
        <v>729</v>
      </c>
      <c r="G131" s="286" t="s">
        <v>415</v>
      </c>
      <c r="H131" s="284">
        <v>20098</v>
      </c>
      <c r="I131" s="284">
        <v>78870</v>
      </c>
      <c r="J131" s="279">
        <f t="shared" si="4"/>
        <v>98968</v>
      </c>
      <c r="K131" s="285">
        <v>0</v>
      </c>
      <c r="L131" s="285">
        <v>0</v>
      </c>
      <c r="M131" s="279">
        <f t="shared" si="5"/>
        <v>98968</v>
      </c>
      <c r="N131" s="281">
        <f t="shared" si="6"/>
        <v>0</v>
      </c>
      <c r="O131" s="282">
        <f t="shared" si="7"/>
        <v>0</v>
      </c>
      <c r="P131" s="283"/>
    </row>
    <row r="132" spans="2:16" ht="45">
      <c r="B132" s="273"/>
      <c r="C132" s="274"/>
      <c r="D132" s="275" t="s">
        <v>406</v>
      </c>
      <c r="E132" s="276" t="s">
        <v>730</v>
      </c>
      <c r="F132" s="276" t="s">
        <v>731</v>
      </c>
      <c r="G132" s="286" t="s">
        <v>418</v>
      </c>
      <c r="H132" s="284">
        <v>77646</v>
      </c>
      <c r="I132" s="284">
        <v>119913</v>
      </c>
      <c r="J132" s="279">
        <f t="shared" si="4"/>
        <v>197559</v>
      </c>
      <c r="K132" s="285">
        <v>0</v>
      </c>
      <c r="L132" s="285">
        <v>0</v>
      </c>
      <c r="M132" s="279">
        <f t="shared" si="5"/>
        <v>197559</v>
      </c>
      <c r="N132" s="281">
        <f t="shared" si="6"/>
        <v>0</v>
      </c>
      <c r="O132" s="282">
        <f t="shared" si="7"/>
        <v>0</v>
      </c>
      <c r="P132" s="283"/>
    </row>
    <row r="133" spans="2:16" ht="45">
      <c r="B133" s="273"/>
      <c r="C133" s="274"/>
      <c r="D133" s="275" t="s">
        <v>406</v>
      </c>
      <c r="E133" s="276" t="s">
        <v>732</v>
      </c>
      <c r="F133" s="276" t="s">
        <v>733</v>
      </c>
      <c r="G133" s="286" t="s">
        <v>421</v>
      </c>
      <c r="H133" s="284">
        <v>163285.51</v>
      </c>
      <c r="I133" s="284">
        <v>92462</v>
      </c>
      <c r="J133" s="279">
        <f t="shared" si="4"/>
        <v>255747.51</v>
      </c>
      <c r="K133" s="285">
        <v>44067.16</v>
      </c>
      <c r="L133" s="285">
        <v>44067.16</v>
      </c>
      <c r="M133" s="279">
        <f t="shared" si="5"/>
        <v>211680.35</v>
      </c>
      <c r="N133" s="281">
        <f t="shared" si="6"/>
        <v>0.26987795794005237</v>
      </c>
      <c r="O133" s="282">
        <f t="shared" si="7"/>
        <v>0.17230728854408006</v>
      </c>
      <c r="P133" s="283"/>
    </row>
    <row r="134" spans="2:16" ht="45">
      <c r="B134" s="273"/>
      <c r="C134" s="274"/>
      <c r="D134" s="275" t="s">
        <v>406</v>
      </c>
      <c r="E134" s="276" t="s">
        <v>734</v>
      </c>
      <c r="F134" s="276" t="s">
        <v>735</v>
      </c>
      <c r="G134" s="286" t="s">
        <v>424</v>
      </c>
      <c r="H134" s="284">
        <v>40600</v>
      </c>
      <c r="I134" s="284">
        <v>63131</v>
      </c>
      <c r="J134" s="279">
        <f t="shared" si="4"/>
        <v>103731</v>
      </c>
      <c r="K134" s="285">
        <v>0</v>
      </c>
      <c r="L134" s="285">
        <v>0</v>
      </c>
      <c r="M134" s="279">
        <f t="shared" si="5"/>
        <v>103731</v>
      </c>
      <c r="N134" s="281">
        <f t="shared" si="6"/>
        <v>0</v>
      </c>
      <c r="O134" s="282">
        <f t="shared" si="7"/>
        <v>0</v>
      </c>
      <c r="P134" s="283"/>
    </row>
    <row r="135" spans="2:16" ht="45">
      <c r="B135" s="273"/>
      <c r="C135" s="274"/>
      <c r="D135" s="275" t="s">
        <v>406</v>
      </c>
      <c r="E135" s="276" t="s">
        <v>736</v>
      </c>
      <c r="F135" s="276" t="s">
        <v>737</v>
      </c>
      <c r="G135" s="286" t="s">
        <v>427</v>
      </c>
      <c r="H135" s="284">
        <v>125839</v>
      </c>
      <c r="I135" s="284">
        <v>18662.550000000003</v>
      </c>
      <c r="J135" s="279">
        <f t="shared" si="4"/>
        <v>144501.54999999999</v>
      </c>
      <c r="K135" s="285">
        <v>0</v>
      </c>
      <c r="L135" s="285">
        <v>0</v>
      </c>
      <c r="M135" s="279">
        <f t="shared" si="5"/>
        <v>144501.54999999999</v>
      </c>
      <c r="N135" s="281">
        <f t="shared" si="6"/>
        <v>0</v>
      </c>
      <c r="O135" s="282">
        <f t="shared" si="7"/>
        <v>0</v>
      </c>
      <c r="P135" s="283"/>
    </row>
    <row r="136" spans="2:16" ht="45">
      <c r="B136" s="273"/>
      <c r="C136" s="274"/>
      <c r="D136" s="275" t="s">
        <v>406</v>
      </c>
      <c r="E136" s="276" t="s">
        <v>738</v>
      </c>
      <c r="F136" s="276" t="s">
        <v>739</v>
      </c>
      <c r="G136" s="286" t="s">
        <v>430</v>
      </c>
      <c r="H136" s="284">
        <v>85834</v>
      </c>
      <c r="I136" s="284">
        <v>47952</v>
      </c>
      <c r="J136" s="279">
        <f t="shared" si="4"/>
        <v>133786</v>
      </c>
      <c r="K136" s="285">
        <v>32144.05</v>
      </c>
      <c r="L136" s="285">
        <v>32144.05</v>
      </c>
      <c r="M136" s="279">
        <f t="shared" si="5"/>
        <v>101641.95</v>
      </c>
      <c r="N136" s="281">
        <f t="shared" si="6"/>
        <v>0.3744908777407554</v>
      </c>
      <c r="O136" s="282">
        <f t="shared" si="7"/>
        <v>0.24026467642354207</v>
      </c>
      <c r="P136" s="283"/>
    </row>
    <row r="137" spans="2:16" ht="22.5">
      <c r="B137" s="273"/>
      <c r="C137" s="274"/>
      <c r="D137" s="275" t="s">
        <v>406</v>
      </c>
      <c r="E137" s="276" t="s">
        <v>740</v>
      </c>
      <c r="F137" s="276" t="s">
        <v>741</v>
      </c>
      <c r="G137" s="286" t="s">
        <v>448</v>
      </c>
      <c r="H137" s="284">
        <v>10195646</v>
      </c>
      <c r="I137" s="284">
        <v>926238.1</v>
      </c>
      <c r="J137" s="279">
        <f t="shared" si="4"/>
        <v>11121884.1</v>
      </c>
      <c r="K137" s="285">
        <v>3986403.39</v>
      </c>
      <c r="L137" s="285">
        <v>3986403.39</v>
      </c>
      <c r="M137" s="279">
        <f t="shared" si="5"/>
        <v>7135480.709999999</v>
      </c>
      <c r="N137" s="281">
        <f t="shared" si="6"/>
        <v>0.39099076115432019</v>
      </c>
      <c r="O137" s="282">
        <f t="shared" si="7"/>
        <v>0.35842878366265302</v>
      </c>
      <c r="P137" s="283"/>
    </row>
    <row r="138" spans="2:16" ht="22.5">
      <c r="B138" s="273"/>
      <c r="C138" s="274"/>
      <c r="D138" s="275" t="s">
        <v>406</v>
      </c>
      <c r="E138" s="276" t="s">
        <v>742</v>
      </c>
      <c r="F138" s="276" t="s">
        <v>743</v>
      </c>
      <c r="G138" s="286" t="s">
        <v>451</v>
      </c>
      <c r="H138" s="284">
        <v>3361195</v>
      </c>
      <c r="I138" s="284">
        <v>378779.5</v>
      </c>
      <c r="J138" s="279">
        <f t="shared" ref="J138:J201" si="8">+H138+I138</f>
        <v>3739974.5</v>
      </c>
      <c r="K138" s="285">
        <v>1424354.04</v>
      </c>
      <c r="L138" s="285">
        <v>1424354.04</v>
      </c>
      <c r="M138" s="279">
        <f t="shared" ref="M138:M201" si="9">+J138-K138</f>
        <v>2315620.46</v>
      </c>
      <c r="N138" s="281">
        <f t="shared" ref="N138:N201" si="10">IFERROR(K138/H138,0)</f>
        <v>0.42376417910891812</v>
      </c>
      <c r="O138" s="282">
        <f t="shared" ref="O138:O201" si="11">IFERROR(K138/J138,0)</f>
        <v>0.3808459228799555</v>
      </c>
      <c r="P138" s="283"/>
    </row>
    <row r="139" spans="2:16" ht="22.5">
      <c r="B139" s="273"/>
      <c r="C139" s="274"/>
      <c r="D139" s="275" t="s">
        <v>406</v>
      </c>
      <c r="E139" s="276" t="s">
        <v>744</v>
      </c>
      <c r="F139" s="276" t="s">
        <v>745</v>
      </c>
      <c r="G139" s="286" t="s">
        <v>454</v>
      </c>
      <c r="H139" s="284">
        <v>8634911</v>
      </c>
      <c r="I139" s="284">
        <v>1019640.1799999999</v>
      </c>
      <c r="J139" s="279">
        <f t="shared" si="8"/>
        <v>9654551.1799999997</v>
      </c>
      <c r="K139" s="285">
        <v>3460913.67</v>
      </c>
      <c r="L139" s="285">
        <v>3460913.67</v>
      </c>
      <c r="M139" s="279">
        <f t="shared" si="9"/>
        <v>6193637.5099999998</v>
      </c>
      <c r="N139" s="281">
        <f t="shared" si="10"/>
        <v>0.40080478768107741</v>
      </c>
      <c r="O139" s="282">
        <f t="shared" si="11"/>
        <v>0.35847483797791624</v>
      </c>
      <c r="P139" s="283"/>
    </row>
    <row r="140" spans="2:16" ht="22.5">
      <c r="B140" s="273"/>
      <c r="C140" s="274"/>
      <c r="D140" s="275" t="s">
        <v>406</v>
      </c>
      <c r="E140" s="276" t="s">
        <v>746</v>
      </c>
      <c r="F140" s="276" t="s">
        <v>747</v>
      </c>
      <c r="G140" s="286" t="s">
        <v>457</v>
      </c>
      <c r="H140" s="284">
        <v>4140753</v>
      </c>
      <c r="I140" s="284">
        <v>576829.34</v>
      </c>
      <c r="J140" s="279">
        <f t="shared" si="8"/>
        <v>4717582.34</v>
      </c>
      <c r="K140" s="285">
        <v>1731068.3</v>
      </c>
      <c r="L140" s="285">
        <v>1731068.3</v>
      </c>
      <c r="M140" s="279">
        <f t="shared" si="9"/>
        <v>2986514.04</v>
      </c>
      <c r="N140" s="281">
        <f t="shared" si="10"/>
        <v>0.41805640181870302</v>
      </c>
      <c r="O140" s="282">
        <f t="shared" si="11"/>
        <v>0.36693971090285199</v>
      </c>
      <c r="P140" s="283"/>
    </row>
    <row r="141" spans="2:16" ht="22.5">
      <c r="B141" s="273"/>
      <c r="C141" s="274"/>
      <c r="D141" s="275" t="s">
        <v>406</v>
      </c>
      <c r="E141" s="276" t="s">
        <v>748</v>
      </c>
      <c r="F141" s="276" t="s">
        <v>749</v>
      </c>
      <c r="G141" s="286" t="s">
        <v>460</v>
      </c>
      <c r="H141" s="284">
        <v>10597150</v>
      </c>
      <c r="I141" s="284">
        <v>1096955.5</v>
      </c>
      <c r="J141" s="279">
        <f t="shared" si="8"/>
        <v>11694105.5</v>
      </c>
      <c r="K141" s="285">
        <v>3881014.2899999996</v>
      </c>
      <c r="L141" s="285">
        <v>3881014.2899999996</v>
      </c>
      <c r="M141" s="279">
        <f t="shared" si="9"/>
        <v>7813091.2100000009</v>
      </c>
      <c r="N141" s="281">
        <f t="shared" si="10"/>
        <v>0.36623189159349445</v>
      </c>
      <c r="O141" s="282">
        <f t="shared" si="11"/>
        <v>0.33187782425940998</v>
      </c>
      <c r="P141" s="283"/>
    </row>
    <row r="142" spans="2:16" ht="22.5">
      <c r="B142" s="273"/>
      <c r="C142" s="274"/>
      <c r="D142" s="275" t="s">
        <v>406</v>
      </c>
      <c r="E142" s="276" t="s">
        <v>750</v>
      </c>
      <c r="F142" s="276" t="s">
        <v>751</v>
      </c>
      <c r="G142" s="286" t="s">
        <v>463</v>
      </c>
      <c r="H142" s="284">
        <v>3319225</v>
      </c>
      <c r="I142" s="284">
        <v>383344.5</v>
      </c>
      <c r="J142" s="279">
        <f t="shared" si="8"/>
        <v>3702569.5</v>
      </c>
      <c r="K142" s="285">
        <v>1459896.75</v>
      </c>
      <c r="L142" s="285">
        <v>1459896.75</v>
      </c>
      <c r="M142" s="279">
        <f t="shared" si="9"/>
        <v>2242672.75</v>
      </c>
      <c r="N142" s="281">
        <f t="shared" si="10"/>
        <v>0.43983060804856555</v>
      </c>
      <c r="O142" s="282">
        <f t="shared" si="11"/>
        <v>0.3942928687766698</v>
      </c>
      <c r="P142" s="283"/>
    </row>
    <row r="143" spans="2:16" ht="22.5">
      <c r="B143" s="273"/>
      <c r="C143" s="274"/>
      <c r="D143" s="275" t="s">
        <v>406</v>
      </c>
      <c r="E143" s="276" t="s">
        <v>752</v>
      </c>
      <c r="F143" s="276" t="s">
        <v>753</v>
      </c>
      <c r="G143" s="286" t="s">
        <v>466</v>
      </c>
      <c r="H143" s="284">
        <v>6718879</v>
      </c>
      <c r="I143" s="284">
        <v>593030.34</v>
      </c>
      <c r="J143" s="279">
        <f t="shared" si="8"/>
        <v>7311909.3399999999</v>
      </c>
      <c r="K143" s="285">
        <v>2421995.98</v>
      </c>
      <c r="L143" s="285">
        <v>2421995.98</v>
      </c>
      <c r="M143" s="279">
        <f t="shared" si="9"/>
        <v>4889913.3599999994</v>
      </c>
      <c r="N143" s="281">
        <f t="shared" si="10"/>
        <v>0.3604762014615831</v>
      </c>
      <c r="O143" s="282">
        <f t="shared" si="11"/>
        <v>0.3312398810458993</v>
      </c>
      <c r="P143" s="283"/>
    </row>
    <row r="144" spans="2:16" ht="22.5">
      <c r="B144" s="273"/>
      <c r="C144" s="274"/>
      <c r="D144" s="275" t="s">
        <v>406</v>
      </c>
      <c r="E144" s="276" t="s">
        <v>754</v>
      </c>
      <c r="F144" s="276" t="s">
        <v>755</v>
      </c>
      <c r="G144" s="286" t="s">
        <v>469</v>
      </c>
      <c r="H144" s="284">
        <v>11427854</v>
      </c>
      <c r="I144" s="284">
        <v>1367771.42</v>
      </c>
      <c r="J144" s="279">
        <f t="shared" si="8"/>
        <v>12795625.42</v>
      </c>
      <c r="K144" s="285">
        <v>4891126.8</v>
      </c>
      <c r="L144" s="285">
        <v>4891126.8</v>
      </c>
      <c r="M144" s="279">
        <f t="shared" si="9"/>
        <v>7904498.6200000001</v>
      </c>
      <c r="N144" s="281">
        <f t="shared" si="10"/>
        <v>0.42800046272904779</v>
      </c>
      <c r="O144" s="282">
        <f t="shared" si="11"/>
        <v>0.38224992053573259</v>
      </c>
      <c r="P144" s="283"/>
    </row>
    <row r="145" spans="2:16" ht="22.5">
      <c r="B145" s="273"/>
      <c r="C145" s="274"/>
      <c r="D145" s="275" t="s">
        <v>406</v>
      </c>
      <c r="E145" s="276" t="s">
        <v>756</v>
      </c>
      <c r="F145" s="276" t="s">
        <v>757</v>
      </c>
      <c r="G145" s="286" t="s">
        <v>472</v>
      </c>
      <c r="H145" s="284">
        <v>6614338</v>
      </c>
      <c r="I145" s="284">
        <v>985752.5</v>
      </c>
      <c r="J145" s="279">
        <f t="shared" si="8"/>
        <v>7600090.5</v>
      </c>
      <c r="K145" s="285">
        <v>3381054.39</v>
      </c>
      <c r="L145" s="285">
        <v>3381054.39</v>
      </c>
      <c r="M145" s="279">
        <f t="shared" si="9"/>
        <v>4219036.1099999994</v>
      </c>
      <c r="N145" s="281">
        <f t="shared" si="10"/>
        <v>0.51117048901946049</v>
      </c>
      <c r="O145" s="282">
        <f t="shared" si="11"/>
        <v>0.44487028016311125</v>
      </c>
      <c r="P145" s="283"/>
    </row>
    <row r="146" spans="2:16" ht="22.5">
      <c r="B146" s="273"/>
      <c r="C146" s="274"/>
      <c r="D146" s="275" t="s">
        <v>406</v>
      </c>
      <c r="E146" s="276" t="s">
        <v>758</v>
      </c>
      <c r="F146" s="276" t="s">
        <v>759</v>
      </c>
      <c r="G146" s="286" t="s">
        <v>475</v>
      </c>
      <c r="H146" s="284">
        <v>5816113</v>
      </c>
      <c r="I146" s="284">
        <v>478930</v>
      </c>
      <c r="J146" s="279">
        <f t="shared" si="8"/>
        <v>6295043</v>
      </c>
      <c r="K146" s="285">
        <v>2191788.9899999998</v>
      </c>
      <c r="L146" s="285">
        <v>2191788.9899999998</v>
      </c>
      <c r="M146" s="279">
        <f t="shared" si="9"/>
        <v>4103254.0100000002</v>
      </c>
      <c r="N146" s="281">
        <f t="shared" si="10"/>
        <v>0.37684773146601513</v>
      </c>
      <c r="O146" s="282">
        <f t="shared" si="11"/>
        <v>0.34817696876733006</v>
      </c>
      <c r="P146" s="283"/>
    </row>
    <row r="147" spans="2:16" ht="22.5">
      <c r="B147" s="273"/>
      <c r="C147" s="274"/>
      <c r="D147" s="275" t="s">
        <v>406</v>
      </c>
      <c r="E147" s="276" t="s">
        <v>760</v>
      </c>
      <c r="F147" s="276" t="s">
        <v>761</v>
      </c>
      <c r="G147" s="286" t="s">
        <v>478</v>
      </c>
      <c r="H147" s="284">
        <v>2950573</v>
      </c>
      <c r="I147" s="284">
        <v>388873</v>
      </c>
      <c r="J147" s="279">
        <f t="shared" si="8"/>
        <v>3339446</v>
      </c>
      <c r="K147" s="285">
        <v>1498047.1500000001</v>
      </c>
      <c r="L147" s="285">
        <v>1498047.1500000001</v>
      </c>
      <c r="M147" s="279">
        <f t="shared" si="9"/>
        <v>1841398.8499999999</v>
      </c>
      <c r="N147" s="281">
        <f t="shared" si="10"/>
        <v>0.5077139762344467</v>
      </c>
      <c r="O147" s="282">
        <f t="shared" si="11"/>
        <v>0.44859151787452173</v>
      </c>
      <c r="P147" s="283"/>
    </row>
    <row r="148" spans="2:16" ht="22.5">
      <c r="B148" s="273"/>
      <c r="C148" s="274"/>
      <c r="D148" s="275" t="s">
        <v>406</v>
      </c>
      <c r="E148" s="276" t="s">
        <v>762</v>
      </c>
      <c r="F148" s="276" t="s">
        <v>763</v>
      </c>
      <c r="G148" s="286" t="s">
        <v>481</v>
      </c>
      <c r="H148" s="284">
        <v>5465875</v>
      </c>
      <c r="I148" s="284">
        <v>985816.92</v>
      </c>
      <c r="J148" s="279">
        <f t="shared" si="8"/>
        <v>6451691.9199999999</v>
      </c>
      <c r="K148" s="285">
        <v>3275982.04</v>
      </c>
      <c r="L148" s="285">
        <v>3275982.04</v>
      </c>
      <c r="M148" s="279">
        <f t="shared" si="9"/>
        <v>3175709.88</v>
      </c>
      <c r="N148" s="281">
        <f t="shared" si="10"/>
        <v>0.59935180369108332</v>
      </c>
      <c r="O148" s="282">
        <f t="shared" si="11"/>
        <v>0.50777099722393437</v>
      </c>
      <c r="P148" s="283"/>
    </row>
    <row r="149" spans="2:16" ht="22.5">
      <c r="B149" s="273"/>
      <c r="C149" s="274"/>
      <c r="D149" s="275" t="s">
        <v>406</v>
      </c>
      <c r="E149" s="276" t="s">
        <v>764</v>
      </c>
      <c r="F149" s="276" t="s">
        <v>765</v>
      </c>
      <c r="G149" s="286" t="s">
        <v>484</v>
      </c>
      <c r="H149" s="284">
        <v>18762535</v>
      </c>
      <c r="I149" s="284">
        <v>1452060.44</v>
      </c>
      <c r="J149" s="279">
        <f t="shared" si="8"/>
        <v>20214595.440000001</v>
      </c>
      <c r="K149" s="285">
        <v>6964115.5999999996</v>
      </c>
      <c r="L149" s="285">
        <v>6964115.5999999996</v>
      </c>
      <c r="M149" s="279">
        <f t="shared" si="9"/>
        <v>13250479.840000002</v>
      </c>
      <c r="N149" s="281">
        <f t="shared" si="10"/>
        <v>0.37117135824130371</v>
      </c>
      <c r="O149" s="282">
        <f t="shared" si="11"/>
        <v>0.34450927403769005</v>
      </c>
      <c r="P149" s="283"/>
    </row>
    <row r="150" spans="2:16" ht="33.75">
      <c r="B150" s="273"/>
      <c r="C150" s="274"/>
      <c r="D150" s="275" t="s">
        <v>406</v>
      </c>
      <c r="E150" s="276" t="s">
        <v>766</v>
      </c>
      <c r="F150" s="276" t="s">
        <v>767</v>
      </c>
      <c r="G150" s="286" t="s">
        <v>487</v>
      </c>
      <c r="H150" s="284">
        <v>5226759</v>
      </c>
      <c r="I150" s="284">
        <v>632625.5</v>
      </c>
      <c r="J150" s="279">
        <f t="shared" si="8"/>
        <v>5859384.5</v>
      </c>
      <c r="K150" s="285">
        <v>1987113.0899999999</v>
      </c>
      <c r="L150" s="285">
        <v>1987113.0899999999</v>
      </c>
      <c r="M150" s="279">
        <f t="shared" si="9"/>
        <v>3872271.41</v>
      </c>
      <c r="N150" s="281">
        <f t="shared" si="10"/>
        <v>0.38018073724080254</v>
      </c>
      <c r="O150" s="282">
        <f t="shared" si="11"/>
        <v>0.33913341751168574</v>
      </c>
      <c r="P150" s="283"/>
    </row>
    <row r="151" spans="2:16" ht="22.5">
      <c r="B151" s="273"/>
      <c r="C151" s="274"/>
      <c r="D151" s="275" t="s">
        <v>406</v>
      </c>
      <c r="E151" s="276" t="s">
        <v>768</v>
      </c>
      <c r="F151" s="276" t="s">
        <v>769</v>
      </c>
      <c r="G151" s="286" t="s">
        <v>490</v>
      </c>
      <c r="H151" s="284">
        <v>6079356</v>
      </c>
      <c r="I151" s="284">
        <v>652621.92000000004</v>
      </c>
      <c r="J151" s="279">
        <f t="shared" si="8"/>
        <v>6731977.9199999999</v>
      </c>
      <c r="K151" s="285">
        <v>2529782.77</v>
      </c>
      <c r="L151" s="285">
        <v>2529782.77</v>
      </c>
      <c r="M151" s="279">
        <f t="shared" si="9"/>
        <v>4202195.1500000004</v>
      </c>
      <c r="N151" s="281">
        <f t="shared" si="10"/>
        <v>0.41612676901961326</v>
      </c>
      <c r="O151" s="282">
        <f t="shared" si="11"/>
        <v>0.37578595771746087</v>
      </c>
      <c r="P151" s="283"/>
    </row>
    <row r="152" spans="2:16" ht="22.5">
      <c r="B152" s="273"/>
      <c r="C152" s="274"/>
      <c r="D152" s="275" t="s">
        <v>406</v>
      </c>
      <c r="E152" s="276" t="s">
        <v>770</v>
      </c>
      <c r="F152" s="276" t="s">
        <v>771</v>
      </c>
      <c r="G152" s="286" t="s">
        <v>493</v>
      </c>
      <c r="H152" s="284">
        <v>8636552</v>
      </c>
      <c r="I152" s="284">
        <v>810697.42</v>
      </c>
      <c r="J152" s="279">
        <f t="shared" si="8"/>
        <v>9447249.4199999999</v>
      </c>
      <c r="K152" s="285">
        <v>3298955.34</v>
      </c>
      <c r="L152" s="285">
        <v>3298955.34</v>
      </c>
      <c r="M152" s="279">
        <f t="shared" si="9"/>
        <v>6148294.0800000001</v>
      </c>
      <c r="N152" s="281">
        <f t="shared" si="10"/>
        <v>0.38197597142933892</v>
      </c>
      <c r="O152" s="282">
        <f t="shared" si="11"/>
        <v>0.34919744291031957</v>
      </c>
      <c r="P152" s="283"/>
    </row>
    <row r="153" spans="2:16" ht="22.5">
      <c r="B153" s="273"/>
      <c r="C153" s="274"/>
      <c r="D153" s="275" t="s">
        <v>406</v>
      </c>
      <c r="E153" s="276" t="s">
        <v>772</v>
      </c>
      <c r="F153" s="276" t="s">
        <v>773</v>
      </c>
      <c r="G153" s="286" t="s">
        <v>496</v>
      </c>
      <c r="H153" s="284">
        <v>6813140</v>
      </c>
      <c r="I153" s="284">
        <v>669060.76</v>
      </c>
      <c r="J153" s="279">
        <f t="shared" si="8"/>
        <v>7482200.7599999998</v>
      </c>
      <c r="K153" s="285">
        <v>3112484.87</v>
      </c>
      <c r="L153" s="285">
        <v>3112484.87</v>
      </c>
      <c r="M153" s="279">
        <f t="shared" si="9"/>
        <v>4369715.8899999997</v>
      </c>
      <c r="N153" s="281">
        <f t="shared" si="10"/>
        <v>0.45683559562844739</v>
      </c>
      <c r="O153" s="282">
        <f t="shared" si="11"/>
        <v>0.41598521208351008</v>
      </c>
      <c r="P153" s="283"/>
    </row>
    <row r="154" spans="2:16" ht="22.5">
      <c r="B154" s="273"/>
      <c r="C154" s="274"/>
      <c r="D154" s="275" t="s">
        <v>406</v>
      </c>
      <c r="E154" s="276" t="s">
        <v>774</v>
      </c>
      <c r="F154" s="276" t="s">
        <v>775</v>
      </c>
      <c r="G154" s="286" t="s">
        <v>499</v>
      </c>
      <c r="H154" s="284">
        <v>1171722</v>
      </c>
      <c r="I154" s="284">
        <v>137117.5</v>
      </c>
      <c r="J154" s="279">
        <f t="shared" si="8"/>
        <v>1308839.5</v>
      </c>
      <c r="K154" s="285">
        <v>497831.72</v>
      </c>
      <c r="L154" s="285">
        <v>497831.72</v>
      </c>
      <c r="M154" s="279">
        <f t="shared" si="9"/>
        <v>811007.78</v>
      </c>
      <c r="N154" s="281">
        <f t="shared" si="10"/>
        <v>0.42487187233831913</v>
      </c>
      <c r="O154" s="282">
        <f t="shared" si="11"/>
        <v>0.38036116727834085</v>
      </c>
      <c r="P154" s="283"/>
    </row>
    <row r="155" spans="2:16" ht="22.5">
      <c r="B155" s="273"/>
      <c r="C155" s="274"/>
      <c r="D155" s="275" t="s">
        <v>406</v>
      </c>
      <c r="E155" s="276" t="s">
        <v>776</v>
      </c>
      <c r="F155" s="276" t="s">
        <v>777</v>
      </c>
      <c r="G155" s="286" t="s">
        <v>502</v>
      </c>
      <c r="H155" s="284">
        <v>5326547</v>
      </c>
      <c r="I155" s="284">
        <v>614854.42000000004</v>
      </c>
      <c r="J155" s="279">
        <f t="shared" si="8"/>
        <v>5941401.4199999999</v>
      </c>
      <c r="K155" s="285">
        <v>2422335.56</v>
      </c>
      <c r="L155" s="285">
        <v>2422335.56</v>
      </c>
      <c r="M155" s="279">
        <f t="shared" si="9"/>
        <v>3519065.86</v>
      </c>
      <c r="N155" s="281">
        <f t="shared" si="10"/>
        <v>0.45476657954956562</v>
      </c>
      <c r="O155" s="282">
        <f t="shared" si="11"/>
        <v>0.40770440991344431</v>
      </c>
      <c r="P155" s="283"/>
    </row>
    <row r="156" spans="2:16" ht="22.5">
      <c r="B156" s="273"/>
      <c r="C156" s="274"/>
      <c r="D156" s="275" t="s">
        <v>406</v>
      </c>
      <c r="E156" s="276" t="s">
        <v>778</v>
      </c>
      <c r="F156" s="276" t="s">
        <v>779</v>
      </c>
      <c r="G156" s="286" t="s">
        <v>505</v>
      </c>
      <c r="H156" s="284">
        <v>6710658</v>
      </c>
      <c r="I156" s="284">
        <v>682831.76</v>
      </c>
      <c r="J156" s="279">
        <f t="shared" si="8"/>
        <v>7393489.7599999998</v>
      </c>
      <c r="K156" s="285">
        <v>2604332.2399999998</v>
      </c>
      <c r="L156" s="285">
        <v>2604332.2399999998</v>
      </c>
      <c r="M156" s="279">
        <f t="shared" si="9"/>
        <v>4789157.5199999996</v>
      </c>
      <c r="N156" s="281">
        <f t="shared" si="10"/>
        <v>0.38808895342304728</v>
      </c>
      <c r="O156" s="282">
        <f t="shared" si="11"/>
        <v>0.35224668249219293</v>
      </c>
      <c r="P156" s="283"/>
    </row>
    <row r="157" spans="2:16" ht="22.5">
      <c r="B157" s="273"/>
      <c r="C157" s="274"/>
      <c r="D157" s="275" t="s">
        <v>406</v>
      </c>
      <c r="E157" s="276" t="s">
        <v>780</v>
      </c>
      <c r="F157" s="276" t="s">
        <v>781</v>
      </c>
      <c r="G157" s="286" t="s">
        <v>508</v>
      </c>
      <c r="H157" s="284">
        <v>11066067</v>
      </c>
      <c r="I157" s="284">
        <v>1215403.68</v>
      </c>
      <c r="J157" s="279">
        <f t="shared" si="8"/>
        <v>12281470.68</v>
      </c>
      <c r="K157" s="285">
        <v>4575542.6399999997</v>
      </c>
      <c r="L157" s="285">
        <v>4575542.6399999997</v>
      </c>
      <c r="M157" s="279">
        <f t="shared" si="9"/>
        <v>7705928.04</v>
      </c>
      <c r="N157" s="281">
        <f t="shared" si="10"/>
        <v>0.41347505306085708</v>
      </c>
      <c r="O157" s="282">
        <f t="shared" si="11"/>
        <v>0.37255657398190362</v>
      </c>
      <c r="P157" s="283"/>
    </row>
    <row r="158" spans="2:16" ht="22.5">
      <c r="B158" s="273"/>
      <c r="C158" s="274"/>
      <c r="D158" s="275" t="s">
        <v>406</v>
      </c>
      <c r="E158" s="276" t="s">
        <v>782</v>
      </c>
      <c r="F158" s="276" t="s">
        <v>783</v>
      </c>
      <c r="G158" s="286" t="s">
        <v>511</v>
      </c>
      <c r="H158" s="284">
        <v>10514410</v>
      </c>
      <c r="I158" s="284">
        <v>1216108.3400000001</v>
      </c>
      <c r="J158" s="279">
        <f t="shared" si="8"/>
        <v>11730518.34</v>
      </c>
      <c r="K158" s="285">
        <v>4362980.59</v>
      </c>
      <c r="L158" s="285">
        <v>4362980.59</v>
      </c>
      <c r="M158" s="279">
        <f t="shared" si="9"/>
        <v>7367537.75</v>
      </c>
      <c r="N158" s="281">
        <f t="shared" si="10"/>
        <v>0.4149524880616221</v>
      </c>
      <c r="O158" s="282">
        <f t="shared" si="11"/>
        <v>0.37193416893801129</v>
      </c>
      <c r="P158" s="283"/>
    </row>
    <row r="159" spans="2:16" ht="22.5">
      <c r="B159" s="273"/>
      <c r="C159" s="274"/>
      <c r="D159" s="275" t="s">
        <v>406</v>
      </c>
      <c r="E159" s="276" t="s">
        <v>784</v>
      </c>
      <c r="F159" s="276" t="s">
        <v>785</v>
      </c>
      <c r="G159" s="286" t="s">
        <v>514</v>
      </c>
      <c r="H159" s="284">
        <v>3374877</v>
      </c>
      <c r="I159" s="284">
        <v>303091.92</v>
      </c>
      <c r="J159" s="279">
        <f t="shared" si="8"/>
        <v>3677968.92</v>
      </c>
      <c r="K159" s="285">
        <v>1123306.31</v>
      </c>
      <c r="L159" s="285">
        <v>1123306.31</v>
      </c>
      <c r="M159" s="279">
        <f t="shared" si="9"/>
        <v>2554662.61</v>
      </c>
      <c r="N159" s="281">
        <f t="shared" si="10"/>
        <v>0.33284362956042546</v>
      </c>
      <c r="O159" s="282">
        <f t="shared" si="11"/>
        <v>0.30541484564801596</v>
      </c>
      <c r="P159" s="283"/>
    </row>
    <row r="160" spans="2:16" ht="22.5">
      <c r="B160" s="273"/>
      <c r="C160" s="274"/>
      <c r="D160" s="275" t="s">
        <v>406</v>
      </c>
      <c r="E160" s="276" t="s">
        <v>786</v>
      </c>
      <c r="F160" s="276" t="s">
        <v>787</v>
      </c>
      <c r="G160" s="286" t="s">
        <v>517</v>
      </c>
      <c r="H160" s="284">
        <v>2399716</v>
      </c>
      <c r="I160" s="284">
        <v>347257.42</v>
      </c>
      <c r="J160" s="279">
        <f t="shared" si="8"/>
        <v>2746973.42</v>
      </c>
      <c r="K160" s="285">
        <v>1159858.99</v>
      </c>
      <c r="L160" s="285">
        <v>1159858.99</v>
      </c>
      <c r="M160" s="279">
        <f t="shared" si="9"/>
        <v>1587114.43</v>
      </c>
      <c r="N160" s="281">
        <f t="shared" si="10"/>
        <v>0.48333177342652212</v>
      </c>
      <c r="O160" s="282">
        <f t="shared" si="11"/>
        <v>0.42223160280888339</v>
      </c>
      <c r="P160" s="283"/>
    </row>
    <row r="161" spans="2:16" ht="22.5">
      <c r="B161" s="273"/>
      <c r="C161" s="274"/>
      <c r="D161" s="275" t="s">
        <v>406</v>
      </c>
      <c r="E161" s="276" t="s">
        <v>788</v>
      </c>
      <c r="F161" s="276" t="s">
        <v>789</v>
      </c>
      <c r="G161" s="286" t="s">
        <v>520</v>
      </c>
      <c r="H161" s="284">
        <v>3650171</v>
      </c>
      <c r="I161" s="284">
        <v>399572.33999999997</v>
      </c>
      <c r="J161" s="279">
        <f t="shared" si="8"/>
        <v>4049743.34</v>
      </c>
      <c r="K161" s="285">
        <v>1551244.5000000002</v>
      </c>
      <c r="L161" s="285">
        <v>1551244.5000000002</v>
      </c>
      <c r="M161" s="279">
        <f t="shared" si="9"/>
        <v>2498498.84</v>
      </c>
      <c r="N161" s="281">
        <f t="shared" si="10"/>
        <v>0.42497858319514353</v>
      </c>
      <c r="O161" s="282">
        <f t="shared" si="11"/>
        <v>0.38304760814792777</v>
      </c>
      <c r="P161" s="283"/>
    </row>
    <row r="162" spans="2:16" ht="22.5">
      <c r="B162" s="273"/>
      <c r="C162" s="274"/>
      <c r="D162" s="275" t="s">
        <v>406</v>
      </c>
      <c r="E162" s="276" t="s">
        <v>790</v>
      </c>
      <c r="F162" s="276" t="s">
        <v>791</v>
      </c>
      <c r="G162" s="286" t="s">
        <v>523</v>
      </c>
      <c r="H162" s="284">
        <v>6265571</v>
      </c>
      <c r="I162" s="284">
        <v>784401.92000000004</v>
      </c>
      <c r="J162" s="279">
        <f t="shared" si="8"/>
        <v>7049972.9199999999</v>
      </c>
      <c r="K162" s="285">
        <v>2882653.89</v>
      </c>
      <c r="L162" s="285">
        <v>2882653.89</v>
      </c>
      <c r="M162" s="279">
        <f t="shared" si="9"/>
        <v>4167319.03</v>
      </c>
      <c r="N162" s="281">
        <f t="shared" si="10"/>
        <v>0.46007840147370449</v>
      </c>
      <c r="O162" s="282">
        <f t="shared" si="11"/>
        <v>0.40888864719213702</v>
      </c>
      <c r="P162" s="283"/>
    </row>
    <row r="163" spans="2:16" ht="22.5">
      <c r="B163" s="273"/>
      <c r="C163" s="274"/>
      <c r="D163" s="275" t="s">
        <v>406</v>
      </c>
      <c r="E163" s="276" t="s">
        <v>792</v>
      </c>
      <c r="F163" s="276" t="s">
        <v>793</v>
      </c>
      <c r="G163" s="286" t="s">
        <v>526</v>
      </c>
      <c r="H163" s="284">
        <v>18912322</v>
      </c>
      <c r="I163" s="284">
        <v>1458483.6</v>
      </c>
      <c r="J163" s="279">
        <f t="shared" si="8"/>
        <v>20370805.600000001</v>
      </c>
      <c r="K163" s="285">
        <v>6760633.9699999988</v>
      </c>
      <c r="L163" s="285">
        <v>6760633.9699999988</v>
      </c>
      <c r="M163" s="279">
        <f t="shared" si="9"/>
        <v>13610171.630000003</v>
      </c>
      <c r="N163" s="281">
        <f t="shared" si="10"/>
        <v>0.35747244415572021</v>
      </c>
      <c r="O163" s="282">
        <f t="shared" si="11"/>
        <v>0.3318785767608522</v>
      </c>
      <c r="P163" s="283"/>
    </row>
    <row r="164" spans="2:16" ht="22.5">
      <c r="B164" s="273"/>
      <c r="C164" s="274"/>
      <c r="D164" s="275" t="s">
        <v>406</v>
      </c>
      <c r="E164" s="276" t="s">
        <v>794</v>
      </c>
      <c r="F164" s="276" t="s">
        <v>795</v>
      </c>
      <c r="G164" s="286" t="s">
        <v>529</v>
      </c>
      <c r="H164" s="284">
        <v>11784237</v>
      </c>
      <c r="I164" s="284">
        <v>1146173.52</v>
      </c>
      <c r="J164" s="279">
        <f t="shared" si="8"/>
        <v>12930410.52</v>
      </c>
      <c r="K164" s="285">
        <v>4387051.17</v>
      </c>
      <c r="L164" s="285">
        <v>4387051.17</v>
      </c>
      <c r="M164" s="279">
        <f t="shared" si="9"/>
        <v>8543359.3499999996</v>
      </c>
      <c r="N164" s="281">
        <f t="shared" si="10"/>
        <v>0.37228130849710506</v>
      </c>
      <c r="O164" s="282">
        <f t="shared" si="11"/>
        <v>0.33928166187874442</v>
      </c>
      <c r="P164" s="283"/>
    </row>
    <row r="165" spans="2:16" ht="22.5">
      <c r="B165" s="273"/>
      <c r="C165" s="274"/>
      <c r="D165" s="275" t="s">
        <v>406</v>
      </c>
      <c r="E165" s="276" t="s">
        <v>796</v>
      </c>
      <c r="F165" s="276" t="s">
        <v>797</v>
      </c>
      <c r="G165" s="286" t="s">
        <v>532</v>
      </c>
      <c r="H165" s="284">
        <v>7926506</v>
      </c>
      <c r="I165" s="284">
        <v>694560.02</v>
      </c>
      <c r="J165" s="279">
        <f t="shared" si="8"/>
        <v>8621066.0199999996</v>
      </c>
      <c r="K165" s="285">
        <v>3008302.81</v>
      </c>
      <c r="L165" s="285">
        <v>3008302.81</v>
      </c>
      <c r="M165" s="279">
        <f t="shared" si="9"/>
        <v>5612763.209999999</v>
      </c>
      <c r="N165" s="281">
        <f t="shared" si="10"/>
        <v>0.37952444746777458</v>
      </c>
      <c r="O165" s="282">
        <f t="shared" si="11"/>
        <v>0.34894789148129041</v>
      </c>
      <c r="P165" s="283"/>
    </row>
    <row r="166" spans="2:16" ht="22.5">
      <c r="B166" s="273"/>
      <c r="C166" s="274"/>
      <c r="D166" s="275" t="s">
        <v>406</v>
      </c>
      <c r="E166" s="276" t="s">
        <v>798</v>
      </c>
      <c r="F166" s="276" t="s">
        <v>799</v>
      </c>
      <c r="G166" s="286" t="s">
        <v>535</v>
      </c>
      <c r="H166" s="284">
        <v>4153263</v>
      </c>
      <c r="I166" s="284">
        <v>206702.26</v>
      </c>
      <c r="J166" s="279">
        <f t="shared" si="8"/>
        <v>4359965.26</v>
      </c>
      <c r="K166" s="285">
        <v>971044.12</v>
      </c>
      <c r="L166" s="285">
        <v>971044.12</v>
      </c>
      <c r="M166" s="279">
        <f t="shared" si="9"/>
        <v>3388921.1399999997</v>
      </c>
      <c r="N166" s="281">
        <f t="shared" si="10"/>
        <v>0.23380270404258049</v>
      </c>
      <c r="O166" s="282">
        <f t="shared" si="11"/>
        <v>0.22271831587942517</v>
      </c>
      <c r="P166" s="283"/>
    </row>
    <row r="167" spans="2:16" ht="22.5">
      <c r="B167" s="273"/>
      <c r="C167" s="274"/>
      <c r="D167" s="275" t="s">
        <v>406</v>
      </c>
      <c r="E167" s="276" t="s">
        <v>800</v>
      </c>
      <c r="F167" s="276" t="s">
        <v>801</v>
      </c>
      <c r="G167" s="286" t="s">
        <v>538</v>
      </c>
      <c r="H167" s="284">
        <v>4455288</v>
      </c>
      <c r="I167" s="284">
        <v>487668.92</v>
      </c>
      <c r="J167" s="279">
        <f t="shared" si="8"/>
        <v>4942956.92</v>
      </c>
      <c r="K167" s="285">
        <v>1964063.53</v>
      </c>
      <c r="L167" s="285">
        <v>1964063.53</v>
      </c>
      <c r="M167" s="279">
        <f t="shared" si="9"/>
        <v>2978893.3899999997</v>
      </c>
      <c r="N167" s="281">
        <f t="shared" si="10"/>
        <v>0.44083873590214595</v>
      </c>
      <c r="O167" s="282">
        <f t="shared" si="11"/>
        <v>0.39734587247828979</v>
      </c>
      <c r="P167" s="283"/>
    </row>
    <row r="168" spans="2:16" ht="22.5">
      <c r="B168" s="273"/>
      <c r="C168" s="274"/>
      <c r="D168" s="275" t="s">
        <v>406</v>
      </c>
      <c r="E168" s="276" t="s">
        <v>802</v>
      </c>
      <c r="F168" s="276" t="s">
        <v>803</v>
      </c>
      <c r="G168" s="286" t="s">
        <v>541</v>
      </c>
      <c r="H168" s="284">
        <v>31643995</v>
      </c>
      <c r="I168" s="284">
        <v>3201087.36</v>
      </c>
      <c r="J168" s="279">
        <f t="shared" si="8"/>
        <v>34845082.359999999</v>
      </c>
      <c r="K168" s="285">
        <v>12233043.67</v>
      </c>
      <c r="L168" s="285">
        <v>12233043.67</v>
      </c>
      <c r="M168" s="279">
        <f t="shared" si="9"/>
        <v>22612038.689999998</v>
      </c>
      <c r="N168" s="281">
        <f t="shared" si="10"/>
        <v>0.38658341558959292</v>
      </c>
      <c r="O168" s="282">
        <f t="shared" si="11"/>
        <v>0.35106944341858631</v>
      </c>
      <c r="P168" s="283"/>
    </row>
    <row r="169" spans="2:16" ht="22.5">
      <c r="B169" s="273"/>
      <c r="C169" s="274"/>
      <c r="D169" s="275" t="s">
        <v>406</v>
      </c>
      <c r="E169" s="276" t="s">
        <v>804</v>
      </c>
      <c r="F169" s="276" t="s">
        <v>805</v>
      </c>
      <c r="G169" s="286" t="s">
        <v>544</v>
      </c>
      <c r="H169" s="284">
        <v>5337341</v>
      </c>
      <c r="I169" s="284">
        <v>674440.34</v>
      </c>
      <c r="J169" s="279">
        <f t="shared" si="8"/>
        <v>6011781.3399999999</v>
      </c>
      <c r="K169" s="285">
        <v>2412201.5099999998</v>
      </c>
      <c r="L169" s="285">
        <v>2412201.5099999998</v>
      </c>
      <c r="M169" s="279">
        <f t="shared" si="9"/>
        <v>3599579.83</v>
      </c>
      <c r="N169" s="281">
        <f t="shared" si="10"/>
        <v>0.45194817232026208</v>
      </c>
      <c r="O169" s="282">
        <f t="shared" si="11"/>
        <v>0.40124571629879002</v>
      </c>
      <c r="P169" s="283"/>
    </row>
    <row r="170" spans="2:16" ht="22.5">
      <c r="B170" s="273"/>
      <c r="C170" s="274"/>
      <c r="D170" s="275" t="s">
        <v>406</v>
      </c>
      <c r="E170" s="276" t="s">
        <v>806</v>
      </c>
      <c r="F170" s="276" t="s">
        <v>807</v>
      </c>
      <c r="G170" s="286" t="s">
        <v>547</v>
      </c>
      <c r="H170" s="284">
        <v>4531995</v>
      </c>
      <c r="I170" s="284">
        <v>419432.76</v>
      </c>
      <c r="J170" s="279">
        <f t="shared" si="8"/>
        <v>4951427.76</v>
      </c>
      <c r="K170" s="285">
        <v>1741986.7300000002</v>
      </c>
      <c r="L170" s="285">
        <v>1741986.7300000002</v>
      </c>
      <c r="M170" s="279">
        <f t="shared" si="9"/>
        <v>3209441.0299999993</v>
      </c>
      <c r="N170" s="281">
        <f t="shared" si="10"/>
        <v>0.38437525416510837</v>
      </c>
      <c r="O170" s="282">
        <f t="shared" si="11"/>
        <v>0.35181503486178306</v>
      </c>
      <c r="P170" s="283"/>
    </row>
    <row r="171" spans="2:16" ht="22.5">
      <c r="B171" s="273"/>
      <c r="C171" s="274"/>
      <c r="D171" s="275" t="s">
        <v>406</v>
      </c>
      <c r="E171" s="276" t="s">
        <v>808</v>
      </c>
      <c r="F171" s="276" t="s">
        <v>809</v>
      </c>
      <c r="G171" s="286" t="s">
        <v>553</v>
      </c>
      <c r="H171" s="284">
        <v>1917379</v>
      </c>
      <c r="I171" s="284">
        <v>206494.5</v>
      </c>
      <c r="J171" s="279">
        <f t="shared" si="8"/>
        <v>2123873.5</v>
      </c>
      <c r="K171" s="285">
        <v>730035.60000000009</v>
      </c>
      <c r="L171" s="285">
        <v>730035.60000000009</v>
      </c>
      <c r="M171" s="279">
        <f t="shared" si="9"/>
        <v>1393837.9</v>
      </c>
      <c r="N171" s="281">
        <f t="shared" si="10"/>
        <v>0.38074663381626694</v>
      </c>
      <c r="O171" s="282">
        <f t="shared" si="11"/>
        <v>0.34372838118654436</v>
      </c>
      <c r="P171" s="283"/>
    </row>
    <row r="172" spans="2:16" ht="22.5">
      <c r="B172" s="273"/>
      <c r="C172" s="274"/>
      <c r="D172" s="275" t="s">
        <v>406</v>
      </c>
      <c r="E172" s="276" t="s">
        <v>810</v>
      </c>
      <c r="F172" s="276" t="s">
        <v>811</v>
      </c>
      <c r="G172" s="286" t="s">
        <v>556</v>
      </c>
      <c r="H172" s="284">
        <v>15945221</v>
      </c>
      <c r="I172" s="284">
        <v>1543744.6</v>
      </c>
      <c r="J172" s="279">
        <f t="shared" si="8"/>
        <v>17488965.600000001</v>
      </c>
      <c r="K172" s="285">
        <v>6611680.3999999994</v>
      </c>
      <c r="L172" s="285">
        <v>6611680.3999999994</v>
      </c>
      <c r="M172" s="279">
        <f t="shared" si="9"/>
        <v>10877285.200000003</v>
      </c>
      <c r="N172" s="281">
        <f t="shared" si="10"/>
        <v>0.41464965584359098</v>
      </c>
      <c r="O172" s="282">
        <f t="shared" si="11"/>
        <v>0.37804868230743155</v>
      </c>
      <c r="P172" s="283"/>
    </row>
    <row r="173" spans="2:16" ht="22.5">
      <c r="B173" s="273"/>
      <c r="C173" s="274"/>
      <c r="D173" s="275" t="s">
        <v>406</v>
      </c>
      <c r="E173" s="276" t="s">
        <v>812</v>
      </c>
      <c r="F173" s="276" t="s">
        <v>813</v>
      </c>
      <c r="G173" s="286" t="s">
        <v>559</v>
      </c>
      <c r="H173" s="284">
        <v>65421578</v>
      </c>
      <c r="I173" s="284">
        <v>5784174.7599999998</v>
      </c>
      <c r="J173" s="279">
        <f t="shared" si="8"/>
        <v>71205752.760000005</v>
      </c>
      <c r="K173" s="285">
        <v>25582094.830000002</v>
      </c>
      <c r="L173" s="285">
        <v>25582094.830000002</v>
      </c>
      <c r="M173" s="279">
        <f t="shared" si="9"/>
        <v>45623657.930000007</v>
      </c>
      <c r="N173" s="281">
        <f t="shared" si="10"/>
        <v>0.39103451203821471</v>
      </c>
      <c r="O173" s="282">
        <f t="shared" si="11"/>
        <v>0.35927005667961709</v>
      </c>
      <c r="P173" s="283"/>
    </row>
    <row r="174" spans="2:16" ht="22.5">
      <c r="B174" s="273"/>
      <c r="C174" s="274"/>
      <c r="D174" s="275" t="s">
        <v>406</v>
      </c>
      <c r="E174" s="276" t="s">
        <v>814</v>
      </c>
      <c r="F174" s="276" t="s">
        <v>815</v>
      </c>
      <c r="G174" s="286" t="s">
        <v>562</v>
      </c>
      <c r="H174" s="284">
        <v>8889134</v>
      </c>
      <c r="I174" s="284">
        <v>808117.84</v>
      </c>
      <c r="J174" s="279">
        <f t="shared" si="8"/>
        <v>9697251.8399999999</v>
      </c>
      <c r="K174" s="285">
        <v>3650080.49</v>
      </c>
      <c r="L174" s="285">
        <v>3650080.49</v>
      </c>
      <c r="M174" s="279">
        <f t="shared" si="9"/>
        <v>6047171.3499999996</v>
      </c>
      <c r="N174" s="281">
        <f t="shared" si="10"/>
        <v>0.41062273220315954</v>
      </c>
      <c r="O174" s="282">
        <f t="shared" si="11"/>
        <v>0.37640359869214246</v>
      </c>
      <c r="P174" s="283"/>
    </row>
    <row r="175" spans="2:16" ht="22.5">
      <c r="B175" s="273"/>
      <c r="C175" s="274"/>
      <c r="D175" s="275" t="s">
        <v>406</v>
      </c>
      <c r="E175" s="276" t="s">
        <v>816</v>
      </c>
      <c r="F175" s="276" t="s">
        <v>817</v>
      </c>
      <c r="G175" s="286" t="s">
        <v>565</v>
      </c>
      <c r="H175" s="284">
        <v>5636714</v>
      </c>
      <c r="I175" s="284">
        <v>591096.76</v>
      </c>
      <c r="J175" s="279">
        <f t="shared" si="8"/>
        <v>6227810.7599999998</v>
      </c>
      <c r="K175" s="285">
        <v>2465176.1199999996</v>
      </c>
      <c r="L175" s="285">
        <v>2465176.1199999996</v>
      </c>
      <c r="M175" s="279">
        <f t="shared" si="9"/>
        <v>3762634.64</v>
      </c>
      <c r="N175" s="281">
        <f t="shared" si="10"/>
        <v>0.43734277098323593</v>
      </c>
      <c r="O175" s="282">
        <f t="shared" si="11"/>
        <v>0.3958334983190786</v>
      </c>
      <c r="P175" s="283"/>
    </row>
    <row r="176" spans="2:16" ht="33.75">
      <c r="B176" s="273"/>
      <c r="C176" s="274"/>
      <c r="D176" s="275" t="s">
        <v>406</v>
      </c>
      <c r="E176" s="276" t="s">
        <v>818</v>
      </c>
      <c r="F176" s="276" t="s">
        <v>819</v>
      </c>
      <c r="G176" s="286" t="s">
        <v>568</v>
      </c>
      <c r="H176" s="284">
        <v>12648542</v>
      </c>
      <c r="I176" s="284">
        <v>1136527.6000000001</v>
      </c>
      <c r="J176" s="279">
        <f t="shared" si="8"/>
        <v>13785069.6</v>
      </c>
      <c r="K176" s="285">
        <v>4831370.76</v>
      </c>
      <c r="L176" s="285">
        <v>4831370.76</v>
      </c>
      <c r="M176" s="279">
        <f t="shared" si="9"/>
        <v>8953698.8399999999</v>
      </c>
      <c r="N176" s="281">
        <f t="shared" si="10"/>
        <v>0.38197056704243065</v>
      </c>
      <c r="O176" s="282">
        <f t="shared" si="11"/>
        <v>0.3504785177145569</v>
      </c>
      <c r="P176" s="283"/>
    </row>
    <row r="177" spans="2:16" ht="22.5">
      <c r="B177" s="273"/>
      <c r="C177" s="274"/>
      <c r="D177" s="275" t="s">
        <v>406</v>
      </c>
      <c r="E177" s="276" t="s">
        <v>820</v>
      </c>
      <c r="F177" s="276" t="s">
        <v>821</v>
      </c>
      <c r="G177" s="286" t="s">
        <v>571</v>
      </c>
      <c r="H177" s="284">
        <v>5177375</v>
      </c>
      <c r="I177" s="284">
        <v>305212.33999999997</v>
      </c>
      <c r="J177" s="279">
        <f t="shared" si="8"/>
        <v>5482587.3399999999</v>
      </c>
      <c r="K177" s="285">
        <v>1642740.01</v>
      </c>
      <c r="L177" s="285">
        <v>1642740.01</v>
      </c>
      <c r="M177" s="279">
        <f t="shared" si="9"/>
        <v>3839847.33</v>
      </c>
      <c r="N177" s="281">
        <f t="shared" si="10"/>
        <v>0.31729206596006665</v>
      </c>
      <c r="O177" s="282">
        <f t="shared" si="11"/>
        <v>0.29962860746692638</v>
      </c>
      <c r="P177" s="283"/>
    </row>
    <row r="178" spans="2:16" ht="22.5">
      <c r="B178" s="273"/>
      <c r="C178" s="274"/>
      <c r="D178" s="275" t="s">
        <v>406</v>
      </c>
      <c r="E178" s="276" t="s">
        <v>822</v>
      </c>
      <c r="F178" s="276" t="s">
        <v>823</v>
      </c>
      <c r="G178" s="286" t="s">
        <v>574</v>
      </c>
      <c r="H178" s="284">
        <v>4168021</v>
      </c>
      <c r="I178" s="284">
        <v>376641.92</v>
      </c>
      <c r="J178" s="279">
        <f t="shared" si="8"/>
        <v>4544662.92</v>
      </c>
      <c r="K178" s="285">
        <v>1643645.38</v>
      </c>
      <c r="L178" s="285">
        <v>1643645.38</v>
      </c>
      <c r="M178" s="279">
        <f t="shared" si="9"/>
        <v>2901017.54</v>
      </c>
      <c r="N178" s="281">
        <f t="shared" si="10"/>
        <v>0.39434671274448951</v>
      </c>
      <c r="O178" s="282">
        <f t="shared" si="11"/>
        <v>0.36166497030323208</v>
      </c>
      <c r="P178" s="283"/>
    </row>
    <row r="179" spans="2:16" ht="22.5">
      <c r="B179" s="273"/>
      <c r="C179" s="274"/>
      <c r="D179" s="275" t="s">
        <v>406</v>
      </c>
      <c r="E179" s="276" t="s">
        <v>824</v>
      </c>
      <c r="F179" s="276" t="s">
        <v>825</v>
      </c>
      <c r="G179" s="286" t="s">
        <v>700</v>
      </c>
      <c r="H179" s="284">
        <v>3402064</v>
      </c>
      <c r="I179" s="284">
        <v>312105</v>
      </c>
      <c r="J179" s="279">
        <f t="shared" si="8"/>
        <v>3714169</v>
      </c>
      <c r="K179" s="285">
        <v>1603278.05</v>
      </c>
      <c r="L179" s="285">
        <v>1603278.05</v>
      </c>
      <c r="M179" s="279">
        <f t="shared" si="9"/>
        <v>2110890.9500000002</v>
      </c>
      <c r="N179" s="281">
        <f t="shared" si="10"/>
        <v>0.47126628129276815</v>
      </c>
      <c r="O179" s="282">
        <f t="shared" si="11"/>
        <v>0.43166534694570979</v>
      </c>
      <c r="P179" s="283"/>
    </row>
    <row r="180" spans="2:16" ht="22.5">
      <c r="B180" s="273"/>
      <c r="C180" s="274"/>
      <c r="D180" s="275" t="s">
        <v>406</v>
      </c>
      <c r="E180" s="276" t="s">
        <v>826</v>
      </c>
      <c r="F180" s="276" t="s">
        <v>827</v>
      </c>
      <c r="G180" s="286" t="s">
        <v>708</v>
      </c>
      <c r="H180" s="284">
        <v>4668730</v>
      </c>
      <c r="I180" s="284">
        <v>439030.83999999997</v>
      </c>
      <c r="J180" s="279">
        <f t="shared" si="8"/>
        <v>5107760.84</v>
      </c>
      <c r="K180" s="285">
        <v>1699008.93</v>
      </c>
      <c r="L180" s="285">
        <v>1699008.93</v>
      </c>
      <c r="M180" s="279">
        <f t="shared" si="9"/>
        <v>3408751.91</v>
      </c>
      <c r="N180" s="281">
        <f t="shared" si="10"/>
        <v>0.36391244085650698</v>
      </c>
      <c r="O180" s="282">
        <f t="shared" si="11"/>
        <v>0.33263282742110534</v>
      </c>
      <c r="P180" s="283"/>
    </row>
    <row r="181" spans="2:16" ht="22.5">
      <c r="B181" s="273"/>
      <c r="C181" s="274"/>
      <c r="D181" s="275" t="s">
        <v>406</v>
      </c>
      <c r="E181" s="276" t="s">
        <v>828</v>
      </c>
      <c r="F181" s="276" t="s">
        <v>829</v>
      </c>
      <c r="G181" s="286" t="s">
        <v>379</v>
      </c>
      <c r="H181" s="284">
        <v>547403617.62</v>
      </c>
      <c r="I181" s="284">
        <v>56133878.259999998</v>
      </c>
      <c r="J181" s="279">
        <f t="shared" si="8"/>
        <v>603537495.88</v>
      </c>
      <c r="K181" s="285">
        <v>241073685.52999997</v>
      </c>
      <c r="L181" s="285">
        <v>241073685.52999994</v>
      </c>
      <c r="M181" s="279">
        <f t="shared" si="9"/>
        <v>362463810.35000002</v>
      </c>
      <c r="N181" s="281">
        <f t="shared" si="10"/>
        <v>0.4403947613246319</v>
      </c>
      <c r="O181" s="282">
        <f t="shared" si="11"/>
        <v>0.39943447950735461</v>
      </c>
      <c r="P181" s="283"/>
    </row>
    <row r="182" spans="2:16" ht="22.5">
      <c r="B182" s="273"/>
      <c r="C182" s="274"/>
      <c r="D182" s="275" t="s">
        <v>406</v>
      </c>
      <c r="E182" s="276" t="s">
        <v>830</v>
      </c>
      <c r="F182" s="276" t="s">
        <v>831</v>
      </c>
      <c r="G182" s="286" t="s">
        <v>379</v>
      </c>
      <c r="H182" s="284">
        <v>349613131.38</v>
      </c>
      <c r="I182" s="284">
        <v>15518090.279999997</v>
      </c>
      <c r="J182" s="279">
        <f t="shared" si="8"/>
        <v>365131221.65999997</v>
      </c>
      <c r="K182" s="285">
        <v>169109283.23000002</v>
      </c>
      <c r="L182" s="285">
        <v>169109283.22999996</v>
      </c>
      <c r="M182" s="279">
        <f t="shared" si="9"/>
        <v>196021938.42999995</v>
      </c>
      <c r="N182" s="281">
        <f t="shared" si="10"/>
        <v>0.48370403755284719</v>
      </c>
      <c r="O182" s="282">
        <f t="shared" si="11"/>
        <v>0.46314659825904969</v>
      </c>
      <c r="P182" s="283"/>
    </row>
    <row r="183" spans="2:16" ht="33.75">
      <c r="B183" s="273"/>
      <c r="C183" s="274"/>
      <c r="D183" s="275" t="s">
        <v>406</v>
      </c>
      <c r="E183" s="276" t="s">
        <v>832</v>
      </c>
      <c r="F183" s="276" t="s">
        <v>833</v>
      </c>
      <c r="G183" s="286" t="s">
        <v>373</v>
      </c>
      <c r="H183" s="284">
        <v>812493322.19000018</v>
      </c>
      <c r="I183" s="284">
        <v>-173200813.44</v>
      </c>
      <c r="J183" s="279">
        <f t="shared" si="8"/>
        <v>639292508.75000024</v>
      </c>
      <c r="K183" s="285">
        <v>192489123.69</v>
      </c>
      <c r="L183" s="285">
        <v>192489123.69000003</v>
      </c>
      <c r="M183" s="279">
        <f t="shared" si="9"/>
        <v>446803385.06000024</v>
      </c>
      <c r="N183" s="281">
        <f t="shared" si="10"/>
        <v>0.23691163783495903</v>
      </c>
      <c r="O183" s="282">
        <f t="shared" si="11"/>
        <v>0.30109710508945475</v>
      </c>
      <c r="P183" s="283"/>
    </row>
    <row r="184" spans="2:16" ht="33.75">
      <c r="B184" s="273"/>
      <c r="C184" s="274"/>
      <c r="D184" s="275" t="s">
        <v>406</v>
      </c>
      <c r="E184" s="276" t="s">
        <v>834</v>
      </c>
      <c r="F184" s="276" t="s">
        <v>835</v>
      </c>
      <c r="G184" s="286" t="s">
        <v>373</v>
      </c>
      <c r="H184" s="284">
        <v>223719012.09999999</v>
      </c>
      <c r="I184" s="284">
        <v>37413921.479999989</v>
      </c>
      <c r="J184" s="279">
        <f t="shared" si="8"/>
        <v>261132933.57999998</v>
      </c>
      <c r="K184" s="285">
        <v>134594355.62999997</v>
      </c>
      <c r="L184" s="285">
        <v>134594355.63</v>
      </c>
      <c r="M184" s="279">
        <f t="shared" si="9"/>
        <v>126538577.95000002</v>
      </c>
      <c r="N184" s="281">
        <f t="shared" si="10"/>
        <v>0.60162234030354889</v>
      </c>
      <c r="O184" s="282">
        <f t="shared" si="11"/>
        <v>0.51542466813656806</v>
      </c>
      <c r="P184" s="283"/>
    </row>
    <row r="185" spans="2:16" ht="22.5">
      <c r="B185" s="273"/>
      <c r="C185" s="274"/>
      <c r="D185" s="275" t="s">
        <v>406</v>
      </c>
      <c r="E185" s="276" t="s">
        <v>836</v>
      </c>
      <c r="F185" s="276" t="s">
        <v>837</v>
      </c>
      <c r="G185" s="286" t="s">
        <v>373</v>
      </c>
      <c r="H185" s="284">
        <v>1085084.71</v>
      </c>
      <c r="I185" s="284">
        <v>150833.78999999998</v>
      </c>
      <c r="J185" s="279">
        <f t="shared" si="8"/>
        <v>1235918.5</v>
      </c>
      <c r="K185" s="285">
        <v>407724.91</v>
      </c>
      <c r="L185" s="285">
        <v>407724.91</v>
      </c>
      <c r="M185" s="279">
        <f t="shared" si="9"/>
        <v>828193.59000000008</v>
      </c>
      <c r="N185" s="281">
        <f t="shared" si="10"/>
        <v>0.37575399067230425</v>
      </c>
      <c r="O185" s="282">
        <f t="shared" si="11"/>
        <v>0.32989627552302192</v>
      </c>
      <c r="P185" s="283"/>
    </row>
    <row r="186" spans="2:16" ht="22.5">
      <c r="B186" s="273"/>
      <c r="C186" s="274"/>
      <c r="D186" s="275" t="s">
        <v>406</v>
      </c>
      <c r="E186" s="276" t="s">
        <v>838</v>
      </c>
      <c r="F186" s="276" t="s">
        <v>839</v>
      </c>
      <c r="G186" s="286" t="s">
        <v>379</v>
      </c>
      <c r="H186" s="284">
        <v>83628959.920000002</v>
      </c>
      <c r="I186" s="284">
        <v>-48727098.710000001</v>
      </c>
      <c r="J186" s="279">
        <f t="shared" si="8"/>
        <v>34901861.210000001</v>
      </c>
      <c r="K186" s="285">
        <v>15054288.649999999</v>
      </c>
      <c r="L186" s="285">
        <v>15054288.649999999</v>
      </c>
      <c r="M186" s="279">
        <f t="shared" si="9"/>
        <v>19847572.560000002</v>
      </c>
      <c r="N186" s="281">
        <f t="shared" si="10"/>
        <v>0.18001286473490793</v>
      </c>
      <c r="O186" s="282">
        <f t="shared" si="11"/>
        <v>0.43133197279710339</v>
      </c>
      <c r="P186" s="283"/>
    </row>
    <row r="187" spans="2:16" ht="22.5">
      <c r="B187" s="273"/>
      <c r="C187" s="274"/>
      <c r="D187" s="275" t="s">
        <v>406</v>
      </c>
      <c r="E187" s="276" t="s">
        <v>840</v>
      </c>
      <c r="F187" s="276" t="s">
        <v>841</v>
      </c>
      <c r="G187" s="286" t="s">
        <v>379</v>
      </c>
      <c r="H187" s="284">
        <v>144394220.52000001</v>
      </c>
      <c r="I187" s="284">
        <v>20569027.269999996</v>
      </c>
      <c r="J187" s="279">
        <f t="shared" si="8"/>
        <v>164963247.79000002</v>
      </c>
      <c r="K187" s="285">
        <v>54421858.539999984</v>
      </c>
      <c r="L187" s="285">
        <v>54421858.539999984</v>
      </c>
      <c r="M187" s="279">
        <f t="shared" si="9"/>
        <v>110541389.25000003</v>
      </c>
      <c r="N187" s="281">
        <f t="shared" si="10"/>
        <v>0.37689776186341217</v>
      </c>
      <c r="O187" s="282">
        <f t="shared" si="11"/>
        <v>0.32990292849519787</v>
      </c>
      <c r="P187" s="283"/>
    </row>
    <row r="188" spans="2:16" ht="22.5">
      <c r="B188" s="273"/>
      <c r="C188" s="274"/>
      <c r="D188" s="275" t="s">
        <v>406</v>
      </c>
      <c r="E188" s="276" t="s">
        <v>842</v>
      </c>
      <c r="F188" s="276" t="s">
        <v>843</v>
      </c>
      <c r="G188" s="286" t="s">
        <v>379</v>
      </c>
      <c r="H188" s="284">
        <v>29101575.209999993</v>
      </c>
      <c r="I188" s="284">
        <v>-2520310.11</v>
      </c>
      <c r="J188" s="279">
        <f t="shared" si="8"/>
        <v>26581265.099999994</v>
      </c>
      <c r="K188" s="285">
        <v>7377428.4300000006</v>
      </c>
      <c r="L188" s="285">
        <v>7377428.4300000006</v>
      </c>
      <c r="M188" s="279">
        <f t="shared" si="9"/>
        <v>19203836.669999994</v>
      </c>
      <c r="N188" s="281">
        <f t="shared" si="10"/>
        <v>0.25350615479621669</v>
      </c>
      <c r="O188" s="282">
        <f t="shared" si="11"/>
        <v>0.27754241200506302</v>
      </c>
      <c r="P188" s="283"/>
    </row>
    <row r="189" spans="2:16" ht="22.5">
      <c r="B189" s="273"/>
      <c r="C189" s="274"/>
      <c r="D189" s="275" t="s">
        <v>406</v>
      </c>
      <c r="E189" s="276" t="s">
        <v>844</v>
      </c>
      <c r="F189" s="276" t="s">
        <v>845</v>
      </c>
      <c r="G189" s="286" t="s">
        <v>846</v>
      </c>
      <c r="H189" s="284">
        <v>12736745.17</v>
      </c>
      <c r="I189" s="284">
        <v>234157.05000000075</v>
      </c>
      <c r="J189" s="279">
        <f t="shared" si="8"/>
        <v>12970902.220000001</v>
      </c>
      <c r="K189" s="285">
        <v>3737296.07</v>
      </c>
      <c r="L189" s="285">
        <v>3737296.0700000003</v>
      </c>
      <c r="M189" s="279">
        <f t="shared" si="9"/>
        <v>9233606.1500000004</v>
      </c>
      <c r="N189" s="281">
        <f t="shared" si="10"/>
        <v>0.29342630476762532</v>
      </c>
      <c r="O189" s="282">
        <f t="shared" si="11"/>
        <v>0.28812923007294089</v>
      </c>
      <c r="P189" s="283"/>
    </row>
    <row r="190" spans="2:16" ht="33.75">
      <c r="B190" s="273"/>
      <c r="C190" s="274"/>
      <c r="D190" s="275" t="s">
        <v>406</v>
      </c>
      <c r="E190" s="276" t="s">
        <v>847</v>
      </c>
      <c r="F190" s="276" t="s">
        <v>848</v>
      </c>
      <c r="G190" s="286" t="s">
        <v>373</v>
      </c>
      <c r="H190" s="284">
        <v>959312981.25999999</v>
      </c>
      <c r="I190" s="284">
        <v>31291206.640000038</v>
      </c>
      <c r="J190" s="279">
        <f t="shared" si="8"/>
        <v>990604187.89999998</v>
      </c>
      <c r="K190" s="285">
        <v>407829971.84000003</v>
      </c>
      <c r="L190" s="285">
        <v>407829971.84000003</v>
      </c>
      <c r="M190" s="279">
        <f t="shared" si="9"/>
        <v>582774216.05999994</v>
      </c>
      <c r="N190" s="281">
        <f t="shared" si="10"/>
        <v>0.42512712723259499</v>
      </c>
      <c r="O190" s="282">
        <f t="shared" si="11"/>
        <v>0.41169821087125252</v>
      </c>
      <c r="P190" s="283"/>
    </row>
    <row r="191" spans="2:16" ht="33.75">
      <c r="B191" s="273"/>
      <c r="C191" s="274"/>
      <c r="D191" s="275" t="s">
        <v>406</v>
      </c>
      <c r="E191" s="276" t="s">
        <v>849</v>
      </c>
      <c r="F191" s="276" t="s">
        <v>850</v>
      </c>
      <c r="G191" s="286" t="s">
        <v>373</v>
      </c>
      <c r="H191" s="284">
        <v>89491532</v>
      </c>
      <c r="I191" s="284">
        <v>2162670</v>
      </c>
      <c r="J191" s="279">
        <f t="shared" si="8"/>
        <v>91654202</v>
      </c>
      <c r="K191" s="285">
        <v>499028.89999999997</v>
      </c>
      <c r="L191" s="285">
        <v>499028.89999999997</v>
      </c>
      <c r="M191" s="279">
        <f t="shared" si="9"/>
        <v>91155173.099999994</v>
      </c>
      <c r="N191" s="281">
        <f t="shared" si="10"/>
        <v>5.5762694955317112E-3</v>
      </c>
      <c r="O191" s="282">
        <f t="shared" si="11"/>
        <v>5.4446919956817686E-3</v>
      </c>
      <c r="P191" s="283"/>
    </row>
    <row r="192" spans="2:16">
      <c r="B192" s="273"/>
      <c r="C192" s="274"/>
      <c r="D192" s="275" t="s">
        <v>851</v>
      </c>
      <c r="E192" s="276" t="s">
        <v>852</v>
      </c>
      <c r="F192" s="276" t="s">
        <v>853</v>
      </c>
      <c r="G192" s="286" t="s">
        <v>373</v>
      </c>
      <c r="H192" s="284">
        <v>52500000</v>
      </c>
      <c r="I192" s="284">
        <v>0</v>
      </c>
      <c r="J192" s="279">
        <f t="shared" si="8"/>
        <v>52500000</v>
      </c>
      <c r="K192" s="285">
        <v>22982282.629999999</v>
      </c>
      <c r="L192" s="285">
        <v>22982282.629999999</v>
      </c>
      <c r="M192" s="279">
        <f t="shared" si="9"/>
        <v>29517717.370000001</v>
      </c>
      <c r="N192" s="281">
        <f t="shared" si="10"/>
        <v>0.43775776438095237</v>
      </c>
      <c r="O192" s="282">
        <f t="shared" si="11"/>
        <v>0.43775776438095237</v>
      </c>
      <c r="P192" s="283"/>
    </row>
    <row r="193" spans="2:16">
      <c r="B193" s="273"/>
      <c r="C193" s="274"/>
      <c r="D193" s="275" t="s">
        <v>851</v>
      </c>
      <c r="E193" s="276" t="s">
        <v>854</v>
      </c>
      <c r="F193" s="276" t="s">
        <v>855</v>
      </c>
      <c r="G193" s="286" t="s">
        <v>373</v>
      </c>
      <c r="H193" s="284">
        <v>8500000</v>
      </c>
      <c r="I193" s="284">
        <v>0</v>
      </c>
      <c r="J193" s="279">
        <f t="shared" si="8"/>
        <v>8500000</v>
      </c>
      <c r="K193" s="285">
        <v>4796966.96</v>
      </c>
      <c r="L193" s="285">
        <v>4796966.96</v>
      </c>
      <c r="M193" s="279">
        <f t="shared" si="9"/>
        <v>3703033.04</v>
      </c>
      <c r="N193" s="281">
        <f t="shared" si="10"/>
        <v>0.56434905411764702</v>
      </c>
      <c r="O193" s="282">
        <f t="shared" si="11"/>
        <v>0.56434905411764702</v>
      </c>
      <c r="P193" s="283"/>
    </row>
    <row r="194" spans="2:16" ht="33.75">
      <c r="B194" s="273"/>
      <c r="C194" s="274"/>
      <c r="D194" s="275" t="s">
        <v>851</v>
      </c>
      <c r="E194" s="276" t="s">
        <v>856</v>
      </c>
      <c r="F194" s="276" t="s">
        <v>857</v>
      </c>
      <c r="G194" s="286" t="s">
        <v>439</v>
      </c>
      <c r="H194" s="284">
        <v>0</v>
      </c>
      <c r="I194" s="284">
        <v>166953</v>
      </c>
      <c r="J194" s="279">
        <f t="shared" si="8"/>
        <v>166953</v>
      </c>
      <c r="K194" s="285">
        <v>166953</v>
      </c>
      <c r="L194" s="285">
        <v>166953</v>
      </c>
      <c r="M194" s="279">
        <f t="shared" si="9"/>
        <v>0</v>
      </c>
      <c r="N194" s="281">
        <f t="shared" si="10"/>
        <v>0</v>
      </c>
      <c r="O194" s="282">
        <f t="shared" si="11"/>
        <v>1</v>
      </c>
      <c r="P194" s="283"/>
    </row>
    <row r="195" spans="2:16">
      <c r="B195" s="273"/>
      <c r="C195" s="274"/>
      <c r="D195" s="275" t="s">
        <v>851</v>
      </c>
      <c r="E195" s="276" t="s">
        <v>858</v>
      </c>
      <c r="F195" s="276" t="s">
        <v>859</v>
      </c>
      <c r="G195" s="286" t="s">
        <v>442</v>
      </c>
      <c r="H195" s="284">
        <v>7700000</v>
      </c>
      <c r="I195" s="284">
        <v>0</v>
      </c>
      <c r="J195" s="279">
        <f t="shared" si="8"/>
        <v>7700000</v>
      </c>
      <c r="K195" s="285">
        <v>0</v>
      </c>
      <c r="L195" s="285">
        <v>0</v>
      </c>
      <c r="M195" s="279">
        <f t="shared" si="9"/>
        <v>7700000</v>
      </c>
      <c r="N195" s="281">
        <f t="shared" si="10"/>
        <v>0</v>
      </c>
      <c r="O195" s="282">
        <f t="shared" si="11"/>
        <v>0</v>
      </c>
      <c r="P195" s="283"/>
    </row>
    <row r="196" spans="2:16">
      <c r="B196" s="273"/>
      <c r="C196" s="274"/>
      <c r="D196" s="275" t="s">
        <v>851</v>
      </c>
      <c r="E196" s="276" t="s">
        <v>860</v>
      </c>
      <c r="F196" s="276" t="s">
        <v>861</v>
      </c>
      <c r="G196" s="286" t="s">
        <v>373</v>
      </c>
      <c r="H196" s="284">
        <v>500000</v>
      </c>
      <c r="I196" s="284">
        <v>0</v>
      </c>
      <c r="J196" s="279">
        <f t="shared" si="8"/>
        <v>500000</v>
      </c>
      <c r="K196" s="285">
        <v>125000</v>
      </c>
      <c r="L196" s="285">
        <v>125000</v>
      </c>
      <c r="M196" s="279">
        <f t="shared" si="9"/>
        <v>375000</v>
      </c>
      <c r="N196" s="281">
        <f t="shared" si="10"/>
        <v>0.25</v>
      </c>
      <c r="O196" s="282">
        <f t="shared" si="11"/>
        <v>0.25</v>
      </c>
      <c r="P196" s="283"/>
    </row>
    <row r="197" spans="2:16" ht="22.5">
      <c r="B197" s="273"/>
      <c r="C197" s="274"/>
      <c r="D197" s="275" t="s">
        <v>851</v>
      </c>
      <c r="E197" s="276" t="s">
        <v>862</v>
      </c>
      <c r="F197" s="276" t="s">
        <v>863</v>
      </c>
      <c r="G197" s="286" t="s">
        <v>373</v>
      </c>
      <c r="H197" s="284">
        <v>2500000</v>
      </c>
      <c r="I197" s="284">
        <v>45588</v>
      </c>
      <c r="J197" s="279">
        <f t="shared" si="8"/>
        <v>2545588</v>
      </c>
      <c r="K197" s="285">
        <v>45588</v>
      </c>
      <c r="L197" s="285">
        <v>45588</v>
      </c>
      <c r="M197" s="279">
        <f t="shared" si="9"/>
        <v>2500000</v>
      </c>
      <c r="N197" s="281">
        <f t="shared" si="10"/>
        <v>1.82352E-2</v>
      </c>
      <c r="O197" s="282">
        <f t="shared" si="11"/>
        <v>1.7908632504552977E-2</v>
      </c>
      <c r="P197" s="283"/>
    </row>
    <row r="198" spans="2:16" ht="22.5">
      <c r="B198" s="273"/>
      <c r="C198" s="274"/>
      <c r="D198" s="275" t="s">
        <v>851</v>
      </c>
      <c r="E198" s="276" t="s">
        <v>864</v>
      </c>
      <c r="F198" s="276" t="s">
        <v>865</v>
      </c>
      <c r="G198" s="286" t="s">
        <v>866</v>
      </c>
      <c r="H198" s="284">
        <v>0</v>
      </c>
      <c r="I198" s="284">
        <v>1510320</v>
      </c>
      <c r="J198" s="279">
        <f t="shared" si="8"/>
        <v>1510320</v>
      </c>
      <c r="K198" s="285">
        <v>1019640</v>
      </c>
      <c r="L198" s="285">
        <v>1019640</v>
      </c>
      <c r="M198" s="279">
        <f t="shared" si="9"/>
        <v>490680</v>
      </c>
      <c r="N198" s="281">
        <f t="shared" si="10"/>
        <v>0</v>
      </c>
      <c r="O198" s="282">
        <f t="shared" si="11"/>
        <v>0.67511520737327191</v>
      </c>
      <c r="P198" s="283"/>
    </row>
    <row r="199" spans="2:16">
      <c r="B199" s="273"/>
      <c r="C199" s="274"/>
      <c r="D199" s="275" t="s">
        <v>851</v>
      </c>
      <c r="E199" s="276" t="s">
        <v>867</v>
      </c>
      <c r="F199" s="276" t="s">
        <v>868</v>
      </c>
      <c r="G199" s="286" t="s">
        <v>679</v>
      </c>
      <c r="H199" s="284">
        <v>0</v>
      </c>
      <c r="I199" s="284">
        <v>8792334.1500000004</v>
      </c>
      <c r="J199" s="279">
        <f t="shared" si="8"/>
        <v>8792334.1500000004</v>
      </c>
      <c r="K199" s="285">
        <v>310997.13</v>
      </c>
      <c r="L199" s="285">
        <v>310997.13</v>
      </c>
      <c r="M199" s="279">
        <f t="shared" si="9"/>
        <v>8481337.0199999996</v>
      </c>
      <c r="N199" s="281">
        <f t="shared" si="10"/>
        <v>0</v>
      </c>
      <c r="O199" s="282">
        <f t="shared" si="11"/>
        <v>3.5371395660616471E-2</v>
      </c>
      <c r="P199" s="283"/>
    </row>
    <row r="200" spans="2:16">
      <c r="B200" s="273"/>
      <c r="C200" s="274"/>
      <c r="D200" s="275" t="s">
        <v>851</v>
      </c>
      <c r="E200" s="276" t="s">
        <v>869</v>
      </c>
      <c r="F200" s="276" t="s">
        <v>870</v>
      </c>
      <c r="G200" s="286" t="s">
        <v>589</v>
      </c>
      <c r="H200" s="284">
        <v>0</v>
      </c>
      <c r="I200" s="284">
        <v>51000</v>
      </c>
      <c r="J200" s="279">
        <f t="shared" si="8"/>
        <v>51000</v>
      </c>
      <c r="K200" s="285">
        <v>51000</v>
      </c>
      <c r="L200" s="285">
        <v>51000</v>
      </c>
      <c r="M200" s="279">
        <f t="shared" si="9"/>
        <v>0</v>
      </c>
      <c r="N200" s="281">
        <f t="shared" si="10"/>
        <v>0</v>
      </c>
      <c r="O200" s="282">
        <f t="shared" si="11"/>
        <v>1</v>
      </c>
      <c r="P200" s="283"/>
    </row>
    <row r="201" spans="2:16">
      <c r="B201" s="273"/>
      <c r="C201" s="274"/>
      <c r="D201" s="275" t="s">
        <v>851</v>
      </c>
      <c r="E201" s="276" t="s">
        <v>871</v>
      </c>
      <c r="F201" s="276" t="s">
        <v>872</v>
      </c>
      <c r="G201" s="286" t="s">
        <v>595</v>
      </c>
      <c r="H201" s="284">
        <v>0</v>
      </c>
      <c r="I201" s="284">
        <v>3488341</v>
      </c>
      <c r="J201" s="279">
        <f t="shared" si="8"/>
        <v>3488341</v>
      </c>
      <c r="K201" s="285">
        <v>2447131</v>
      </c>
      <c r="L201" s="285">
        <v>2447131</v>
      </c>
      <c r="M201" s="279">
        <f t="shared" si="9"/>
        <v>1041210</v>
      </c>
      <c r="N201" s="281">
        <f t="shared" si="10"/>
        <v>0</v>
      </c>
      <c r="O201" s="282">
        <f t="shared" si="11"/>
        <v>0.70151713952277028</v>
      </c>
      <c r="P201" s="283"/>
    </row>
    <row r="202" spans="2:16">
      <c r="B202" s="273"/>
      <c r="C202" s="274"/>
      <c r="D202" s="275" t="s">
        <v>851</v>
      </c>
      <c r="E202" s="276" t="s">
        <v>873</v>
      </c>
      <c r="F202" s="276" t="s">
        <v>874</v>
      </c>
      <c r="G202" s="286" t="s">
        <v>532</v>
      </c>
      <c r="H202" s="284">
        <v>0</v>
      </c>
      <c r="I202" s="284">
        <v>186671.43</v>
      </c>
      <c r="J202" s="279">
        <f t="shared" ref="J202:J265" si="12">+H202+I202</f>
        <v>186671.43</v>
      </c>
      <c r="K202" s="285">
        <v>0</v>
      </c>
      <c r="L202" s="285">
        <v>0</v>
      </c>
      <c r="M202" s="279">
        <f t="shared" ref="M202:M265" si="13">+J202-K202</f>
        <v>186671.43</v>
      </c>
      <c r="N202" s="281">
        <f t="shared" ref="N202:N265" si="14">IFERROR(K202/H202,0)</f>
        <v>0</v>
      </c>
      <c r="O202" s="282">
        <f t="shared" ref="O202:O265" si="15">IFERROR(K202/J202,0)</f>
        <v>0</v>
      </c>
      <c r="P202" s="283"/>
    </row>
    <row r="203" spans="2:16" ht="22.5">
      <c r="B203" s="273"/>
      <c r="C203" s="274"/>
      <c r="D203" s="275" t="s">
        <v>851</v>
      </c>
      <c r="E203" s="276" t="s">
        <v>875</v>
      </c>
      <c r="F203" s="276" t="s">
        <v>876</v>
      </c>
      <c r="G203" s="286" t="s">
        <v>643</v>
      </c>
      <c r="H203" s="284">
        <v>0</v>
      </c>
      <c r="I203" s="284">
        <v>18201065.530000001</v>
      </c>
      <c r="J203" s="279">
        <f t="shared" si="12"/>
        <v>18201065.530000001</v>
      </c>
      <c r="K203" s="285">
        <v>0</v>
      </c>
      <c r="L203" s="285">
        <v>0</v>
      </c>
      <c r="M203" s="279">
        <f t="shared" si="13"/>
        <v>18201065.530000001</v>
      </c>
      <c r="N203" s="281">
        <f t="shared" si="14"/>
        <v>0</v>
      </c>
      <c r="O203" s="282">
        <f t="shared" si="15"/>
        <v>0</v>
      </c>
      <c r="P203" s="283"/>
    </row>
    <row r="204" spans="2:16" ht="22.5">
      <c r="B204" s="273"/>
      <c r="C204" s="274"/>
      <c r="D204" s="275" t="s">
        <v>851</v>
      </c>
      <c r="E204" s="276" t="s">
        <v>877</v>
      </c>
      <c r="F204" s="276" t="s">
        <v>878</v>
      </c>
      <c r="G204" s="286" t="s">
        <v>592</v>
      </c>
      <c r="H204" s="284">
        <v>0</v>
      </c>
      <c r="I204" s="284">
        <v>624258</v>
      </c>
      <c r="J204" s="279">
        <f t="shared" si="12"/>
        <v>624258</v>
      </c>
      <c r="K204" s="285">
        <v>624258</v>
      </c>
      <c r="L204" s="285">
        <v>624258</v>
      </c>
      <c r="M204" s="279">
        <f t="shared" si="13"/>
        <v>0</v>
      </c>
      <c r="N204" s="281">
        <f t="shared" si="14"/>
        <v>0</v>
      </c>
      <c r="O204" s="282">
        <f t="shared" si="15"/>
        <v>1</v>
      </c>
      <c r="P204" s="283"/>
    </row>
    <row r="205" spans="2:16">
      <c r="B205" s="273"/>
      <c r="C205" s="274"/>
      <c r="D205" s="275" t="s">
        <v>851</v>
      </c>
      <c r="E205" s="276" t="s">
        <v>879</v>
      </c>
      <c r="F205" s="276" t="s">
        <v>880</v>
      </c>
      <c r="G205" s="286" t="s">
        <v>723</v>
      </c>
      <c r="H205" s="284">
        <v>0</v>
      </c>
      <c r="I205" s="284">
        <v>44520.800000000003</v>
      </c>
      <c r="J205" s="279">
        <f t="shared" si="12"/>
        <v>44520.800000000003</v>
      </c>
      <c r="K205" s="285">
        <v>44520.800000000003</v>
      </c>
      <c r="L205" s="285">
        <v>44520.800000000003</v>
      </c>
      <c r="M205" s="279">
        <f t="shared" si="13"/>
        <v>0</v>
      </c>
      <c r="N205" s="281">
        <f t="shared" si="14"/>
        <v>0</v>
      </c>
      <c r="O205" s="282">
        <f t="shared" si="15"/>
        <v>1</v>
      </c>
      <c r="P205" s="283"/>
    </row>
    <row r="206" spans="2:16">
      <c r="B206" s="273"/>
      <c r="C206" s="274"/>
      <c r="D206" s="275" t="s">
        <v>851</v>
      </c>
      <c r="E206" s="276" t="s">
        <v>881</v>
      </c>
      <c r="F206" s="276" t="s">
        <v>882</v>
      </c>
      <c r="G206" s="286" t="s">
        <v>451</v>
      </c>
      <c r="H206" s="284">
        <v>0</v>
      </c>
      <c r="I206" s="284">
        <v>18873.2</v>
      </c>
      <c r="J206" s="279">
        <f t="shared" si="12"/>
        <v>18873.2</v>
      </c>
      <c r="K206" s="285">
        <v>11971.2</v>
      </c>
      <c r="L206" s="285">
        <v>11971.2</v>
      </c>
      <c r="M206" s="279">
        <f t="shared" si="13"/>
        <v>6902</v>
      </c>
      <c r="N206" s="281">
        <f t="shared" si="14"/>
        <v>0</v>
      </c>
      <c r="O206" s="282">
        <f t="shared" si="15"/>
        <v>0.63429625076828522</v>
      </c>
      <c r="P206" s="283"/>
    </row>
    <row r="207" spans="2:16">
      <c r="B207" s="273"/>
      <c r="C207" s="274"/>
      <c r="D207" s="275" t="s">
        <v>851</v>
      </c>
      <c r="E207" s="276" t="s">
        <v>883</v>
      </c>
      <c r="F207" s="276" t="s">
        <v>884</v>
      </c>
      <c r="G207" s="286" t="s">
        <v>532</v>
      </c>
      <c r="H207" s="284">
        <v>0</v>
      </c>
      <c r="I207" s="284">
        <v>16994</v>
      </c>
      <c r="J207" s="279">
        <f t="shared" si="12"/>
        <v>16994</v>
      </c>
      <c r="K207" s="285">
        <v>11472.4</v>
      </c>
      <c r="L207" s="285">
        <v>11472.4</v>
      </c>
      <c r="M207" s="279">
        <f t="shared" si="13"/>
        <v>5521.6</v>
      </c>
      <c r="N207" s="281">
        <f t="shared" si="14"/>
        <v>0</v>
      </c>
      <c r="O207" s="282">
        <f t="shared" si="15"/>
        <v>0.6750853242320819</v>
      </c>
      <c r="P207" s="283"/>
    </row>
    <row r="208" spans="2:16">
      <c r="B208" s="273"/>
      <c r="C208" s="274"/>
      <c r="D208" s="275" t="s">
        <v>851</v>
      </c>
      <c r="E208" s="276" t="s">
        <v>885</v>
      </c>
      <c r="F208" s="276" t="s">
        <v>886</v>
      </c>
      <c r="G208" s="286" t="s">
        <v>598</v>
      </c>
      <c r="H208" s="284">
        <v>0</v>
      </c>
      <c r="I208" s="284">
        <v>3688199</v>
      </c>
      <c r="J208" s="279">
        <f t="shared" si="12"/>
        <v>3688199</v>
      </c>
      <c r="K208" s="285">
        <v>731590</v>
      </c>
      <c r="L208" s="285">
        <v>731590</v>
      </c>
      <c r="M208" s="279">
        <f t="shared" si="13"/>
        <v>2956609</v>
      </c>
      <c r="N208" s="281">
        <f t="shared" si="14"/>
        <v>0</v>
      </c>
      <c r="O208" s="282">
        <f t="shared" si="15"/>
        <v>0.19835968720776725</v>
      </c>
      <c r="P208" s="283"/>
    </row>
    <row r="209" spans="2:16">
      <c r="B209" s="273"/>
      <c r="C209" s="274"/>
      <c r="D209" s="275" t="s">
        <v>851</v>
      </c>
      <c r="E209" s="276" t="s">
        <v>887</v>
      </c>
      <c r="F209" s="276" t="s">
        <v>888</v>
      </c>
      <c r="G209" s="286" t="s">
        <v>598</v>
      </c>
      <c r="H209" s="284">
        <v>0</v>
      </c>
      <c r="I209" s="284">
        <v>12578748.25</v>
      </c>
      <c r="J209" s="279">
        <f t="shared" si="12"/>
        <v>12578748.25</v>
      </c>
      <c r="K209" s="285">
        <v>0</v>
      </c>
      <c r="L209" s="285">
        <v>0</v>
      </c>
      <c r="M209" s="279">
        <f t="shared" si="13"/>
        <v>12578748.25</v>
      </c>
      <c r="N209" s="281">
        <f t="shared" si="14"/>
        <v>0</v>
      </c>
      <c r="O209" s="282">
        <f t="shared" si="15"/>
        <v>0</v>
      </c>
      <c r="P209" s="283"/>
    </row>
    <row r="210" spans="2:16" ht="22.5">
      <c r="B210" s="273"/>
      <c r="C210" s="274"/>
      <c r="D210" s="275" t="s">
        <v>851</v>
      </c>
      <c r="E210" s="276" t="s">
        <v>889</v>
      </c>
      <c r="F210" s="276" t="s">
        <v>890</v>
      </c>
      <c r="G210" s="286" t="s">
        <v>373</v>
      </c>
      <c r="H210" s="284">
        <v>7300000</v>
      </c>
      <c r="I210" s="284">
        <v>0</v>
      </c>
      <c r="J210" s="279">
        <f t="shared" si="12"/>
        <v>7300000</v>
      </c>
      <c r="K210" s="285">
        <v>3510824.6099999994</v>
      </c>
      <c r="L210" s="285">
        <v>3510824.6099999994</v>
      </c>
      <c r="M210" s="279">
        <f t="shared" si="13"/>
        <v>3789175.3900000006</v>
      </c>
      <c r="N210" s="281">
        <f t="shared" si="14"/>
        <v>0.48093487808219171</v>
      </c>
      <c r="O210" s="282">
        <f t="shared" si="15"/>
        <v>0.48093487808219171</v>
      </c>
      <c r="P210" s="283"/>
    </row>
    <row r="211" spans="2:16" ht="22.5">
      <c r="B211" s="273"/>
      <c r="C211" s="274"/>
      <c r="D211" s="275" t="s">
        <v>851</v>
      </c>
      <c r="E211" s="276" t="s">
        <v>891</v>
      </c>
      <c r="F211" s="276" t="s">
        <v>892</v>
      </c>
      <c r="G211" s="286" t="s">
        <v>472</v>
      </c>
      <c r="H211" s="284">
        <v>0</v>
      </c>
      <c r="I211" s="284">
        <v>10882110.279999999</v>
      </c>
      <c r="J211" s="279">
        <f t="shared" si="12"/>
        <v>10882110.279999999</v>
      </c>
      <c r="K211" s="285">
        <v>3020093.2100000004</v>
      </c>
      <c r="L211" s="285">
        <v>3020093.21</v>
      </c>
      <c r="M211" s="279">
        <f t="shared" si="13"/>
        <v>7862017.0699999984</v>
      </c>
      <c r="N211" s="281">
        <f t="shared" si="14"/>
        <v>0</v>
      </c>
      <c r="O211" s="282">
        <f t="shared" si="15"/>
        <v>0.27752826724707669</v>
      </c>
      <c r="P211" s="283"/>
    </row>
    <row r="212" spans="2:16" ht="22.5">
      <c r="B212" s="273"/>
      <c r="C212" s="274"/>
      <c r="D212" s="275" t="s">
        <v>851</v>
      </c>
      <c r="E212" s="276" t="s">
        <v>893</v>
      </c>
      <c r="F212" s="276" t="s">
        <v>894</v>
      </c>
      <c r="G212" s="286" t="s">
        <v>685</v>
      </c>
      <c r="H212" s="284">
        <v>0</v>
      </c>
      <c r="I212" s="284">
        <v>5348971.2</v>
      </c>
      <c r="J212" s="279">
        <f t="shared" si="12"/>
        <v>5348971.2</v>
      </c>
      <c r="K212" s="285">
        <v>81600</v>
      </c>
      <c r="L212" s="285">
        <v>81600</v>
      </c>
      <c r="M212" s="279">
        <f t="shared" si="13"/>
        <v>5267371.2</v>
      </c>
      <c r="N212" s="281">
        <f t="shared" si="14"/>
        <v>0</v>
      </c>
      <c r="O212" s="282">
        <f t="shared" si="15"/>
        <v>1.5255270022766247E-2</v>
      </c>
      <c r="P212" s="283"/>
    </row>
    <row r="213" spans="2:16">
      <c r="B213" s="273"/>
      <c r="C213" s="274"/>
      <c r="D213" s="275" t="s">
        <v>851</v>
      </c>
      <c r="E213" s="276" t="s">
        <v>895</v>
      </c>
      <c r="F213" s="276" t="s">
        <v>896</v>
      </c>
      <c r="G213" s="286" t="s">
        <v>586</v>
      </c>
      <c r="H213" s="284">
        <v>0</v>
      </c>
      <c r="I213" s="284">
        <v>17591402.949999999</v>
      </c>
      <c r="J213" s="279">
        <f t="shared" si="12"/>
        <v>17591402.949999999</v>
      </c>
      <c r="K213" s="285">
        <v>3120155</v>
      </c>
      <c r="L213" s="285">
        <v>3120155</v>
      </c>
      <c r="M213" s="279">
        <f t="shared" si="13"/>
        <v>14471247.949999999</v>
      </c>
      <c r="N213" s="281">
        <f t="shared" si="14"/>
        <v>0</v>
      </c>
      <c r="O213" s="282">
        <f t="shared" si="15"/>
        <v>0.17736817290061566</v>
      </c>
      <c r="P213" s="283"/>
    </row>
    <row r="214" spans="2:16">
      <c r="B214" s="273"/>
      <c r="C214" s="274"/>
      <c r="D214" s="275" t="s">
        <v>851</v>
      </c>
      <c r="E214" s="276" t="s">
        <v>897</v>
      </c>
      <c r="F214" s="276" t="s">
        <v>898</v>
      </c>
      <c r="G214" s="286" t="s">
        <v>688</v>
      </c>
      <c r="H214" s="284">
        <v>0</v>
      </c>
      <c r="I214" s="284">
        <v>1095496.21</v>
      </c>
      <c r="J214" s="279">
        <f t="shared" si="12"/>
        <v>1095496.21</v>
      </c>
      <c r="K214" s="285">
        <v>170760.5</v>
      </c>
      <c r="L214" s="285">
        <v>170760.5</v>
      </c>
      <c r="M214" s="279">
        <f t="shared" si="13"/>
        <v>924735.71</v>
      </c>
      <c r="N214" s="281">
        <f t="shared" si="14"/>
        <v>0</v>
      </c>
      <c r="O214" s="282">
        <f t="shared" si="15"/>
        <v>0.15587502580223442</v>
      </c>
      <c r="P214" s="283"/>
    </row>
    <row r="215" spans="2:16" ht="22.5">
      <c r="B215" s="273"/>
      <c r="C215" s="274"/>
      <c r="D215" s="275" t="s">
        <v>851</v>
      </c>
      <c r="E215" s="276" t="s">
        <v>899</v>
      </c>
      <c r="F215" s="276" t="s">
        <v>900</v>
      </c>
      <c r="G215" s="286" t="s">
        <v>523</v>
      </c>
      <c r="H215" s="284">
        <v>0</v>
      </c>
      <c r="I215" s="284">
        <v>773929.48</v>
      </c>
      <c r="J215" s="279">
        <f t="shared" si="12"/>
        <v>773929.48</v>
      </c>
      <c r="K215" s="285">
        <v>611004</v>
      </c>
      <c r="L215" s="285">
        <v>611004</v>
      </c>
      <c r="M215" s="279">
        <f t="shared" si="13"/>
        <v>162925.47999999998</v>
      </c>
      <c r="N215" s="281">
        <f t="shared" si="14"/>
        <v>0</v>
      </c>
      <c r="O215" s="282">
        <f t="shared" si="15"/>
        <v>0.78948278336677391</v>
      </c>
      <c r="P215" s="283"/>
    </row>
    <row r="216" spans="2:16">
      <c r="B216" s="273"/>
      <c r="C216" s="274"/>
      <c r="D216" s="275" t="s">
        <v>851</v>
      </c>
      <c r="E216" s="276" t="s">
        <v>901</v>
      </c>
      <c r="F216" s="276" t="s">
        <v>902</v>
      </c>
      <c r="G216" s="286" t="s">
        <v>508</v>
      </c>
      <c r="H216" s="284">
        <v>0</v>
      </c>
      <c r="I216" s="284">
        <v>20649.16</v>
      </c>
      <c r="J216" s="279">
        <f t="shared" si="12"/>
        <v>20649.16</v>
      </c>
      <c r="K216" s="285">
        <v>12441</v>
      </c>
      <c r="L216" s="285">
        <v>12441</v>
      </c>
      <c r="M216" s="279">
        <f t="shared" si="13"/>
        <v>8208.16</v>
      </c>
      <c r="N216" s="281">
        <f t="shared" si="14"/>
        <v>0</v>
      </c>
      <c r="O216" s="282">
        <f t="shared" si="15"/>
        <v>0.60249424189652268</v>
      </c>
      <c r="P216" s="283"/>
    </row>
    <row r="217" spans="2:16" ht="22.5">
      <c r="B217" s="273"/>
      <c r="C217" s="274"/>
      <c r="D217" s="275" t="s">
        <v>851</v>
      </c>
      <c r="E217" s="276" t="s">
        <v>903</v>
      </c>
      <c r="F217" s="276" t="s">
        <v>904</v>
      </c>
      <c r="G217" s="286" t="s">
        <v>562</v>
      </c>
      <c r="H217" s="284">
        <v>0</v>
      </c>
      <c r="I217" s="284">
        <v>136961.06</v>
      </c>
      <c r="J217" s="279">
        <f t="shared" si="12"/>
        <v>136961.06</v>
      </c>
      <c r="K217" s="285">
        <v>49938</v>
      </c>
      <c r="L217" s="285">
        <v>49938</v>
      </c>
      <c r="M217" s="279">
        <f t="shared" si="13"/>
        <v>87023.06</v>
      </c>
      <c r="N217" s="281">
        <f t="shared" si="14"/>
        <v>0</v>
      </c>
      <c r="O217" s="282">
        <f t="shared" si="15"/>
        <v>0.36461458461258989</v>
      </c>
      <c r="P217" s="283"/>
    </row>
    <row r="218" spans="2:16" ht="33.75">
      <c r="B218" s="273"/>
      <c r="C218" s="274"/>
      <c r="D218" s="275" t="s">
        <v>851</v>
      </c>
      <c r="E218" s="276" t="s">
        <v>905</v>
      </c>
      <c r="F218" s="276" t="s">
        <v>906</v>
      </c>
      <c r="G218" s="286" t="s">
        <v>466</v>
      </c>
      <c r="H218" s="284">
        <v>0</v>
      </c>
      <c r="I218" s="284">
        <v>832633.44</v>
      </c>
      <c r="J218" s="279">
        <f t="shared" si="12"/>
        <v>832633.44</v>
      </c>
      <c r="K218" s="285">
        <v>33176</v>
      </c>
      <c r="L218" s="285">
        <v>33176</v>
      </c>
      <c r="M218" s="279">
        <f t="shared" si="13"/>
        <v>799457.44</v>
      </c>
      <c r="N218" s="281">
        <f t="shared" si="14"/>
        <v>0</v>
      </c>
      <c r="O218" s="282">
        <f t="shared" si="15"/>
        <v>3.9844664417994072E-2</v>
      </c>
      <c r="P218" s="283"/>
    </row>
    <row r="219" spans="2:16" ht="33.75">
      <c r="B219" s="273"/>
      <c r="C219" s="274"/>
      <c r="D219" s="275" t="s">
        <v>851</v>
      </c>
      <c r="E219" s="276" t="s">
        <v>907</v>
      </c>
      <c r="F219" s="276" t="s">
        <v>908</v>
      </c>
      <c r="G219" s="286" t="s">
        <v>493</v>
      </c>
      <c r="H219" s="284">
        <v>0</v>
      </c>
      <c r="I219" s="284">
        <v>120592.12</v>
      </c>
      <c r="J219" s="279">
        <f t="shared" si="12"/>
        <v>120592.12</v>
      </c>
      <c r="K219" s="285">
        <v>45735</v>
      </c>
      <c r="L219" s="285">
        <v>45735</v>
      </c>
      <c r="M219" s="279">
        <f t="shared" si="13"/>
        <v>74857.119999999995</v>
      </c>
      <c r="N219" s="281">
        <f t="shared" si="14"/>
        <v>0</v>
      </c>
      <c r="O219" s="282">
        <f t="shared" si="15"/>
        <v>0.37925363614139962</v>
      </c>
      <c r="P219" s="283"/>
    </row>
    <row r="220" spans="2:16">
      <c r="B220" s="273"/>
      <c r="C220" s="274"/>
      <c r="D220" s="275" t="s">
        <v>851</v>
      </c>
      <c r="E220" s="276" t="s">
        <v>909</v>
      </c>
      <c r="F220" s="276" t="s">
        <v>910</v>
      </c>
      <c r="G220" s="286" t="s">
        <v>502</v>
      </c>
      <c r="H220" s="284">
        <v>0</v>
      </c>
      <c r="I220" s="284">
        <v>67933.08</v>
      </c>
      <c r="J220" s="279">
        <f t="shared" si="12"/>
        <v>67933.08</v>
      </c>
      <c r="K220" s="285">
        <v>27927</v>
      </c>
      <c r="L220" s="285">
        <v>27927</v>
      </c>
      <c r="M220" s="279">
        <f t="shared" si="13"/>
        <v>40006.080000000002</v>
      </c>
      <c r="N220" s="281">
        <f t="shared" si="14"/>
        <v>0</v>
      </c>
      <c r="O220" s="282">
        <f t="shared" si="15"/>
        <v>0.41109574304595048</v>
      </c>
      <c r="P220" s="283"/>
    </row>
    <row r="221" spans="2:16">
      <c r="B221" s="273"/>
      <c r="C221" s="274"/>
      <c r="D221" s="275" t="s">
        <v>851</v>
      </c>
      <c r="E221" s="276" t="s">
        <v>911</v>
      </c>
      <c r="F221" s="276" t="s">
        <v>912</v>
      </c>
      <c r="G221" s="286" t="s">
        <v>490</v>
      </c>
      <c r="H221" s="284">
        <v>0</v>
      </c>
      <c r="I221" s="284">
        <v>104013.72</v>
      </c>
      <c r="J221" s="279">
        <f t="shared" si="12"/>
        <v>104013.72</v>
      </c>
      <c r="K221" s="285">
        <v>21605</v>
      </c>
      <c r="L221" s="285">
        <v>21605</v>
      </c>
      <c r="M221" s="279">
        <f t="shared" si="13"/>
        <v>82408.72</v>
      </c>
      <c r="N221" s="281">
        <f t="shared" si="14"/>
        <v>0</v>
      </c>
      <c r="O221" s="282">
        <f t="shared" si="15"/>
        <v>0.20771298247961903</v>
      </c>
      <c r="P221" s="283"/>
    </row>
    <row r="222" spans="2:16">
      <c r="B222" s="273"/>
      <c r="C222" s="274"/>
      <c r="D222" s="275" t="s">
        <v>851</v>
      </c>
      <c r="E222" s="276" t="s">
        <v>913</v>
      </c>
      <c r="F222" s="276" t="s">
        <v>914</v>
      </c>
      <c r="G222" s="286" t="s">
        <v>559</v>
      </c>
      <c r="H222" s="284">
        <v>0</v>
      </c>
      <c r="I222" s="284">
        <v>58852.6</v>
      </c>
      <c r="J222" s="279">
        <f t="shared" si="12"/>
        <v>58852.6</v>
      </c>
      <c r="K222" s="285">
        <v>4147</v>
      </c>
      <c r="L222" s="285">
        <v>4147</v>
      </c>
      <c r="M222" s="279">
        <f t="shared" si="13"/>
        <v>54705.599999999999</v>
      </c>
      <c r="N222" s="281">
        <f t="shared" si="14"/>
        <v>0</v>
      </c>
      <c r="O222" s="282">
        <f t="shared" si="15"/>
        <v>7.0464176603922346E-2</v>
      </c>
      <c r="P222" s="283"/>
    </row>
    <row r="223" spans="2:16">
      <c r="B223" s="273"/>
      <c r="C223" s="274"/>
      <c r="D223" s="275" t="s">
        <v>851</v>
      </c>
      <c r="E223" s="276" t="s">
        <v>915</v>
      </c>
      <c r="F223" s="276" t="s">
        <v>916</v>
      </c>
      <c r="G223" s="286" t="s">
        <v>529</v>
      </c>
      <c r="H223" s="284">
        <v>0</v>
      </c>
      <c r="I223" s="284">
        <v>735560.76</v>
      </c>
      <c r="J223" s="279">
        <f t="shared" si="12"/>
        <v>735560.76</v>
      </c>
      <c r="K223" s="285">
        <v>19111</v>
      </c>
      <c r="L223" s="285">
        <v>19111</v>
      </c>
      <c r="M223" s="279">
        <f t="shared" si="13"/>
        <v>716449.76</v>
      </c>
      <c r="N223" s="281">
        <f t="shared" si="14"/>
        <v>0</v>
      </c>
      <c r="O223" s="282">
        <f t="shared" si="15"/>
        <v>2.5981538221261286E-2</v>
      </c>
      <c r="P223" s="283"/>
    </row>
    <row r="224" spans="2:16" ht="22.5">
      <c r="B224" s="273"/>
      <c r="C224" s="274"/>
      <c r="D224" s="275" t="s">
        <v>851</v>
      </c>
      <c r="E224" s="276" t="s">
        <v>917</v>
      </c>
      <c r="F224" s="276" t="s">
        <v>918</v>
      </c>
      <c r="G224" s="286" t="s">
        <v>682</v>
      </c>
      <c r="H224" s="284">
        <v>0</v>
      </c>
      <c r="I224" s="284">
        <v>1906062.42</v>
      </c>
      <c r="J224" s="279">
        <f t="shared" si="12"/>
        <v>1906062.42</v>
      </c>
      <c r="K224" s="285">
        <v>1361893.9100000001</v>
      </c>
      <c r="L224" s="285">
        <v>1361893.9100000001</v>
      </c>
      <c r="M224" s="279">
        <f t="shared" si="13"/>
        <v>544168.50999999978</v>
      </c>
      <c r="N224" s="281">
        <f t="shared" si="14"/>
        <v>0</v>
      </c>
      <c r="O224" s="282">
        <f t="shared" si="15"/>
        <v>0.71450645881785979</v>
      </c>
      <c r="P224" s="283"/>
    </row>
    <row r="225" spans="2:16">
      <c r="B225" s="273"/>
      <c r="C225" s="274"/>
      <c r="D225" s="275" t="s">
        <v>851</v>
      </c>
      <c r="E225" s="276" t="s">
        <v>919</v>
      </c>
      <c r="F225" s="276" t="s">
        <v>920</v>
      </c>
      <c r="G225" s="286" t="s">
        <v>667</v>
      </c>
      <c r="H225" s="284">
        <v>0</v>
      </c>
      <c r="I225" s="284">
        <v>4856277.76</v>
      </c>
      <c r="J225" s="279">
        <f t="shared" si="12"/>
        <v>4856277.76</v>
      </c>
      <c r="K225" s="285">
        <v>4470916.76</v>
      </c>
      <c r="L225" s="285">
        <v>4470916.76</v>
      </c>
      <c r="M225" s="279">
        <f t="shared" si="13"/>
        <v>385361</v>
      </c>
      <c r="N225" s="281">
        <f t="shared" si="14"/>
        <v>0</v>
      </c>
      <c r="O225" s="282">
        <f t="shared" si="15"/>
        <v>0.92064683713643269</v>
      </c>
      <c r="P225" s="283"/>
    </row>
    <row r="226" spans="2:16" ht="22.5">
      <c r="B226" s="273"/>
      <c r="C226" s="274"/>
      <c r="D226" s="275" t="s">
        <v>851</v>
      </c>
      <c r="E226" s="276" t="s">
        <v>921</v>
      </c>
      <c r="F226" s="276" t="s">
        <v>922</v>
      </c>
      <c r="G226" s="286" t="s">
        <v>505</v>
      </c>
      <c r="H226" s="284">
        <v>0</v>
      </c>
      <c r="I226" s="284">
        <v>178468.32</v>
      </c>
      <c r="J226" s="279">
        <f t="shared" si="12"/>
        <v>178468.32</v>
      </c>
      <c r="K226" s="285">
        <v>43894.400000000001</v>
      </c>
      <c r="L226" s="285">
        <v>43894.400000000001</v>
      </c>
      <c r="M226" s="279">
        <f t="shared" si="13"/>
        <v>134573.92000000001</v>
      </c>
      <c r="N226" s="281">
        <f t="shared" si="14"/>
        <v>0</v>
      </c>
      <c r="O226" s="282">
        <f t="shared" si="15"/>
        <v>0.24595065387515275</v>
      </c>
      <c r="P226" s="283"/>
    </row>
    <row r="227" spans="2:16" ht="22.5">
      <c r="B227" s="273"/>
      <c r="C227" s="274"/>
      <c r="D227" s="275" t="s">
        <v>851</v>
      </c>
      <c r="E227" s="276" t="s">
        <v>923</v>
      </c>
      <c r="F227" s="276" t="s">
        <v>924</v>
      </c>
      <c r="G227" s="286" t="s">
        <v>499</v>
      </c>
      <c r="H227" s="284">
        <v>0</v>
      </c>
      <c r="I227" s="284">
        <v>1390409.87</v>
      </c>
      <c r="J227" s="279">
        <f t="shared" si="12"/>
        <v>1390409.87</v>
      </c>
      <c r="K227" s="285">
        <v>37038.800000000003</v>
      </c>
      <c r="L227" s="285">
        <v>37038.800000000003</v>
      </c>
      <c r="M227" s="279">
        <f t="shared" si="13"/>
        <v>1353371.07</v>
      </c>
      <c r="N227" s="281">
        <f t="shared" si="14"/>
        <v>0</v>
      </c>
      <c r="O227" s="282">
        <f t="shared" si="15"/>
        <v>2.6638763719362839E-2</v>
      </c>
      <c r="P227" s="283"/>
    </row>
    <row r="228" spans="2:16">
      <c r="B228" s="273"/>
      <c r="C228" s="274"/>
      <c r="D228" s="275" t="s">
        <v>851</v>
      </c>
      <c r="E228" s="276" t="s">
        <v>925</v>
      </c>
      <c r="F228" s="276" t="s">
        <v>926</v>
      </c>
      <c r="G228" s="286" t="s">
        <v>478</v>
      </c>
      <c r="H228" s="284">
        <v>0</v>
      </c>
      <c r="I228" s="284">
        <v>5660096.3600000013</v>
      </c>
      <c r="J228" s="279">
        <f t="shared" si="12"/>
        <v>5660096.3600000013</v>
      </c>
      <c r="K228" s="285">
        <v>1260367.2200000002</v>
      </c>
      <c r="L228" s="285">
        <v>1260367.2200000002</v>
      </c>
      <c r="M228" s="279">
        <f t="shared" si="13"/>
        <v>4399729.1400000006</v>
      </c>
      <c r="N228" s="281">
        <f t="shared" si="14"/>
        <v>0</v>
      </c>
      <c r="O228" s="282">
        <f t="shared" si="15"/>
        <v>0.22267592984936391</v>
      </c>
      <c r="P228" s="283"/>
    </row>
    <row r="229" spans="2:16">
      <c r="B229" s="273"/>
      <c r="C229" s="274"/>
      <c r="D229" s="275" t="s">
        <v>851</v>
      </c>
      <c r="E229" s="276" t="s">
        <v>927</v>
      </c>
      <c r="F229" s="276" t="s">
        <v>928</v>
      </c>
      <c r="G229" s="286" t="s">
        <v>559</v>
      </c>
      <c r="H229" s="284">
        <v>0</v>
      </c>
      <c r="I229" s="284">
        <v>250240.4</v>
      </c>
      <c r="J229" s="279">
        <f t="shared" si="12"/>
        <v>250240.4</v>
      </c>
      <c r="K229" s="285">
        <v>9790.4000000000015</v>
      </c>
      <c r="L229" s="285">
        <v>9790.4</v>
      </c>
      <c r="M229" s="279">
        <f t="shared" si="13"/>
        <v>240450</v>
      </c>
      <c r="N229" s="281">
        <f t="shared" si="14"/>
        <v>0</v>
      </c>
      <c r="O229" s="282">
        <f t="shared" si="15"/>
        <v>3.91239783823875E-2</v>
      </c>
      <c r="P229" s="283"/>
    </row>
    <row r="230" spans="2:16">
      <c r="B230" s="273"/>
      <c r="C230" s="274"/>
      <c r="D230" s="275" t="s">
        <v>851</v>
      </c>
      <c r="E230" s="276" t="s">
        <v>929</v>
      </c>
      <c r="F230" s="276" t="s">
        <v>930</v>
      </c>
      <c r="G230" s="286" t="s">
        <v>541</v>
      </c>
      <c r="H230" s="284">
        <v>0</v>
      </c>
      <c r="I230" s="284">
        <v>2817220.9400000004</v>
      </c>
      <c r="J230" s="279">
        <f t="shared" si="12"/>
        <v>2817220.9400000004</v>
      </c>
      <c r="K230" s="285">
        <v>1465028.8600000003</v>
      </c>
      <c r="L230" s="285">
        <v>1465028.86</v>
      </c>
      <c r="M230" s="279">
        <f t="shared" si="13"/>
        <v>1352192.08</v>
      </c>
      <c r="N230" s="281">
        <f t="shared" si="14"/>
        <v>0</v>
      </c>
      <c r="O230" s="282">
        <f t="shared" si="15"/>
        <v>0.52002625679759429</v>
      </c>
      <c r="P230" s="283"/>
    </row>
    <row r="231" spans="2:16" ht="22.5">
      <c r="B231" s="273"/>
      <c r="C231" s="274"/>
      <c r="D231" s="275" t="s">
        <v>851</v>
      </c>
      <c r="E231" s="276" t="s">
        <v>931</v>
      </c>
      <c r="F231" s="276" t="s">
        <v>932</v>
      </c>
      <c r="G231" s="286" t="s">
        <v>559</v>
      </c>
      <c r="H231" s="284">
        <v>0</v>
      </c>
      <c r="I231" s="284">
        <v>68724</v>
      </c>
      <c r="J231" s="279">
        <f t="shared" si="12"/>
        <v>68724</v>
      </c>
      <c r="K231" s="285">
        <v>34916</v>
      </c>
      <c r="L231" s="285">
        <v>34916</v>
      </c>
      <c r="M231" s="279">
        <f t="shared" si="13"/>
        <v>33808</v>
      </c>
      <c r="N231" s="281">
        <f t="shared" si="14"/>
        <v>0</v>
      </c>
      <c r="O231" s="282">
        <f t="shared" si="15"/>
        <v>0.50806123042896223</v>
      </c>
      <c r="P231" s="283"/>
    </row>
    <row r="232" spans="2:16">
      <c r="B232" s="273"/>
      <c r="C232" s="274"/>
      <c r="D232" s="275" t="s">
        <v>851</v>
      </c>
      <c r="E232" s="276" t="s">
        <v>933</v>
      </c>
      <c r="F232" s="276" t="s">
        <v>934</v>
      </c>
      <c r="G232" s="286" t="s">
        <v>484</v>
      </c>
      <c r="H232" s="284">
        <v>0</v>
      </c>
      <c r="I232" s="284">
        <v>116538.24000000001</v>
      </c>
      <c r="J232" s="279">
        <f t="shared" si="12"/>
        <v>116538.24000000001</v>
      </c>
      <c r="K232" s="285">
        <v>23258</v>
      </c>
      <c r="L232" s="285">
        <v>23258</v>
      </c>
      <c r="M232" s="279">
        <f t="shared" si="13"/>
        <v>93280.24</v>
      </c>
      <c r="N232" s="281">
        <f t="shared" si="14"/>
        <v>0</v>
      </c>
      <c r="O232" s="282">
        <f t="shared" si="15"/>
        <v>0.19957397674788979</v>
      </c>
      <c r="P232" s="283"/>
    </row>
    <row r="233" spans="2:16">
      <c r="B233" s="273"/>
      <c r="C233" s="274"/>
      <c r="D233" s="275" t="s">
        <v>851</v>
      </c>
      <c r="E233" s="276" t="s">
        <v>935</v>
      </c>
      <c r="F233" s="276" t="s">
        <v>936</v>
      </c>
      <c r="G233" s="286" t="s">
        <v>541</v>
      </c>
      <c r="H233" s="284">
        <v>0</v>
      </c>
      <c r="I233" s="284">
        <v>763923.56</v>
      </c>
      <c r="J233" s="279">
        <f t="shared" si="12"/>
        <v>763923.56</v>
      </c>
      <c r="K233" s="285">
        <v>28217</v>
      </c>
      <c r="L233" s="285">
        <v>28217</v>
      </c>
      <c r="M233" s="279">
        <f t="shared" si="13"/>
        <v>735706.56</v>
      </c>
      <c r="N233" s="281">
        <f t="shared" si="14"/>
        <v>0</v>
      </c>
      <c r="O233" s="282">
        <f t="shared" si="15"/>
        <v>3.6936941701339855E-2</v>
      </c>
      <c r="P233" s="283"/>
    </row>
    <row r="234" spans="2:16">
      <c r="B234" s="273"/>
      <c r="C234" s="274"/>
      <c r="D234" s="275" t="s">
        <v>851</v>
      </c>
      <c r="E234" s="276" t="s">
        <v>937</v>
      </c>
      <c r="F234" s="276" t="s">
        <v>938</v>
      </c>
      <c r="G234" s="286" t="s">
        <v>580</v>
      </c>
      <c r="H234" s="284">
        <v>0</v>
      </c>
      <c r="I234" s="284">
        <v>463200.8</v>
      </c>
      <c r="J234" s="279">
        <f t="shared" si="12"/>
        <v>463200.8</v>
      </c>
      <c r="K234" s="285">
        <v>463200.8</v>
      </c>
      <c r="L234" s="285">
        <v>463200.8</v>
      </c>
      <c r="M234" s="279">
        <f t="shared" si="13"/>
        <v>0</v>
      </c>
      <c r="N234" s="281">
        <f t="shared" si="14"/>
        <v>0</v>
      </c>
      <c r="O234" s="282">
        <f t="shared" si="15"/>
        <v>1</v>
      </c>
      <c r="P234" s="283"/>
    </row>
    <row r="235" spans="2:16" ht="22.5">
      <c r="B235" s="273"/>
      <c r="C235" s="274"/>
      <c r="D235" s="275" t="s">
        <v>851</v>
      </c>
      <c r="E235" s="276" t="s">
        <v>939</v>
      </c>
      <c r="F235" s="276" t="s">
        <v>940</v>
      </c>
      <c r="G235" s="286" t="s">
        <v>622</v>
      </c>
      <c r="H235" s="284">
        <v>0</v>
      </c>
      <c r="I235" s="284">
        <v>1160880</v>
      </c>
      <c r="J235" s="279">
        <f t="shared" si="12"/>
        <v>1160880</v>
      </c>
      <c r="K235" s="285">
        <v>740080</v>
      </c>
      <c r="L235" s="285">
        <v>740080</v>
      </c>
      <c r="M235" s="279">
        <f t="shared" si="13"/>
        <v>420800</v>
      </c>
      <c r="N235" s="281">
        <f t="shared" si="14"/>
        <v>0</v>
      </c>
      <c r="O235" s="282">
        <f t="shared" si="15"/>
        <v>0.63751636689408031</v>
      </c>
      <c r="P235" s="283"/>
    </row>
    <row r="236" spans="2:16">
      <c r="B236" s="273"/>
      <c r="C236" s="274"/>
      <c r="D236" s="275" t="s">
        <v>851</v>
      </c>
      <c r="E236" s="276" t="s">
        <v>941</v>
      </c>
      <c r="F236" s="276" t="s">
        <v>942</v>
      </c>
      <c r="G236" s="286" t="s">
        <v>541</v>
      </c>
      <c r="H236" s="284">
        <v>0</v>
      </c>
      <c r="I236" s="284">
        <v>591225.28</v>
      </c>
      <c r="J236" s="279">
        <f t="shared" si="12"/>
        <v>591225.28</v>
      </c>
      <c r="K236" s="285">
        <v>222495.2</v>
      </c>
      <c r="L236" s="285">
        <v>222495.2</v>
      </c>
      <c r="M236" s="279">
        <f t="shared" si="13"/>
        <v>368730.08</v>
      </c>
      <c r="N236" s="281">
        <f t="shared" si="14"/>
        <v>0</v>
      </c>
      <c r="O236" s="282">
        <f t="shared" si="15"/>
        <v>0.37632896888306266</v>
      </c>
      <c r="P236" s="283"/>
    </row>
    <row r="237" spans="2:16">
      <c r="B237" s="273"/>
      <c r="C237" s="274"/>
      <c r="D237" s="275" t="s">
        <v>851</v>
      </c>
      <c r="E237" s="276" t="s">
        <v>943</v>
      </c>
      <c r="F237" s="276" t="s">
        <v>944</v>
      </c>
      <c r="G237" s="286" t="s">
        <v>526</v>
      </c>
      <c r="H237" s="284">
        <v>0</v>
      </c>
      <c r="I237" s="284">
        <v>105474.56</v>
      </c>
      <c r="J237" s="279">
        <f t="shared" si="12"/>
        <v>105474.56</v>
      </c>
      <c r="K237" s="285">
        <v>76749.600000000006</v>
      </c>
      <c r="L237" s="285">
        <v>76749.600000000006</v>
      </c>
      <c r="M237" s="279">
        <f t="shared" si="13"/>
        <v>28724.959999999992</v>
      </c>
      <c r="N237" s="281">
        <f t="shared" si="14"/>
        <v>0</v>
      </c>
      <c r="O237" s="282">
        <f t="shared" si="15"/>
        <v>0.72765982621781033</v>
      </c>
      <c r="P237" s="283"/>
    </row>
    <row r="238" spans="2:16">
      <c r="B238" s="273"/>
      <c r="C238" s="274"/>
      <c r="D238" s="275" t="s">
        <v>851</v>
      </c>
      <c r="E238" s="276" t="s">
        <v>945</v>
      </c>
      <c r="F238" s="276" t="s">
        <v>946</v>
      </c>
      <c r="G238" s="286" t="s">
        <v>373</v>
      </c>
      <c r="H238" s="284">
        <v>2500000</v>
      </c>
      <c r="I238" s="284">
        <v>0</v>
      </c>
      <c r="J238" s="279">
        <f t="shared" si="12"/>
        <v>2500000</v>
      </c>
      <c r="K238" s="285">
        <v>54762.380000000005</v>
      </c>
      <c r="L238" s="285">
        <v>54762.38</v>
      </c>
      <c r="M238" s="279">
        <f t="shared" si="13"/>
        <v>2445237.62</v>
      </c>
      <c r="N238" s="281">
        <f t="shared" si="14"/>
        <v>2.1904952000000002E-2</v>
      </c>
      <c r="O238" s="282">
        <f t="shared" si="15"/>
        <v>2.1904952000000002E-2</v>
      </c>
      <c r="P238" s="283"/>
    </row>
    <row r="239" spans="2:16">
      <c r="B239" s="273"/>
      <c r="C239" s="274"/>
      <c r="D239" s="275" t="s">
        <v>851</v>
      </c>
      <c r="E239" s="276" t="s">
        <v>947</v>
      </c>
      <c r="F239" s="276" t="s">
        <v>948</v>
      </c>
      <c r="G239" s="286" t="s">
        <v>559</v>
      </c>
      <c r="H239" s="284">
        <v>0</v>
      </c>
      <c r="I239" s="284">
        <v>287274.56</v>
      </c>
      <c r="J239" s="279">
        <f t="shared" si="12"/>
        <v>287274.56</v>
      </c>
      <c r="K239" s="285">
        <v>286818.7</v>
      </c>
      <c r="L239" s="285">
        <v>286818.7</v>
      </c>
      <c r="M239" s="279">
        <f t="shared" si="13"/>
        <v>455.85999999998603</v>
      </c>
      <c r="N239" s="281">
        <f t="shared" si="14"/>
        <v>0</v>
      </c>
      <c r="O239" s="282">
        <f t="shared" si="15"/>
        <v>0.99841315569328526</v>
      </c>
      <c r="P239" s="283"/>
    </row>
    <row r="240" spans="2:16">
      <c r="B240" s="273"/>
      <c r="C240" s="274"/>
      <c r="D240" s="275" t="s">
        <v>851</v>
      </c>
      <c r="E240" s="276" t="s">
        <v>949</v>
      </c>
      <c r="F240" s="276" t="s">
        <v>950</v>
      </c>
      <c r="G240" s="286" t="s">
        <v>484</v>
      </c>
      <c r="H240" s="284">
        <v>0</v>
      </c>
      <c r="I240" s="284">
        <v>521029.38000000006</v>
      </c>
      <c r="J240" s="279">
        <f t="shared" si="12"/>
        <v>521029.38000000006</v>
      </c>
      <c r="K240" s="285">
        <v>470583.30000000005</v>
      </c>
      <c r="L240" s="285">
        <v>470583.30000000005</v>
      </c>
      <c r="M240" s="279">
        <f t="shared" si="13"/>
        <v>50446.080000000016</v>
      </c>
      <c r="N240" s="281">
        <f t="shared" si="14"/>
        <v>0</v>
      </c>
      <c r="O240" s="282">
        <f t="shared" si="15"/>
        <v>0.90317997038861797</v>
      </c>
      <c r="P240" s="283"/>
    </row>
    <row r="241" spans="2:16" ht="22.5">
      <c r="B241" s="273"/>
      <c r="C241" s="274"/>
      <c r="D241" s="275" t="s">
        <v>851</v>
      </c>
      <c r="E241" s="276" t="s">
        <v>951</v>
      </c>
      <c r="F241" s="276" t="s">
        <v>952</v>
      </c>
      <c r="G241" s="286" t="s">
        <v>616</v>
      </c>
      <c r="H241" s="284">
        <v>0</v>
      </c>
      <c r="I241" s="284">
        <v>70789465.950000003</v>
      </c>
      <c r="J241" s="279">
        <f t="shared" si="12"/>
        <v>70789465.950000003</v>
      </c>
      <c r="K241" s="285">
        <v>1019640</v>
      </c>
      <c r="L241" s="285">
        <v>1019640</v>
      </c>
      <c r="M241" s="279">
        <f t="shared" si="13"/>
        <v>69769825.950000003</v>
      </c>
      <c r="N241" s="281">
        <f t="shared" si="14"/>
        <v>0</v>
      </c>
      <c r="O241" s="282">
        <f t="shared" si="15"/>
        <v>1.4403838004939773E-2</v>
      </c>
      <c r="P241" s="283"/>
    </row>
    <row r="242" spans="2:16" ht="33.75">
      <c r="B242" s="273"/>
      <c r="C242" s="274"/>
      <c r="D242" s="275" t="s">
        <v>851</v>
      </c>
      <c r="E242" s="276" t="s">
        <v>953</v>
      </c>
      <c r="F242" s="276" t="s">
        <v>954</v>
      </c>
      <c r="G242" s="286" t="s">
        <v>661</v>
      </c>
      <c r="H242" s="284">
        <v>0</v>
      </c>
      <c r="I242" s="284">
        <v>551802.92000000004</v>
      </c>
      <c r="J242" s="279">
        <f t="shared" si="12"/>
        <v>551802.92000000004</v>
      </c>
      <c r="K242" s="285">
        <v>551802.92000000004</v>
      </c>
      <c r="L242" s="285">
        <v>551802.92000000004</v>
      </c>
      <c r="M242" s="279">
        <f t="shared" si="13"/>
        <v>0</v>
      </c>
      <c r="N242" s="281">
        <f t="shared" si="14"/>
        <v>0</v>
      </c>
      <c r="O242" s="282">
        <f t="shared" si="15"/>
        <v>1</v>
      </c>
      <c r="P242" s="283"/>
    </row>
    <row r="243" spans="2:16">
      <c r="B243" s="273"/>
      <c r="C243" s="274"/>
      <c r="D243" s="275" t="s">
        <v>851</v>
      </c>
      <c r="E243" s="276" t="s">
        <v>955</v>
      </c>
      <c r="F243" s="276" t="s">
        <v>956</v>
      </c>
      <c r="G243" s="286" t="s">
        <v>595</v>
      </c>
      <c r="H243" s="284">
        <v>0</v>
      </c>
      <c r="I243" s="284">
        <v>1764282.08</v>
      </c>
      <c r="J243" s="279">
        <f t="shared" si="12"/>
        <v>1764282.08</v>
      </c>
      <c r="K243" s="285">
        <v>876127.72</v>
      </c>
      <c r="L243" s="285">
        <v>876127.72</v>
      </c>
      <c r="M243" s="279">
        <f t="shared" si="13"/>
        <v>888154.3600000001</v>
      </c>
      <c r="N243" s="281">
        <f t="shared" si="14"/>
        <v>0</v>
      </c>
      <c r="O243" s="282">
        <f t="shared" si="15"/>
        <v>0.49659163346487084</v>
      </c>
      <c r="P243" s="283"/>
    </row>
    <row r="244" spans="2:16">
      <c r="B244" s="273"/>
      <c r="C244" s="274"/>
      <c r="D244" s="275" t="s">
        <v>851</v>
      </c>
      <c r="E244" s="276" t="s">
        <v>957</v>
      </c>
      <c r="F244" s="276" t="s">
        <v>958</v>
      </c>
      <c r="G244" s="286" t="s">
        <v>526</v>
      </c>
      <c r="H244" s="284">
        <v>0</v>
      </c>
      <c r="I244" s="284">
        <v>14319826</v>
      </c>
      <c r="J244" s="279">
        <f t="shared" si="12"/>
        <v>14319826</v>
      </c>
      <c r="K244" s="285">
        <v>0</v>
      </c>
      <c r="L244" s="285">
        <v>0</v>
      </c>
      <c r="M244" s="279">
        <f t="shared" si="13"/>
        <v>14319826</v>
      </c>
      <c r="N244" s="281">
        <f t="shared" si="14"/>
        <v>0</v>
      </c>
      <c r="O244" s="282">
        <f t="shared" si="15"/>
        <v>0</v>
      </c>
      <c r="P244" s="283"/>
    </row>
    <row r="245" spans="2:16" ht="22.5">
      <c r="B245" s="273"/>
      <c r="C245" s="274"/>
      <c r="D245" s="275" t="s">
        <v>851</v>
      </c>
      <c r="E245" s="276" t="s">
        <v>959</v>
      </c>
      <c r="F245" s="276" t="s">
        <v>960</v>
      </c>
      <c r="G245" s="286" t="s">
        <v>448</v>
      </c>
      <c r="H245" s="284">
        <v>0</v>
      </c>
      <c r="I245" s="284">
        <v>7551.6</v>
      </c>
      <c r="J245" s="279">
        <f t="shared" si="12"/>
        <v>7551.6</v>
      </c>
      <c r="K245" s="285">
        <v>0</v>
      </c>
      <c r="L245" s="285">
        <v>0</v>
      </c>
      <c r="M245" s="279">
        <f t="shared" si="13"/>
        <v>7551.6</v>
      </c>
      <c r="N245" s="281">
        <f t="shared" si="14"/>
        <v>0</v>
      </c>
      <c r="O245" s="282">
        <f t="shared" si="15"/>
        <v>0</v>
      </c>
      <c r="P245" s="283"/>
    </row>
    <row r="246" spans="2:16">
      <c r="B246" s="273"/>
      <c r="C246" s="274"/>
      <c r="D246" s="275" t="s">
        <v>851</v>
      </c>
      <c r="E246" s="276" t="s">
        <v>961</v>
      </c>
      <c r="F246" s="276" t="s">
        <v>962</v>
      </c>
      <c r="G246" s="286" t="s">
        <v>577</v>
      </c>
      <c r="H246" s="284">
        <v>0</v>
      </c>
      <c r="I246" s="284">
        <v>199500</v>
      </c>
      <c r="J246" s="279">
        <f t="shared" si="12"/>
        <v>199500</v>
      </c>
      <c r="K246" s="285">
        <v>0</v>
      </c>
      <c r="L246" s="285">
        <v>0</v>
      </c>
      <c r="M246" s="279">
        <f t="shared" si="13"/>
        <v>199500</v>
      </c>
      <c r="N246" s="281">
        <f t="shared" si="14"/>
        <v>0</v>
      </c>
      <c r="O246" s="282">
        <f t="shared" si="15"/>
        <v>0</v>
      </c>
      <c r="P246" s="283"/>
    </row>
    <row r="247" spans="2:16" ht="22.5">
      <c r="B247" s="273"/>
      <c r="C247" s="274"/>
      <c r="D247" s="275" t="s">
        <v>851</v>
      </c>
      <c r="E247" s="276" t="s">
        <v>963</v>
      </c>
      <c r="F247" s="276" t="s">
        <v>964</v>
      </c>
      <c r="G247" s="286" t="s">
        <v>613</v>
      </c>
      <c r="H247" s="284">
        <v>0</v>
      </c>
      <c r="I247" s="284">
        <v>252880</v>
      </c>
      <c r="J247" s="279">
        <f t="shared" si="12"/>
        <v>252880</v>
      </c>
      <c r="K247" s="285">
        <v>252880</v>
      </c>
      <c r="L247" s="285">
        <v>252880</v>
      </c>
      <c r="M247" s="279">
        <f t="shared" si="13"/>
        <v>0</v>
      </c>
      <c r="N247" s="281">
        <f t="shared" si="14"/>
        <v>0</v>
      </c>
      <c r="O247" s="282">
        <f t="shared" si="15"/>
        <v>1</v>
      </c>
      <c r="P247" s="283"/>
    </row>
    <row r="248" spans="2:16">
      <c r="B248" s="273"/>
      <c r="C248" s="274"/>
      <c r="D248" s="275" t="s">
        <v>851</v>
      </c>
      <c r="E248" s="276" t="s">
        <v>965</v>
      </c>
      <c r="F248" s="276" t="s">
        <v>966</v>
      </c>
      <c r="G248" s="286" t="s">
        <v>625</v>
      </c>
      <c r="H248" s="284">
        <v>0</v>
      </c>
      <c r="I248" s="284">
        <v>4002303</v>
      </c>
      <c r="J248" s="279">
        <f t="shared" si="12"/>
        <v>4002303</v>
      </c>
      <c r="K248" s="285">
        <v>1199084.77</v>
      </c>
      <c r="L248" s="285">
        <v>1199084.77</v>
      </c>
      <c r="M248" s="279">
        <f t="shared" si="13"/>
        <v>2803218.23</v>
      </c>
      <c r="N248" s="281">
        <f t="shared" si="14"/>
        <v>0</v>
      </c>
      <c r="O248" s="282">
        <f t="shared" si="15"/>
        <v>0.29959869854931026</v>
      </c>
      <c r="P248" s="283"/>
    </row>
    <row r="249" spans="2:16">
      <c r="B249" s="273"/>
      <c r="C249" s="274"/>
      <c r="D249" s="275" t="s">
        <v>851</v>
      </c>
      <c r="E249" s="276" t="s">
        <v>967</v>
      </c>
      <c r="F249" s="276" t="s">
        <v>968</v>
      </c>
      <c r="G249" s="286" t="s">
        <v>652</v>
      </c>
      <c r="H249" s="284">
        <v>0</v>
      </c>
      <c r="I249" s="284">
        <v>110430.2</v>
      </c>
      <c r="J249" s="279">
        <f t="shared" si="12"/>
        <v>110430.2</v>
      </c>
      <c r="K249" s="285">
        <v>93865.4</v>
      </c>
      <c r="L249" s="285">
        <v>93865.4</v>
      </c>
      <c r="M249" s="279">
        <f t="shared" si="13"/>
        <v>16564.800000000003</v>
      </c>
      <c r="N249" s="281">
        <f t="shared" si="14"/>
        <v>0</v>
      </c>
      <c r="O249" s="282">
        <f t="shared" si="15"/>
        <v>0.84999755501665297</v>
      </c>
      <c r="P249" s="283"/>
    </row>
    <row r="250" spans="2:16">
      <c r="B250" s="273"/>
      <c r="C250" s="274"/>
      <c r="D250" s="275" t="s">
        <v>851</v>
      </c>
      <c r="E250" s="276" t="s">
        <v>969</v>
      </c>
      <c r="F250" s="276" t="s">
        <v>970</v>
      </c>
      <c r="G250" s="286" t="s">
        <v>628</v>
      </c>
      <c r="H250" s="284">
        <v>0</v>
      </c>
      <c r="I250" s="284">
        <v>774304.79999999993</v>
      </c>
      <c r="J250" s="279">
        <f t="shared" si="12"/>
        <v>774304.79999999993</v>
      </c>
      <c r="K250" s="285">
        <v>150835.20000000001</v>
      </c>
      <c r="L250" s="285">
        <v>150835.20000000001</v>
      </c>
      <c r="M250" s="279">
        <f t="shared" si="13"/>
        <v>623469.59999999986</v>
      </c>
      <c r="N250" s="281">
        <f t="shared" si="14"/>
        <v>0</v>
      </c>
      <c r="O250" s="282">
        <f t="shared" si="15"/>
        <v>0.19480080712401632</v>
      </c>
      <c r="P250" s="283"/>
    </row>
    <row r="251" spans="2:16">
      <c r="B251" s="273"/>
      <c r="C251" s="274"/>
      <c r="D251" s="275" t="s">
        <v>851</v>
      </c>
      <c r="E251" s="276" t="s">
        <v>971</v>
      </c>
      <c r="F251" s="276" t="s">
        <v>972</v>
      </c>
      <c r="G251" s="286" t="s">
        <v>673</v>
      </c>
      <c r="H251" s="284">
        <v>0</v>
      </c>
      <c r="I251" s="284">
        <v>85320.8</v>
      </c>
      <c r="J251" s="279">
        <f t="shared" si="12"/>
        <v>85320.8</v>
      </c>
      <c r="K251" s="285">
        <v>85320.8</v>
      </c>
      <c r="L251" s="285">
        <v>85320.8</v>
      </c>
      <c r="M251" s="279">
        <f t="shared" si="13"/>
        <v>0</v>
      </c>
      <c r="N251" s="281">
        <f t="shared" si="14"/>
        <v>0</v>
      </c>
      <c r="O251" s="282">
        <f t="shared" si="15"/>
        <v>1</v>
      </c>
      <c r="P251" s="283"/>
    </row>
    <row r="252" spans="2:16">
      <c r="B252" s="273"/>
      <c r="C252" s="274"/>
      <c r="D252" s="275" t="s">
        <v>851</v>
      </c>
      <c r="E252" s="276" t="s">
        <v>973</v>
      </c>
      <c r="F252" s="276" t="s">
        <v>974</v>
      </c>
      <c r="G252" s="286" t="s">
        <v>670</v>
      </c>
      <c r="H252" s="284">
        <v>0</v>
      </c>
      <c r="I252" s="284">
        <v>52860.4</v>
      </c>
      <c r="J252" s="279">
        <f t="shared" si="12"/>
        <v>52860.4</v>
      </c>
      <c r="K252" s="285">
        <v>52860.4</v>
      </c>
      <c r="L252" s="285">
        <v>52860.4</v>
      </c>
      <c r="M252" s="279">
        <f t="shared" si="13"/>
        <v>0</v>
      </c>
      <c r="N252" s="281">
        <f t="shared" si="14"/>
        <v>0</v>
      </c>
      <c r="O252" s="282">
        <f t="shared" si="15"/>
        <v>1</v>
      </c>
      <c r="P252" s="283"/>
    </row>
    <row r="253" spans="2:16">
      <c r="B253" s="273"/>
      <c r="C253" s="274"/>
      <c r="D253" s="275" t="s">
        <v>851</v>
      </c>
      <c r="E253" s="276" t="s">
        <v>975</v>
      </c>
      <c r="F253" s="276" t="s">
        <v>976</v>
      </c>
      <c r="G253" s="286" t="s">
        <v>658</v>
      </c>
      <c r="H253" s="284">
        <v>0</v>
      </c>
      <c r="I253" s="284">
        <v>83390.600000000006</v>
      </c>
      <c r="J253" s="279">
        <f t="shared" si="12"/>
        <v>83390.600000000006</v>
      </c>
      <c r="K253" s="285">
        <v>83390.600000000006</v>
      </c>
      <c r="L253" s="285">
        <v>83390.600000000006</v>
      </c>
      <c r="M253" s="279">
        <f t="shared" si="13"/>
        <v>0</v>
      </c>
      <c r="N253" s="281">
        <f t="shared" si="14"/>
        <v>0</v>
      </c>
      <c r="O253" s="282">
        <f t="shared" si="15"/>
        <v>1</v>
      </c>
      <c r="P253" s="283"/>
    </row>
    <row r="254" spans="2:16">
      <c r="B254" s="273"/>
      <c r="C254" s="274"/>
      <c r="D254" s="275" t="s">
        <v>851</v>
      </c>
      <c r="E254" s="276" t="s">
        <v>977</v>
      </c>
      <c r="F254" s="276" t="s">
        <v>978</v>
      </c>
      <c r="G254" s="286" t="s">
        <v>655</v>
      </c>
      <c r="H254" s="284">
        <v>0</v>
      </c>
      <c r="I254" s="284">
        <v>17131.580000000002</v>
      </c>
      <c r="J254" s="279">
        <f t="shared" si="12"/>
        <v>17131.580000000002</v>
      </c>
      <c r="K254" s="285">
        <v>0</v>
      </c>
      <c r="L254" s="285">
        <v>0</v>
      </c>
      <c r="M254" s="279">
        <f t="shared" si="13"/>
        <v>17131.580000000002</v>
      </c>
      <c r="N254" s="281">
        <f t="shared" si="14"/>
        <v>0</v>
      </c>
      <c r="O254" s="282">
        <f t="shared" si="15"/>
        <v>0</v>
      </c>
      <c r="P254" s="283"/>
    </row>
    <row r="255" spans="2:16">
      <c r="B255" s="273"/>
      <c r="C255" s="274"/>
      <c r="D255" s="275" t="s">
        <v>851</v>
      </c>
      <c r="E255" s="276" t="s">
        <v>979</v>
      </c>
      <c r="F255" s="276" t="s">
        <v>980</v>
      </c>
      <c r="G255" s="286" t="s">
        <v>676</v>
      </c>
      <c r="H255" s="284">
        <v>0</v>
      </c>
      <c r="I255" s="284">
        <v>22260.400000000001</v>
      </c>
      <c r="J255" s="279">
        <f t="shared" si="12"/>
        <v>22260.400000000001</v>
      </c>
      <c r="K255" s="285">
        <v>22260.400000000001</v>
      </c>
      <c r="L255" s="285">
        <v>22260.400000000001</v>
      </c>
      <c r="M255" s="279">
        <f t="shared" si="13"/>
        <v>0</v>
      </c>
      <c r="N255" s="281">
        <f t="shared" si="14"/>
        <v>0</v>
      </c>
      <c r="O255" s="282">
        <f t="shared" si="15"/>
        <v>1</v>
      </c>
      <c r="P255" s="283"/>
    </row>
    <row r="256" spans="2:16">
      <c r="B256" s="273"/>
      <c r="C256" s="274"/>
      <c r="D256" s="275" t="s">
        <v>851</v>
      </c>
      <c r="E256" s="276" t="s">
        <v>981</v>
      </c>
      <c r="F256" s="276" t="s">
        <v>982</v>
      </c>
      <c r="G256" s="286" t="s">
        <v>631</v>
      </c>
      <c r="H256" s="284">
        <v>0</v>
      </c>
      <c r="I256" s="284">
        <v>33390.6</v>
      </c>
      <c r="J256" s="279">
        <f t="shared" si="12"/>
        <v>33390.6</v>
      </c>
      <c r="K256" s="285">
        <v>33390.6</v>
      </c>
      <c r="L256" s="285">
        <v>33390.6</v>
      </c>
      <c r="M256" s="279">
        <f t="shared" si="13"/>
        <v>0</v>
      </c>
      <c r="N256" s="281">
        <f t="shared" si="14"/>
        <v>0</v>
      </c>
      <c r="O256" s="282">
        <f t="shared" si="15"/>
        <v>1</v>
      </c>
      <c r="P256" s="283"/>
    </row>
    <row r="257" spans="1:16">
      <c r="B257" s="273"/>
      <c r="C257" s="274"/>
      <c r="D257" s="275" t="s">
        <v>851</v>
      </c>
      <c r="E257" s="276" t="s">
        <v>983</v>
      </c>
      <c r="F257" s="276" t="s">
        <v>984</v>
      </c>
      <c r="G257" s="286" t="s">
        <v>664</v>
      </c>
      <c r="H257" s="284">
        <v>0</v>
      </c>
      <c r="I257" s="284">
        <v>22260.400000000001</v>
      </c>
      <c r="J257" s="279">
        <f t="shared" si="12"/>
        <v>22260.400000000001</v>
      </c>
      <c r="K257" s="285">
        <v>22260.400000000001</v>
      </c>
      <c r="L257" s="285">
        <v>22260.400000000001</v>
      </c>
      <c r="M257" s="279">
        <f t="shared" si="13"/>
        <v>0</v>
      </c>
      <c r="N257" s="281">
        <f t="shared" si="14"/>
        <v>0</v>
      </c>
      <c r="O257" s="282">
        <f t="shared" si="15"/>
        <v>1</v>
      </c>
      <c r="P257" s="283"/>
    </row>
    <row r="258" spans="1:16">
      <c r="B258" s="273"/>
      <c r="C258" s="274"/>
      <c r="D258" s="275" t="s">
        <v>851</v>
      </c>
      <c r="E258" s="276" t="s">
        <v>985</v>
      </c>
      <c r="F258" s="276" t="s">
        <v>986</v>
      </c>
      <c r="G258" s="286" t="s">
        <v>583</v>
      </c>
      <c r="H258" s="284">
        <v>0</v>
      </c>
      <c r="I258" s="284">
        <v>7980.8</v>
      </c>
      <c r="J258" s="279">
        <f t="shared" si="12"/>
        <v>7980.8</v>
      </c>
      <c r="K258" s="285">
        <v>7980.8</v>
      </c>
      <c r="L258" s="285">
        <v>7980.8</v>
      </c>
      <c r="M258" s="279">
        <f t="shared" si="13"/>
        <v>0</v>
      </c>
      <c r="N258" s="281">
        <f t="shared" si="14"/>
        <v>0</v>
      </c>
      <c r="O258" s="282">
        <f t="shared" si="15"/>
        <v>1</v>
      </c>
      <c r="P258" s="283"/>
    </row>
    <row r="259" spans="1:16">
      <c r="B259" s="273"/>
      <c r="C259" s="274"/>
      <c r="D259" s="275" t="s">
        <v>851</v>
      </c>
      <c r="E259" s="276" t="s">
        <v>987</v>
      </c>
      <c r="F259" s="276" t="s">
        <v>988</v>
      </c>
      <c r="G259" s="286" t="s">
        <v>646</v>
      </c>
      <c r="H259" s="284">
        <v>0</v>
      </c>
      <c r="I259" s="284">
        <v>75000</v>
      </c>
      <c r="J259" s="279">
        <f t="shared" si="12"/>
        <v>75000</v>
      </c>
      <c r="K259" s="285">
        <v>75000</v>
      </c>
      <c r="L259" s="285">
        <v>75000</v>
      </c>
      <c r="M259" s="279">
        <f t="shared" si="13"/>
        <v>0</v>
      </c>
      <c r="N259" s="281">
        <f t="shared" si="14"/>
        <v>0</v>
      </c>
      <c r="O259" s="282">
        <f t="shared" si="15"/>
        <v>1</v>
      </c>
      <c r="P259" s="283"/>
    </row>
    <row r="260" spans="1:16">
      <c r="B260" s="273"/>
      <c r="C260" s="274"/>
      <c r="D260" s="275" t="s">
        <v>851</v>
      </c>
      <c r="E260" s="276" t="s">
        <v>989</v>
      </c>
      <c r="F260" s="276" t="s">
        <v>990</v>
      </c>
      <c r="G260" s="286" t="s">
        <v>697</v>
      </c>
      <c r="H260" s="284">
        <v>0</v>
      </c>
      <c r="I260" s="284">
        <v>33390.6</v>
      </c>
      <c r="J260" s="279">
        <f t="shared" si="12"/>
        <v>33390.6</v>
      </c>
      <c r="K260" s="285">
        <v>33390.6</v>
      </c>
      <c r="L260" s="285">
        <v>33390.6</v>
      </c>
      <c r="M260" s="279">
        <f t="shared" si="13"/>
        <v>0</v>
      </c>
      <c r="N260" s="281">
        <f t="shared" si="14"/>
        <v>0</v>
      </c>
      <c r="O260" s="282">
        <f t="shared" si="15"/>
        <v>1</v>
      </c>
      <c r="P260" s="283"/>
    </row>
    <row r="261" spans="1:16">
      <c r="B261" s="273"/>
      <c r="C261" s="274"/>
      <c r="D261" s="275" t="s">
        <v>851</v>
      </c>
      <c r="E261" s="276" t="s">
        <v>991</v>
      </c>
      <c r="F261" s="276" t="s">
        <v>992</v>
      </c>
      <c r="G261" s="286" t="s">
        <v>619</v>
      </c>
      <c r="H261" s="284">
        <v>0</v>
      </c>
      <c r="I261" s="284">
        <v>83620.399999999994</v>
      </c>
      <c r="J261" s="279">
        <f t="shared" si="12"/>
        <v>83620.399999999994</v>
      </c>
      <c r="K261" s="285">
        <v>22260.400000000001</v>
      </c>
      <c r="L261" s="285">
        <v>22260.400000000001</v>
      </c>
      <c r="M261" s="279">
        <f t="shared" si="13"/>
        <v>61359.999999999993</v>
      </c>
      <c r="N261" s="281">
        <f t="shared" si="14"/>
        <v>0</v>
      </c>
      <c r="O261" s="282">
        <f t="shared" si="15"/>
        <v>0.26620776748257607</v>
      </c>
      <c r="P261" s="283"/>
    </row>
    <row r="262" spans="1:16">
      <c r="B262" s="273"/>
      <c r="C262" s="274"/>
      <c r="D262" s="275" t="s">
        <v>851</v>
      </c>
      <c r="E262" s="276" t="s">
        <v>993</v>
      </c>
      <c r="F262" s="276" t="s">
        <v>994</v>
      </c>
      <c r="G262" s="286" t="s">
        <v>610</v>
      </c>
      <c r="H262" s="284">
        <v>0</v>
      </c>
      <c r="I262" s="284">
        <v>1510320</v>
      </c>
      <c r="J262" s="279">
        <f t="shared" si="12"/>
        <v>1510320</v>
      </c>
      <c r="K262" s="285">
        <v>1019640</v>
      </c>
      <c r="L262" s="285">
        <v>1019640</v>
      </c>
      <c r="M262" s="279">
        <f t="shared" si="13"/>
        <v>490680</v>
      </c>
      <c r="N262" s="281">
        <f t="shared" si="14"/>
        <v>0</v>
      </c>
      <c r="O262" s="282">
        <f t="shared" si="15"/>
        <v>0.67511520737327191</v>
      </c>
      <c r="P262" s="283"/>
    </row>
    <row r="263" spans="1:16">
      <c r="B263" s="273"/>
      <c r="C263" s="274"/>
      <c r="D263" s="275" t="s">
        <v>851</v>
      </c>
      <c r="E263" s="276" t="s">
        <v>995</v>
      </c>
      <c r="F263" s="276" t="s">
        <v>996</v>
      </c>
      <c r="G263" s="286" t="s">
        <v>661</v>
      </c>
      <c r="H263" s="284">
        <v>0</v>
      </c>
      <c r="I263" s="284">
        <v>51000</v>
      </c>
      <c r="J263" s="279">
        <f t="shared" si="12"/>
        <v>51000</v>
      </c>
      <c r="K263" s="285">
        <v>51000</v>
      </c>
      <c r="L263" s="285">
        <v>51000</v>
      </c>
      <c r="M263" s="279">
        <f t="shared" si="13"/>
        <v>0</v>
      </c>
      <c r="N263" s="281">
        <f t="shared" si="14"/>
        <v>0</v>
      </c>
      <c r="O263" s="282">
        <f t="shared" si="15"/>
        <v>1</v>
      </c>
      <c r="P263" s="283"/>
    </row>
    <row r="264" spans="1:16">
      <c r="B264" s="273"/>
      <c r="C264" s="274"/>
      <c r="D264" s="275" t="s">
        <v>851</v>
      </c>
      <c r="E264" s="276" t="s">
        <v>997</v>
      </c>
      <c r="F264" s="276" t="s">
        <v>998</v>
      </c>
      <c r="G264" s="286" t="s">
        <v>634</v>
      </c>
      <c r="H264" s="284">
        <v>0</v>
      </c>
      <c r="I264" s="284">
        <v>459541</v>
      </c>
      <c r="J264" s="279">
        <f t="shared" si="12"/>
        <v>459541</v>
      </c>
      <c r="K264" s="285">
        <v>0</v>
      </c>
      <c r="L264" s="285">
        <v>0</v>
      </c>
      <c r="M264" s="279">
        <f t="shared" si="13"/>
        <v>459541</v>
      </c>
      <c r="N264" s="281">
        <f t="shared" si="14"/>
        <v>0</v>
      </c>
      <c r="O264" s="282">
        <f t="shared" si="15"/>
        <v>0</v>
      </c>
      <c r="P264" s="283"/>
    </row>
    <row r="265" spans="1:16">
      <c r="B265" s="273"/>
      <c r="C265" s="274"/>
      <c r="D265" s="275" t="s">
        <v>851</v>
      </c>
      <c r="E265" s="276" t="s">
        <v>999</v>
      </c>
      <c r="F265" s="276" t="s">
        <v>1000</v>
      </c>
      <c r="G265" s="286" t="s">
        <v>640</v>
      </c>
      <c r="H265" s="284">
        <v>0</v>
      </c>
      <c r="I265" s="284">
        <v>37301.72</v>
      </c>
      <c r="J265" s="279">
        <f t="shared" si="12"/>
        <v>37301.72</v>
      </c>
      <c r="K265" s="285">
        <v>37301.72</v>
      </c>
      <c r="L265" s="285">
        <v>37301.72</v>
      </c>
      <c r="M265" s="279">
        <f t="shared" si="13"/>
        <v>0</v>
      </c>
      <c r="N265" s="281">
        <f t="shared" si="14"/>
        <v>0</v>
      </c>
      <c r="O265" s="282">
        <f t="shared" si="15"/>
        <v>1</v>
      </c>
      <c r="P265" s="283"/>
    </row>
    <row r="266" spans="1:16">
      <c r="B266" s="273"/>
      <c r="C266" s="274"/>
      <c r="D266" s="275" t="s">
        <v>851</v>
      </c>
      <c r="E266" s="276" t="s">
        <v>1001</v>
      </c>
      <c r="F266" s="276" t="s">
        <v>1002</v>
      </c>
      <c r="G266" s="286" t="s">
        <v>373</v>
      </c>
      <c r="H266" s="284">
        <v>0</v>
      </c>
      <c r="I266" s="284">
        <v>298785583.90000004</v>
      </c>
      <c r="J266" s="279">
        <f t="shared" ref="J266:J270" si="16">+H266+I266</f>
        <v>298785583.90000004</v>
      </c>
      <c r="K266" s="285">
        <v>113629305.08000001</v>
      </c>
      <c r="L266" s="285">
        <v>113629305.08000001</v>
      </c>
      <c r="M266" s="279">
        <f t="shared" ref="M266:M270" si="17">+J266-K266</f>
        <v>185156278.82000002</v>
      </c>
      <c r="N266" s="281">
        <f t="shared" ref="N266:N270" si="18">IFERROR(K266/H266,0)</f>
        <v>0</v>
      </c>
      <c r="O266" s="282">
        <f t="shared" ref="O266:O270" si="19">IFERROR(K266/J266,0)</f>
        <v>0.38030384062314859</v>
      </c>
      <c r="P266" s="283"/>
    </row>
    <row r="267" spans="1:16">
      <c r="B267" s="273"/>
      <c r="C267" s="274"/>
      <c r="D267" s="275" t="s">
        <v>851</v>
      </c>
      <c r="E267" s="276" t="s">
        <v>1003</v>
      </c>
      <c r="F267" s="276" t="s">
        <v>1004</v>
      </c>
      <c r="G267" s="286" t="s">
        <v>481</v>
      </c>
      <c r="H267" s="284">
        <v>0</v>
      </c>
      <c r="I267" s="284">
        <v>1777020.47</v>
      </c>
      <c r="J267" s="279">
        <f t="shared" si="16"/>
        <v>1777020.47</v>
      </c>
      <c r="K267" s="285">
        <v>1000290.86</v>
      </c>
      <c r="L267" s="285">
        <v>1000290.86</v>
      </c>
      <c r="M267" s="279">
        <f t="shared" si="17"/>
        <v>776729.61</v>
      </c>
      <c r="N267" s="281">
        <f t="shared" si="18"/>
        <v>0</v>
      </c>
      <c r="O267" s="282">
        <f t="shared" si="19"/>
        <v>0.56290339750560103</v>
      </c>
      <c r="P267" s="283"/>
    </row>
    <row r="268" spans="1:16">
      <c r="B268" s="273"/>
      <c r="C268" s="274"/>
      <c r="D268" s="275" t="s">
        <v>851</v>
      </c>
      <c r="E268" s="276" t="s">
        <v>1005</v>
      </c>
      <c r="F268" s="276" t="s">
        <v>1006</v>
      </c>
      <c r="G268" s="286" t="s">
        <v>373</v>
      </c>
      <c r="H268" s="284">
        <v>0</v>
      </c>
      <c r="I268" s="284">
        <v>48568726.329999998</v>
      </c>
      <c r="J268" s="279">
        <f t="shared" si="16"/>
        <v>48568726.329999998</v>
      </c>
      <c r="K268" s="285">
        <v>3625052.56</v>
      </c>
      <c r="L268" s="285">
        <v>3625052.56</v>
      </c>
      <c r="M268" s="279">
        <f t="shared" si="17"/>
        <v>44943673.769999996</v>
      </c>
      <c r="N268" s="281">
        <f t="shared" si="18"/>
        <v>0</v>
      </c>
      <c r="O268" s="282">
        <f t="shared" si="19"/>
        <v>7.4637587474903011E-2</v>
      </c>
      <c r="P268" s="283"/>
    </row>
    <row r="269" spans="1:16">
      <c r="B269" s="273"/>
      <c r="C269" s="274"/>
      <c r="D269" s="275" t="s">
        <v>851</v>
      </c>
      <c r="E269" s="276" t="s">
        <v>1007</v>
      </c>
      <c r="F269" s="276" t="s">
        <v>1008</v>
      </c>
      <c r="G269" s="286" t="s">
        <v>405</v>
      </c>
      <c r="H269" s="284">
        <v>300000000</v>
      </c>
      <c r="I269" s="284">
        <v>0</v>
      </c>
      <c r="J269" s="279">
        <f t="shared" si="16"/>
        <v>300000000</v>
      </c>
      <c r="K269" s="285">
        <v>0</v>
      </c>
      <c r="L269" s="285">
        <v>0</v>
      </c>
      <c r="M269" s="279">
        <f t="shared" si="17"/>
        <v>300000000</v>
      </c>
      <c r="N269" s="281">
        <f t="shared" si="18"/>
        <v>0</v>
      </c>
      <c r="O269" s="282">
        <f t="shared" si="19"/>
        <v>0</v>
      </c>
      <c r="P269" s="283"/>
    </row>
    <row r="270" spans="1:16">
      <c r="B270" s="273"/>
      <c r="C270" s="274"/>
      <c r="D270" s="275"/>
      <c r="E270" s="291"/>
      <c r="F270" s="291"/>
      <c r="G270" s="292"/>
      <c r="H270" s="284"/>
      <c r="I270" s="284"/>
      <c r="J270" s="279">
        <f t="shared" si="16"/>
        <v>0</v>
      </c>
      <c r="K270" s="285"/>
      <c r="L270" s="285"/>
      <c r="M270" s="279">
        <f t="shared" si="17"/>
        <v>0</v>
      </c>
      <c r="N270" s="281">
        <f t="shared" si="18"/>
        <v>0</v>
      </c>
      <c r="O270" s="282">
        <f t="shared" si="19"/>
        <v>0</v>
      </c>
      <c r="P270" s="283"/>
    </row>
    <row r="271" spans="1:16">
      <c r="B271" s="293"/>
      <c r="C271" s="294"/>
      <c r="D271" s="295"/>
      <c r="E271" s="296"/>
      <c r="F271" s="296"/>
      <c r="G271" s="297"/>
      <c r="H271" s="298"/>
      <c r="I271" s="298"/>
      <c r="J271" s="298"/>
      <c r="K271" s="298"/>
      <c r="L271" s="298"/>
      <c r="M271" s="299"/>
      <c r="N271" s="300"/>
      <c r="O271" s="301"/>
      <c r="P271" s="283"/>
    </row>
    <row r="272" spans="1:16" s="309" customFormat="1">
      <c r="A272" s="302"/>
      <c r="B272" s="303"/>
      <c r="C272" s="304" t="s">
        <v>177</v>
      </c>
      <c r="D272" s="305"/>
      <c r="E272" s="306"/>
      <c r="F272" s="306"/>
      <c r="G272" s="306"/>
      <c r="H272" s="299">
        <f t="shared" ref="H272:M272" si="20">SUM(H9:H270)</f>
        <v>13359576442.450001</v>
      </c>
      <c r="I272" s="299">
        <f t="shared" si="20"/>
        <v>1020984455.4200002</v>
      </c>
      <c r="J272" s="299">
        <f t="shared" si="20"/>
        <v>14380560897.870001</v>
      </c>
      <c r="K272" s="299">
        <f t="shared" si="20"/>
        <v>5531146627.1899977</v>
      </c>
      <c r="L272" s="299">
        <f t="shared" si="20"/>
        <v>5531144086.7899971</v>
      </c>
      <c r="M272" s="299">
        <f t="shared" si="20"/>
        <v>8849414270.6800041</v>
      </c>
      <c r="N272" s="307">
        <f t="shared" ref="N272" si="21">IFERROR(K272/H272,0)</f>
        <v>0.41402110695776262</v>
      </c>
      <c r="O272" s="308">
        <f>IFERROR(K272/J272,0)</f>
        <v>0.38462662662965058</v>
      </c>
    </row>
    <row r="273" spans="2:15">
      <c r="B273" s="310" t="s">
        <v>1009</v>
      </c>
      <c r="C273" s="310"/>
      <c r="D273" s="310"/>
      <c r="E273" s="310"/>
      <c r="F273" s="310"/>
      <c r="G273" s="310"/>
      <c r="H273" s="310"/>
      <c r="I273" s="310"/>
      <c r="J273" s="310"/>
      <c r="K273" s="311"/>
      <c r="L273" s="312"/>
      <c r="M273" s="313"/>
      <c r="N273" s="311"/>
      <c r="O273" s="314"/>
    </row>
    <row r="274" spans="2:15">
      <c r="B274" s="314"/>
      <c r="C274" s="314"/>
      <c r="D274" s="314"/>
      <c r="E274" s="314"/>
      <c r="F274" s="314"/>
      <c r="G274" s="314"/>
      <c r="H274" s="314"/>
      <c r="I274" s="314"/>
      <c r="J274" s="315"/>
      <c r="K274" s="316"/>
      <c r="L274" s="314"/>
      <c r="M274" s="315"/>
      <c r="N274" s="311"/>
      <c r="O274" s="314"/>
    </row>
    <row r="275" spans="2:15">
      <c r="B275" s="314"/>
      <c r="C275" s="314"/>
      <c r="D275" s="314"/>
      <c r="E275" s="314"/>
      <c r="F275" s="314"/>
      <c r="G275" s="314"/>
      <c r="H275" s="315"/>
      <c r="I275" s="315"/>
      <c r="J275" s="315"/>
      <c r="K275" s="315"/>
      <c r="L275" s="315"/>
      <c r="M275" s="315"/>
      <c r="N275" s="314"/>
      <c r="O275" s="314"/>
    </row>
  </sheetData>
  <mergeCells count="13">
    <mergeCell ref="B8:D8"/>
    <mergeCell ref="C272:D272"/>
    <mergeCell ref="B273:J273"/>
    <mergeCell ref="B1:O1"/>
    <mergeCell ref="B2:O2"/>
    <mergeCell ref="B3:O3"/>
    <mergeCell ref="B4:O4"/>
    <mergeCell ref="B5:D7"/>
    <mergeCell ref="E5:E7"/>
    <mergeCell ref="G5:G7"/>
    <mergeCell ref="H5:L5"/>
    <mergeCell ref="M5:M6"/>
    <mergeCell ref="N5:O5"/>
  </mergeCells>
  <dataValidations count="1">
    <dataValidation allowBlank="1" showInputMessage="1" showErrorMessage="1" prompt="Valor absoluto y/o relativo que registren los indicadores con relación a su meta anual correspondiente al programa, proyecto o actividad que se trate. (DOF 9-dic-09)" sqref="N65777 JJ65777 TF65777 ADB65777 AMX65777 AWT65777 BGP65777 BQL65777 CAH65777 CKD65777 CTZ65777 DDV65777 DNR65777 DXN65777 EHJ65777 ERF65777 FBB65777 FKX65777 FUT65777 GEP65777 GOL65777 GYH65777 HID65777 HRZ65777 IBV65777 ILR65777 IVN65777 JFJ65777 JPF65777 JZB65777 KIX65777 KST65777 LCP65777 LML65777 LWH65777 MGD65777 MPZ65777 MZV65777 NJR65777 NTN65777 ODJ65777 ONF65777 OXB65777 PGX65777 PQT65777 QAP65777 QKL65777 QUH65777 RED65777 RNZ65777 RXV65777 SHR65777 SRN65777 TBJ65777 TLF65777 TVB65777 UEX65777 UOT65777 UYP65777 VIL65777 VSH65777 WCD65777 WLZ65777 WVV65777 N131313 JJ131313 TF131313 ADB131313 AMX131313 AWT131313 BGP131313 BQL131313 CAH131313 CKD131313 CTZ131313 DDV131313 DNR131313 DXN131313 EHJ131313 ERF131313 FBB131313 FKX131313 FUT131313 GEP131313 GOL131313 GYH131313 HID131313 HRZ131313 IBV131313 ILR131313 IVN131313 JFJ131313 JPF131313 JZB131313 KIX131313 KST131313 LCP131313 LML131313 LWH131313 MGD131313 MPZ131313 MZV131313 NJR131313 NTN131313 ODJ131313 ONF131313 OXB131313 PGX131313 PQT131313 QAP131313 QKL131313 QUH131313 RED131313 RNZ131313 RXV131313 SHR131313 SRN131313 TBJ131313 TLF131313 TVB131313 UEX131313 UOT131313 UYP131313 VIL131313 VSH131313 WCD131313 WLZ131313 WVV131313 N196849 JJ196849 TF196849 ADB196849 AMX196849 AWT196849 BGP196849 BQL196849 CAH196849 CKD196849 CTZ196849 DDV196849 DNR196849 DXN196849 EHJ196849 ERF196849 FBB196849 FKX196849 FUT196849 GEP196849 GOL196849 GYH196849 HID196849 HRZ196849 IBV196849 ILR196849 IVN196849 JFJ196849 JPF196849 JZB196849 KIX196849 KST196849 LCP196849 LML196849 LWH196849 MGD196849 MPZ196849 MZV196849 NJR196849 NTN196849 ODJ196849 ONF196849 OXB196849 PGX196849 PQT196849 QAP196849 QKL196849 QUH196849 RED196849 RNZ196849 RXV196849 SHR196849 SRN196849 TBJ196849 TLF196849 TVB196849 UEX196849 UOT196849 UYP196849 VIL196849 VSH196849 WCD196849 WLZ196849 WVV196849 N262385 JJ262385 TF262385 ADB262385 AMX262385 AWT262385 BGP262385 BQL262385 CAH262385 CKD262385 CTZ262385 DDV262385 DNR262385 DXN262385 EHJ262385 ERF262385 FBB262385 FKX262385 FUT262385 GEP262385 GOL262385 GYH262385 HID262385 HRZ262385 IBV262385 ILR262385 IVN262385 JFJ262385 JPF262385 JZB262385 KIX262385 KST262385 LCP262385 LML262385 LWH262385 MGD262385 MPZ262385 MZV262385 NJR262385 NTN262385 ODJ262385 ONF262385 OXB262385 PGX262385 PQT262385 QAP262385 QKL262385 QUH262385 RED262385 RNZ262385 RXV262385 SHR262385 SRN262385 TBJ262385 TLF262385 TVB262385 UEX262385 UOT262385 UYP262385 VIL262385 VSH262385 WCD262385 WLZ262385 WVV262385 N327921 JJ327921 TF327921 ADB327921 AMX327921 AWT327921 BGP327921 BQL327921 CAH327921 CKD327921 CTZ327921 DDV327921 DNR327921 DXN327921 EHJ327921 ERF327921 FBB327921 FKX327921 FUT327921 GEP327921 GOL327921 GYH327921 HID327921 HRZ327921 IBV327921 ILR327921 IVN327921 JFJ327921 JPF327921 JZB327921 KIX327921 KST327921 LCP327921 LML327921 LWH327921 MGD327921 MPZ327921 MZV327921 NJR327921 NTN327921 ODJ327921 ONF327921 OXB327921 PGX327921 PQT327921 QAP327921 QKL327921 QUH327921 RED327921 RNZ327921 RXV327921 SHR327921 SRN327921 TBJ327921 TLF327921 TVB327921 UEX327921 UOT327921 UYP327921 VIL327921 VSH327921 WCD327921 WLZ327921 WVV327921 N393457 JJ393457 TF393457 ADB393457 AMX393457 AWT393457 BGP393457 BQL393457 CAH393457 CKD393457 CTZ393457 DDV393457 DNR393457 DXN393457 EHJ393457 ERF393457 FBB393457 FKX393457 FUT393457 GEP393457 GOL393457 GYH393457 HID393457 HRZ393457 IBV393457 ILR393457 IVN393457 JFJ393457 JPF393457 JZB393457 KIX393457 KST393457 LCP393457 LML393457 LWH393457 MGD393457 MPZ393457 MZV393457 NJR393457 NTN393457 ODJ393457 ONF393457 OXB393457 PGX393457 PQT393457 QAP393457 QKL393457 QUH393457 RED393457 RNZ393457 RXV393457 SHR393457 SRN393457 TBJ393457 TLF393457 TVB393457 UEX393457 UOT393457 UYP393457 VIL393457 VSH393457 WCD393457 WLZ393457 WVV393457 N458993 JJ458993 TF458993 ADB458993 AMX458993 AWT458993 BGP458993 BQL458993 CAH458993 CKD458993 CTZ458993 DDV458993 DNR458993 DXN458993 EHJ458993 ERF458993 FBB458993 FKX458993 FUT458993 GEP458993 GOL458993 GYH458993 HID458993 HRZ458993 IBV458993 ILR458993 IVN458993 JFJ458993 JPF458993 JZB458993 KIX458993 KST458993 LCP458993 LML458993 LWH458993 MGD458993 MPZ458993 MZV458993 NJR458993 NTN458993 ODJ458993 ONF458993 OXB458993 PGX458993 PQT458993 QAP458993 QKL458993 QUH458993 RED458993 RNZ458993 RXV458993 SHR458993 SRN458993 TBJ458993 TLF458993 TVB458993 UEX458993 UOT458993 UYP458993 VIL458993 VSH458993 WCD458993 WLZ458993 WVV458993 N524529 JJ524529 TF524529 ADB524529 AMX524529 AWT524529 BGP524529 BQL524529 CAH524529 CKD524529 CTZ524529 DDV524529 DNR524529 DXN524529 EHJ524529 ERF524529 FBB524529 FKX524529 FUT524529 GEP524529 GOL524529 GYH524529 HID524529 HRZ524529 IBV524529 ILR524529 IVN524529 JFJ524529 JPF524529 JZB524529 KIX524529 KST524529 LCP524529 LML524529 LWH524529 MGD524529 MPZ524529 MZV524529 NJR524529 NTN524529 ODJ524529 ONF524529 OXB524529 PGX524529 PQT524529 QAP524529 QKL524529 QUH524529 RED524529 RNZ524529 RXV524529 SHR524529 SRN524529 TBJ524529 TLF524529 TVB524529 UEX524529 UOT524529 UYP524529 VIL524529 VSH524529 WCD524529 WLZ524529 WVV524529 N590065 JJ590065 TF590065 ADB590065 AMX590065 AWT590065 BGP590065 BQL590065 CAH590065 CKD590065 CTZ590065 DDV590065 DNR590065 DXN590065 EHJ590065 ERF590065 FBB590065 FKX590065 FUT590065 GEP590065 GOL590065 GYH590065 HID590065 HRZ590065 IBV590065 ILR590065 IVN590065 JFJ590065 JPF590065 JZB590065 KIX590065 KST590065 LCP590065 LML590065 LWH590065 MGD590065 MPZ590065 MZV590065 NJR590065 NTN590065 ODJ590065 ONF590065 OXB590065 PGX590065 PQT590065 QAP590065 QKL590065 QUH590065 RED590065 RNZ590065 RXV590065 SHR590065 SRN590065 TBJ590065 TLF590065 TVB590065 UEX590065 UOT590065 UYP590065 VIL590065 VSH590065 WCD590065 WLZ590065 WVV590065 N655601 JJ655601 TF655601 ADB655601 AMX655601 AWT655601 BGP655601 BQL655601 CAH655601 CKD655601 CTZ655601 DDV655601 DNR655601 DXN655601 EHJ655601 ERF655601 FBB655601 FKX655601 FUT655601 GEP655601 GOL655601 GYH655601 HID655601 HRZ655601 IBV655601 ILR655601 IVN655601 JFJ655601 JPF655601 JZB655601 KIX655601 KST655601 LCP655601 LML655601 LWH655601 MGD655601 MPZ655601 MZV655601 NJR655601 NTN655601 ODJ655601 ONF655601 OXB655601 PGX655601 PQT655601 QAP655601 QKL655601 QUH655601 RED655601 RNZ655601 RXV655601 SHR655601 SRN655601 TBJ655601 TLF655601 TVB655601 UEX655601 UOT655601 UYP655601 VIL655601 VSH655601 WCD655601 WLZ655601 WVV655601 N721137 JJ721137 TF721137 ADB721137 AMX721137 AWT721137 BGP721137 BQL721137 CAH721137 CKD721137 CTZ721137 DDV721137 DNR721137 DXN721137 EHJ721137 ERF721137 FBB721137 FKX721137 FUT721137 GEP721137 GOL721137 GYH721137 HID721137 HRZ721137 IBV721137 ILR721137 IVN721137 JFJ721137 JPF721137 JZB721137 KIX721137 KST721137 LCP721137 LML721137 LWH721137 MGD721137 MPZ721137 MZV721137 NJR721137 NTN721137 ODJ721137 ONF721137 OXB721137 PGX721137 PQT721137 QAP721137 QKL721137 QUH721137 RED721137 RNZ721137 RXV721137 SHR721137 SRN721137 TBJ721137 TLF721137 TVB721137 UEX721137 UOT721137 UYP721137 VIL721137 VSH721137 WCD721137 WLZ721137 WVV721137 N786673 JJ786673 TF786673 ADB786673 AMX786673 AWT786673 BGP786673 BQL786673 CAH786673 CKD786673 CTZ786673 DDV786673 DNR786673 DXN786673 EHJ786673 ERF786673 FBB786673 FKX786673 FUT786673 GEP786673 GOL786673 GYH786673 HID786673 HRZ786673 IBV786673 ILR786673 IVN786673 JFJ786673 JPF786673 JZB786673 KIX786673 KST786673 LCP786673 LML786673 LWH786673 MGD786673 MPZ786673 MZV786673 NJR786673 NTN786673 ODJ786673 ONF786673 OXB786673 PGX786673 PQT786673 QAP786673 QKL786673 QUH786673 RED786673 RNZ786673 RXV786673 SHR786673 SRN786673 TBJ786673 TLF786673 TVB786673 UEX786673 UOT786673 UYP786673 VIL786673 VSH786673 WCD786673 WLZ786673 WVV786673 N852209 JJ852209 TF852209 ADB852209 AMX852209 AWT852209 BGP852209 BQL852209 CAH852209 CKD852209 CTZ852209 DDV852209 DNR852209 DXN852209 EHJ852209 ERF852209 FBB852209 FKX852209 FUT852209 GEP852209 GOL852209 GYH852209 HID852209 HRZ852209 IBV852209 ILR852209 IVN852209 JFJ852209 JPF852209 JZB852209 KIX852209 KST852209 LCP852209 LML852209 LWH852209 MGD852209 MPZ852209 MZV852209 NJR852209 NTN852209 ODJ852209 ONF852209 OXB852209 PGX852209 PQT852209 QAP852209 QKL852209 QUH852209 RED852209 RNZ852209 RXV852209 SHR852209 SRN852209 TBJ852209 TLF852209 TVB852209 UEX852209 UOT852209 UYP852209 VIL852209 VSH852209 WCD852209 WLZ852209 WVV852209 N917745 JJ917745 TF917745 ADB917745 AMX917745 AWT917745 BGP917745 BQL917745 CAH917745 CKD917745 CTZ917745 DDV917745 DNR917745 DXN917745 EHJ917745 ERF917745 FBB917745 FKX917745 FUT917745 GEP917745 GOL917745 GYH917745 HID917745 HRZ917745 IBV917745 ILR917745 IVN917745 JFJ917745 JPF917745 JZB917745 KIX917745 KST917745 LCP917745 LML917745 LWH917745 MGD917745 MPZ917745 MZV917745 NJR917745 NTN917745 ODJ917745 ONF917745 OXB917745 PGX917745 PQT917745 QAP917745 QKL917745 QUH917745 RED917745 RNZ917745 RXV917745 SHR917745 SRN917745 TBJ917745 TLF917745 TVB917745 UEX917745 UOT917745 UYP917745 VIL917745 VSH917745 WCD917745 WLZ917745 WVV917745 N983281 JJ983281 TF983281 ADB983281 AMX983281 AWT983281 BGP983281 BQL983281 CAH983281 CKD983281 CTZ983281 DDV983281 DNR983281 DXN983281 EHJ983281 ERF983281 FBB983281 FKX983281 FUT983281 GEP983281 GOL983281 GYH983281 HID983281 HRZ983281 IBV983281 ILR983281 IVN983281 JFJ983281 JPF983281 JZB983281 KIX983281 KST983281 LCP983281 LML983281 LWH983281 MGD983281 MPZ983281 MZV983281 NJR983281 NTN983281 ODJ983281 ONF983281 OXB983281 PGX983281 PQT983281 QAP983281 QKL983281 QUH983281 RED983281 RNZ983281 RXV983281 SHR983281 SRN983281 TBJ983281 TLF983281 TVB983281 UEX983281 UOT983281 UYP983281 VIL983281 VSH983281 WCD983281 WLZ983281 WVV983281 WVV5 WLZ5 WCD5 VSH5 VIL5 UYP5 UOT5 UEX5 TVB5 TLF5 TBJ5 SRN5 SHR5 RXV5 RNZ5 RED5 QUH5 QKL5 QAP5 PQT5 PGX5 OXB5 ONF5 ODJ5 NTN5 NJR5 MZV5 MPZ5 MGD5 LWH5 LML5 LCP5 KST5 KIX5 JZB5 JPF5 JFJ5 IVN5 ILR5 IBV5 HRZ5 HID5 GYH5 GOL5 GEP5 FUT5 FKX5 FBB5 ERF5 EHJ5 DXN5 DNR5 DDV5 CTZ5 CKD5 CAH5 BQL5 BGP5 AWT5 AMX5 ADB5 TF5 JJ5 N5"/>
  </dataValidations>
  <pageMargins left="0.70866141732283472" right="0.70866141732283472" top="0.74803149606299213" bottom="0.74803149606299213" header="0.31496062992125984" footer="0.31496062992125984"/>
  <pageSetup scale="80" fitToHeight="2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EAIE</vt:lpstr>
      <vt:lpstr>EAI</vt:lpstr>
      <vt:lpstr>CtasAdmvas 1</vt:lpstr>
      <vt:lpstr>CTG</vt:lpstr>
      <vt:lpstr>COG</vt:lpstr>
      <vt:lpstr>CFF</vt:lpstr>
      <vt:lpstr>GCP</vt:lpstr>
      <vt:lpstr>PPI</vt:lpstr>
      <vt:lpstr>COG!Área_de_impresión</vt:lpstr>
      <vt:lpstr>EAI!Área_de_impresión</vt:lpstr>
      <vt:lpstr>EAIE!Área_de_impresión</vt:lpstr>
      <vt:lpstr>PPI!Área_de_impresión</vt:lpstr>
      <vt:lpstr>COG!Títulos_a_imprimir</vt:lpstr>
      <vt:lpstr>EAIE!Títulos_a_imprimir</vt:lpstr>
      <vt:lpstr>PPI!Títulos_a_imprimir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2021-07-27T22:04:05Z</cp:lastPrinted>
  <dcterms:created xsi:type="dcterms:W3CDTF">2021-07-27T20:57:28Z</dcterms:created>
  <dcterms:modified xsi:type="dcterms:W3CDTF">2021-07-27T22:04:50Z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