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2017\tri\CP1T\1InformacionContable\xlsx\"/>
    </mc:Choice>
  </mc:AlternateContent>
  <xr:revisionPtr revIDLastSave="0" documentId="8_{DD1BB778-BE6A-44AF-AA57-6FB234BFB8D2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75" i="1" l="1"/>
  <c r="D475" i="1"/>
  <c r="C475" i="1"/>
  <c r="I469" i="1"/>
  <c r="F466" i="1"/>
  <c r="E453" i="1"/>
  <c r="E462" i="1" s="1"/>
  <c r="G462" i="1" s="1"/>
  <c r="G451" i="1"/>
  <c r="J449" i="1"/>
  <c r="E448" i="1"/>
  <c r="F444" i="1"/>
  <c r="J440" i="1"/>
  <c r="G440" i="1"/>
  <c r="G444" i="1" s="1"/>
  <c r="H438" i="1"/>
  <c r="E434" i="1"/>
  <c r="F434" i="1" s="1"/>
  <c r="G423" i="1"/>
  <c r="F423" i="1"/>
  <c r="E420" i="1"/>
  <c r="F417" i="1"/>
  <c r="E413" i="1"/>
  <c r="E426" i="1" s="1"/>
  <c r="H411" i="1"/>
  <c r="C350" i="1"/>
  <c r="D338" i="1"/>
  <c r="C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38" i="1" s="1"/>
  <c r="D312" i="1"/>
  <c r="D311" i="1"/>
  <c r="C311" i="1"/>
  <c r="C312" i="1" s="1"/>
  <c r="E310" i="1"/>
  <c r="E309" i="1"/>
  <c r="E311" i="1" s="1"/>
  <c r="E312" i="1" s="1"/>
  <c r="E308" i="1"/>
  <c r="E307" i="1"/>
  <c r="E302" i="1"/>
  <c r="D302" i="1"/>
  <c r="C302" i="1"/>
  <c r="C280" i="1"/>
  <c r="D264" i="1" s="1"/>
  <c r="D279" i="1"/>
  <c r="C242" i="1"/>
  <c r="C240" i="1"/>
  <c r="C244" i="1"/>
  <c r="C232" i="1"/>
  <c r="C234" i="1" s="1"/>
  <c r="C228" i="1"/>
  <c r="C221" i="1"/>
  <c r="C218" i="1"/>
  <c r="C209" i="1"/>
  <c r="C187" i="1"/>
  <c r="C180" i="1"/>
  <c r="C173" i="1"/>
  <c r="C166" i="1"/>
  <c r="F158" i="1"/>
  <c r="E158" i="1"/>
  <c r="D158" i="1"/>
  <c r="C158" i="1"/>
  <c r="C140" i="1"/>
  <c r="C131" i="1"/>
  <c r="E124" i="1"/>
  <c r="D124" i="1"/>
  <c r="C124" i="1"/>
  <c r="E112" i="1"/>
  <c r="E111" i="1"/>
  <c r="E110" i="1"/>
  <c r="E109" i="1"/>
  <c r="E108" i="1"/>
  <c r="E107" i="1"/>
  <c r="E106" i="1"/>
  <c r="E105" i="1"/>
  <c r="E104" i="1"/>
  <c r="D103" i="1"/>
  <c r="C103" i="1"/>
  <c r="E103" i="1" s="1"/>
  <c r="E101" i="1"/>
  <c r="E100" i="1"/>
  <c r="E99" i="1"/>
  <c r="E98" i="1"/>
  <c r="E96" i="1"/>
  <c r="E95" i="1"/>
  <c r="E94" i="1"/>
  <c r="E93" i="1"/>
  <c r="E92" i="1"/>
  <c r="E91" i="1"/>
  <c r="E89" i="1" s="1"/>
  <c r="E114" i="1" s="1"/>
  <c r="E90" i="1"/>
  <c r="D89" i="1"/>
  <c r="C89" i="1"/>
  <c r="C114" i="1"/>
  <c r="C69" i="1"/>
  <c r="C62" i="1"/>
  <c r="C51" i="1"/>
  <c r="F40" i="1"/>
  <c r="E40" i="1"/>
  <c r="D40" i="1"/>
  <c r="C40" i="1"/>
  <c r="E31" i="1"/>
  <c r="D31" i="1"/>
  <c r="C31" i="1"/>
  <c r="D114" i="1"/>
  <c r="D261" i="1"/>
  <c r="D269" i="1"/>
  <c r="D270" i="1"/>
  <c r="D274" i="1"/>
  <c r="D268" i="1"/>
  <c r="D273" i="1"/>
  <c r="D255" i="1"/>
  <c r="D263" i="1"/>
  <c r="G426" i="1" l="1"/>
  <c r="F427" i="1"/>
  <c r="K453" i="1"/>
  <c r="F456" i="1"/>
  <c r="F452" i="1" s="1"/>
  <c r="D275" i="1"/>
  <c r="D253" i="1"/>
  <c r="D262" i="1"/>
  <c r="D257" i="1"/>
  <c r="D266" i="1"/>
  <c r="D271" i="1"/>
  <c r="D276" i="1"/>
  <c r="D258" i="1"/>
  <c r="D252" i="1"/>
  <c r="D265" i="1"/>
  <c r="D267" i="1"/>
  <c r="D272" i="1"/>
  <c r="D254" i="1"/>
  <c r="D256" i="1"/>
  <c r="D260" i="1"/>
  <c r="D259" i="1"/>
  <c r="D278" i="1"/>
  <c r="D277" i="1"/>
  <c r="D280" i="1" l="1"/>
</calcChain>
</file>

<file path=xl/sharedStrings.xml><?xml version="1.0" encoding="utf-8"?>
<sst xmlns="http://schemas.openxmlformats.org/spreadsheetml/2006/main" count="376" uniqueCount="298">
  <si>
    <t>RÉGIMEN DE PROTECCIÓN SOCIAL EN SALUD DEL ESTADO DE GUANAJUATO</t>
  </si>
  <si>
    <t xml:space="preserve">NOTAS A LOS ESTADOS FINANCIEROS </t>
  </si>
  <si>
    <t>Al 31 de Marzo del 2017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</si>
  <si>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</si>
  <si>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</si>
  <si>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</si>
  <si>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</si>
  <si>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</si>
  <si>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</si>
  <si>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</si>
  <si>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</si>
  <si>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1121 Inversiones mayores a 3 meses hasta 12.</t>
  </si>
  <si>
    <t>1211 INVERSIONES A LP</t>
  </si>
  <si>
    <t>* DERECHOSA RECIBIR EFECTIVO Y EQUIVALENTES Y BIENES O SERVICIOS A RECIBIR</t>
  </si>
  <si>
    <t>ESF-02 INGRESOS P/RECUPERAR</t>
  </si>
  <si>
    <t xml:space="preserve"> 1122602001  CUENTAS POR COBRAR A ENTIDADES FED T MPIOS</t>
  </si>
  <si>
    <t>ESF-03 DEUDORES P/RECUPERAR</t>
  </si>
  <si>
    <t>90 DIAS</t>
  </si>
  <si>
    <t>180 DIAS</t>
  </si>
  <si>
    <t>365 DIAS</t>
  </si>
  <si>
    <t>1123 DEUDORES PENDIENTES POR RECUPERAR</t>
  </si>
  <si>
    <t xml:space="preserve"> 1123101002  GASTOS A RESERVA DE COMPROBAR </t>
  </si>
  <si>
    <t xml:space="preserve"> 1123103301  SUBSIDIO AL EMPLEO </t>
  </si>
  <si>
    <t xml:space="preserve"> 1123106001  OTROS DEUDORES DIVERSOS </t>
  </si>
  <si>
    <t xml:space="preserve"> 1191001001  DEPOSITOS EN GARANTIA SERV. </t>
  </si>
  <si>
    <t>* BIENES DISPONIBLES PARA SU TRANSFORMACIÓN O CONSUMO.</t>
  </si>
  <si>
    <t>ESF-05 INVENTARIO Y ALMACENES</t>
  </si>
  <si>
    <t>METODO</t>
  </si>
  <si>
    <t>1140 INVENTARIOS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</si>
  <si>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</si>
  <si>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</si>
  <si>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</si>
  <si>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</si>
  <si>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</si>
  <si>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</si>
  <si>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</si>
  <si>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</si>
  <si>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</si>
  <si>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</si>
  <si>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Página 9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</si>
  <si>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</si>
  <si>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</si>
  <si>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</si>
  <si>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</si>
  <si>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</si>
  <si>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</si>
  <si>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 BIENES INMUEBLES, INFRAESTRUCTURA Y CONTRUCCIONES EN PROCESO</t>
  </si>
  <si>
    <t>1240 BIENES MUEBLES</t>
  </si>
  <si>
    <t>1241151100  MUEBLES DE OFICINA Y ESTANTERÍA</t>
  </si>
  <si>
    <t>1241251200  MUEBLES, EXCEPTO DE OFICINA Y ESTANTERÍA</t>
  </si>
  <si>
    <t>1241351500  EQUIPO DE CÓMPUTO Y</t>
  </si>
  <si>
    <t>1241951900  OTROS MOBILIARIOS Y</t>
  </si>
  <si>
    <t>1242152100  EQUIPO Y APARATOS AUDIOVISUALES</t>
  </si>
  <si>
    <t>1242352300  CÁMARAS FOTOGRÁFICAS Y DE VIDEO</t>
  </si>
  <si>
    <t>1243153100  EQUIPO MÉDICO Y DE LABORATORIO</t>
  </si>
  <si>
    <t>1244154100  AUTOMÓVILES Y CAMIONES</t>
  </si>
  <si>
    <t>1246456400  SISTEMAS DE AIRE ACO</t>
  </si>
  <si>
    <t>1246556500  EQUIPO DE COMUNICACI</t>
  </si>
  <si>
    <t>1246656600  EQUIPOS DE GENERACIÓ</t>
  </si>
  <si>
    <t>1246956900  OTROS EQUIPOS</t>
  </si>
  <si>
    <t>1260   DEPRECIACIÓN y DETERIORO ACUM.</t>
  </si>
  <si>
    <t>1263151101  MUEBLES DE OFICINA Y ESTANTERÍA</t>
  </si>
  <si>
    <t>1263151201  MUEBLES, EXCEPTO DE</t>
  </si>
  <si>
    <t>1263151501  EPO. DE COMPUTO Y DE</t>
  </si>
  <si>
    <t>1263151901  OTROS MOBILIARIOS Y</t>
  </si>
  <si>
    <t>1263252101  EQUIPOS Y APARATOS AUDIOVISUALES</t>
  </si>
  <si>
    <t>1263252301  CAMARAS FOTOGRAFICAS Y DE VIDEO</t>
  </si>
  <si>
    <t>1263656401  SISTEMAS DE AIRE ACO</t>
  </si>
  <si>
    <t>1263656501  EQUIPO DE COMUNICACI</t>
  </si>
  <si>
    <t>1263656601  EQUIPOS DE GENERACIÓ</t>
  </si>
  <si>
    <t>ESF-09 INTANGIBLES Y DIFERIDOS</t>
  </si>
  <si>
    <t>1250 ACTIVOS INTANGIBLES</t>
  </si>
  <si>
    <t>1270 ACTIVOS DIFERIDOS</t>
  </si>
  <si>
    <t>1260 DEPRECIACIÓN, DETERIORO Y AMORTIZACIÓN ACUMULADA DE BIENES</t>
  </si>
  <si>
    <t>ESF-10   ESTIMACIONES Y DETERIOROS</t>
  </si>
  <si>
    <t>1280 ESTIMACIÓN POR PÉRDIDA O DETERIORO DE ACTIVOS NO CIRCULANTES</t>
  </si>
  <si>
    <t>ESF-11 OTROS ACTIVOS</t>
  </si>
  <si>
    <t>CARACTERÍSTICAS</t>
  </si>
  <si>
    <t>PASIVO</t>
  </si>
  <si>
    <t>ESF-12 CUENTAS Y DOCUMENTOS POR PAGAR</t>
  </si>
  <si>
    <t>2110 CUENTAS POR PAGAR A CORTO PLAZO</t>
  </si>
  <si>
    <t>2111101001  SUELDOS POR PAGAR</t>
  </si>
  <si>
    <t>2111401001  APORTACIÓN PATRONAL ISSEG</t>
  </si>
  <si>
    <t>2112101002  PADRON UNICO DE PROVEEDORES</t>
  </si>
  <si>
    <t>2117101001  ISR NOMINA</t>
  </si>
  <si>
    <t>2117202002  CUOTAS TRABAJADOR ISSEG</t>
  </si>
  <si>
    <t>2117502101  IMPUESTO SOBRE NOMINAS</t>
  </si>
  <si>
    <t>2117911001  ISSEG</t>
  </si>
  <si>
    <t>2119904001  ENTIDADES</t>
  </si>
  <si>
    <t>2119906001  NOMINA SANCIONES POR RETARDOS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</si>
  <si>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</si>
  <si>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</si>
  <si>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</si>
  <si>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</si>
  <si>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2160 FONDOS Y BIENES DE TERCEROS EN GARANTÍA Y/O ADMINISTRACIÓN CP</t>
  </si>
  <si>
    <t>ESF-13 PASIVO DIFERIDO A LARGO PLAZO</t>
  </si>
  <si>
    <t>2240 PASIVOS DIFERIDOS A LARGO PLAZO</t>
  </si>
  <si>
    <t>ESF-14 OTROS PASIVOS CIRCULANTES</t>
  </si>
  <si>
    <t>2199 OTROS PASIVOS CIRCULANTES</t>
  </si>
  <si>
    <t>2199002099 DIFERENCIAS IRRELEVANTES</t>
  </si>
  <si>
    <t>Página 10</t>
  </si>
  <si>
    <t>II) NOTAS AL ESTADO DE ACTIVIDADES</t>
  </si>
  <si>
    <t>INGRESOS DE GESTIÓN</t>
  </si>
  <si>
    <t>ERA-01 INGRESOS</t>
  </si>
  <si>
    <t>NOTA</t>
  </si>
  <si>
    <t>4129240201  CUOTAS FAMILIARES</t>
  </si>
  <si>
    <t>4129 Otras Cuotas y Aportaciones Seg.Soc</t>
  </si>
  <si>
    <t>4120 Cuotas y Aportaciones de Seg.Social</t>
  </si>
  <si>
    <t>4159511219  CUOTAS DE RECUPERACIÓN</t>
  </si>
  <si>
    <t>4159 Otros Productos que Generan Ing.</t>
  </si>
  <si>
    <t>4150 Productos de Tipo Corriente</t>
  </si>
  <si>
    <t>4160 Aprovechamientos de Tipo Corriente</t>
  </si>
  <si>
    <t>4162610061  SANCIONES</t>
  </si>
  <si>
    <t>4162 Multas</t>
  </si>
  <si>
    <t xml:space="preserve">4163610031  INDEMNIZACIONES </t>
  </si>
  <si>
    <t>4163 Indemnizaciones</t>
  </si>
  <si>
    <t>INGRESOS DE GESTION</t>
  </si>
  <si>
    <t>4210 Participaciones y Aportaciones</t>
  </si>
  <si>
    <t xml:space="preserve">  4213 Convenios</t>
  </si>
  <si>
    <t>4213831000  CONVENIO SERVICIOS PERSONALES</t>
  </si>
  <si>
    <t>4213832000  CONVENIO MATERIALES Y SUMINISTROS</t>
  </si>
  <si>
    <t>4213833000  CONVENIO SERVICIOS GENERALES</t>
  </si>
  <si>
    <t>4213834000  CONVENIO AYUDAS Y SUBSIDIOS</t>
  </si>
  <si>
    <t>4220 Transferencias, Asignaciones, Subs.</t>
  </si>
  <si>
    <t>4221 Trans. Internas y Asig. al Secto</t>
  </si>
  <si>
    <t>4221911000  SERVICIOS PERSONALES</t>
  </si>
  <si>
    <t>4221913000  SERVICIOS GENERALES</t>
  </si>
  <si>
    <t>PARTICIPACIONES, APORTACIONES</t>
  </si>
  <si>
    <t>ERA-02 OTROS INGRESOS Y BENEFICIOS</t>
  </si>
  <si>
    <t>4311 Int.Ganados de Val.,Créditos, Bonos</t>
  </si>
  <si>
    <t>4310 Ingresos Financieros</t>
  </si>
  <si>
    <t>4399 Otros Ingresos y Beneficios Varios</t>
  </si>
  <si>
    <t>4390 Otros Ingresos y Beneficios Varios</t>
  </si>
  <si>
    <t>GASTOS Y OTRAS PÉRDIDAS</t>
  </si>
  <si>
    <t>ERA-03 GASTOS</t>
  </si>
  <si>
    <t>%GASTO</t>
  </si>
  <si>
    <t>EXPLICACION</t>
  </si>
  <si>
    <t>5000 GASTOS Y OTRAS PERDIDAS</t>
  </si>
  <si>
    <t>5111113000  SUELDOS BASE AL PERS</t>
  </si>
  <si>
    <t>5113132000  PRIMAS DE VACAS., DO</t>
  </si>
  <si>
    <t>5113134000  COMPENSACIONES</t>
  </si>
  <si>
    <t>5114141000  APORTACIONES DE SEGURIDAD SOCIAL</t>
  </si>
  <si>
    <t>5114144000  SEGUROS MÚLTIPLES</t>
  </si>
  <si>
    <t>5115153000  SEGURO DE RETIRO (AP</t>
  </si>
  <si>
    <t>5115154000  PRESTACIONES CONTRACTUALES</t>
  </si>
  <si>
    <t>5115159000  OTRAS PRESTACIONES S</t>
  </si>
  <si>
    <t>5122221000  ALIMENTACIÓN DE PERSONAS</t>
  </si>
  <si>
    <t>5129294000  REFACCIONES Y ACCESO</t>
  </si>
  <si>
    <t>5131311000  SERVICIO DE ENERGÍA ELÉCTRICA</t>
  </si>
  <si>
    <t>5131313000  SERVICIO DE AGUA POTABLE</t>
  </si>
  <si>
    <t>5132322000  ARRENDAMIENTO DE EDIFICIOS</t>
  </si>
  <si>
    <t>5133336000  SERVS. APOYO ADMVO.,</t>
  </si>
  <si>
    <t>5133338000  SERVICIOS DE VIGILANCIA</t>
  </si>
  <si>
    <t>5133339000  SERVICIOS PROFESIONA</t>
  </si>
  <si>
    <t>5134345000  SEGUROS DE BIENES PATRIMONIALES</t>
  </si>
  <si>
    <t>5135358000  SERVICIOS DE LIMPIEZ</t>
  </si>
  <si>
    <t>5136361200  DIF. POR MEDIOS ALTE</t>
  </si>
  <si>
    <t>5137372000  PASAJES TERRESTRES</t>
  </si>
  <si>
    <t>5137375000  VIATICOS EN EL PAIS</t>
  </si>
  <si>
    <t>5139392000  OTROS IMPUESTOS Y DERECHOS</t>
  </si>
  <si>
    <t>5139398000  IMPUESTO DE NOMINA</t>
  </si>
  <si>
    <t>5212415100  TRANSFERENCIAS PARA</t>
  </si>
  <si>
    <t>5212415200  TRANSFER. PARA  MATE</t>
  </si>
  <si>
    <t>5212415300  TRANSFERENCIAS PARA</t>
  </si>
  <si>
    <t>5212415600  TRANSFERENCIAS PARA</t>
  </si>
  <si>
    <t>5599000006  Diferencia por Redondeo</t>
  </si>
  <si>
    <t>Página 11</t>
  </si>
  <si>
    <t>III) NOTAS AL ESTADO DE VARIACIÓN A LA HACIEDA PÚBLICA</t>
  </si>
  <si>
    <t>VHP-01 PATRIMONIO CONTRIBUIDO</t>
  </si>
  <si>
    <t>MODIFICACION</t>
  </si>
  <si>
    <t>3110 HACIENDA PUBLICA/PATRIMONIO CONTRIBUIDO</t>
  </si>
  <si>
    <t>3111835000 CONVENIO BIENES MUEBLES E INMUEBLES</t>
  </si>
  <si>
    <t>3113835000 BIENES MUEBLES E INMUEBLES</t>
  </si>
  <si>
    <t>VHP-02 PATRIMONIO GENERADO</t>
  </si>
  <si>
    <t>3210 Resultado del Ejercicio (Ahorro/Desahorro)</t>
  </si>
  <si>
    <t>3220000024  RESULTADO DEL EJERCICIO 2016</t>
  </si>
  <si>
    <t>3220690201  APLICACIÓN DE REMANENTE PROPIO</t>
  </si>
  <si>
    <t>3220690202  APLICACIÓN DE REMANENTE FEDERAL</t>
  </si>
  <si>
    <t>SUB TOTAL</t>
  </si>
  <si>
    <t>IV) NOTAS AL ESTADO DE FLUJO DE EFECTIVO</t>
  </si>
  <si>
    <t>EFE-01 FLUJO DE EFECTIVO</t>
  </si>
  <si>
    <t>1112102001  BANCOMER 00103823393</t>
  </si>
  <si>
    <t>1112103001  BANORTE 004213790060</t>
  </si>
  <si>
    <t>1112104001  HSBC 040585783037 DI</t>
  </si>
  <si>
    <t>1112105001  SCOTIABANK 023093835</t>
  </si>
  <si>
    <t>1112106002  BAJIO 148857010101</t>
  </si>
  <si>
    <t>1112106003  BAJIO 148850240101</t>
  </si>
  <si>
    <t>1112106004  BAJIO 148854460101</t>
  </si>
  <si>
    <t>1112106006  BAJIO 148857760101</t>
  </si>
  <si>
    <t>1112106007  BAJIO 148855110101</t>
  </si>
  <si>
    <t>1112106008  BAJIO 149882400101</t>
  </si>
  <si>
    <t>1112106009  BAJIO 149883720101 PORTABILIDAD</t>
  </si>
  <si>
    <t>1112106010  BAJIO 154399610101</t>
  </si>
  <si>
    <t>1112106011  BAJIO 154403080101</t>
  </si>
  <si>
    <t>1112106012  BAJIO 173290040101 R</t>
  </si>
  <si>
    <t>1112106013  BAJIO 173470140101 R</t>
  </si>
  <si>
    <t>1112106014  BAJIO 175915790101 CREDITO PUENT</t>
  </si>
  <si>
    <t>1112106016  BAJIO 175364750101 S</t>
  </si>
  <si>
    <t>1112107001  SERFIN 180000356900</t>
  </si>
  <si>
    <t>1112107003  SERFIN 18000035687</t>
  </si>
  <si>
    <t>EFE-02 ADQ. BIENES MUEBLES E INMUEBLES</t>
  </si>
  <si>
    <t>% SUB</t>
  </si>
  <si>
    <t>1241 Mobiliario y Equipo de Administración</t>
  </si>
  <si>
    <t>1242 Mobiliario y Equipo Educacional y Recreacional</t>
  </si>
  <si>
    <t>1243 Equipo e Instrumental Médico y de Laboratorio</t>
  </si>
  <si>
    <t>1246 Maquinaria, Otros Equipos y Herramientas</t>
  </si>
  <si>
    <t>Bienes Inmuebles, Infraestructura y Construcciones en Proceso</t>
  </si>
  <si>
    <t>CONCILIACIÓN DEL FLUJO DE EFECTIVO</t>
  </si>
  <si>
    <t>NOTA:     EFE-03</t>
  </si>
  <si>
    <t>CUENTA</t>
  </si>
  <si>
    <t>NOMBRE DE LA CUENTA</t>
  </si>
  <si>
    <t>OTROS GASTOS Y PÉRDIDAS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</si>
  <si>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</si>
  <si>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</si>
  <si>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activos no circulantes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</si>
  <si>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</si>
  <si>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</si>
  <si>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</si>
  <si>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</si>
  <si>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</si>
  <si>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</si>
  <si>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</si>
  <si>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</si>
  <si>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</si>
  <si>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</si>
  <si>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</si>
  <si>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</si>
  <si>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</si>
  <si>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</si>
  <si>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</si>
  <si>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</si>
  <si>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</si>
  <si>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</si>
  <si>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</si>
  <si>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</si>
  <si>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</si>
  <si>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</si>
  <si>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</si>
  <si>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Resultado por posición monetaria</t>
  </si>
  <si>
    <t>Pérdidas por participación patrimonial</t>
  </si>
  <si>
    <t>Otros gastos varios</t>
  </si>
  <si>
    <t>INVERSIÓN PÚBLICA</t>
  </si>
  <si>
    <t>Inversión pública no capitalizable</t>
  </si>
  <si>
    <t>Construcción en bienes no capitalizable</t>
  </si>
  <si>
    <t>Página 12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</si>
  <si>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</si>
  <si>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</si>
  <si>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</si>
  <si>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31 de Marzo de 2017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</si>
  <si>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</si>
  <si>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</si>
  <si>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</si>
  <si>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</si>
  <si>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</si>
  <si>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</si>
  <si>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</si>
  <si>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</si>
  <si>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</si>
  <si>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CONVENIOS BIENES MUEBLES</t>
  </si>
  <si>
    <t>Productos de capital</t>
  </si>
  <si>
    <t>APLICACIÓN DE REMANENTE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</si>
  <si>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</si>
  <si>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</si>
  <si>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</si>
  <si>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</si>
  <si>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</si>
  <si>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</si>
  <si>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</si>
  <si>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</si>
  <si>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</si>
  <si>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</si>
  <si>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Egresos total ejercido</t>
  </si>
  <si>
    <t>Vehículos y equipo de transporte</t>
  </si>
  <si>
    <t>Comprometido</t>
  </si>
  <si>
    <t>Equipo de defensa y seguridad</t>
  </si>
  <si>
    <t>pre comprometid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</si>
  <si>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</si>
  <si>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</si>
  <si>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</si>
  <si>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</si>
  <si>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</si>
  <si>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</si>
  <si>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</si>
  <si>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</si>
  <si>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</si>
  <si>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</si>
  <si>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</si>
  <si>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</si>
  <si>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</si>
  <si>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Otros Gastos</t>
  </si>
  <si>
    <t>Otros Gastos Contables No Presupuestales</t>
  </si>
  <si>
    <t>gtos y otras pérdidas</t>
  </si>
  <si>
    <t>4. Total de Gasto Contable (4 = 1 - 2 + 3)</t>
  </si>
  <si>
    <t>NOTAS DE MEMORIA</t>
  </si>
  <si>
    <t>NOTAS DE MEMORIA.</t>
  </si>
  <si>
    <t>7000 CUENTAS DE ORDEN CONTABLES</t>
  </si>
  <si>
    <t>Bajo protesta de decir verdad declaramos que los Estados Financieros y sus Notas son razonablemente correctos y responsabilidad del emisor</t>
  </si>
  <si>
    <t>Página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</si>
</sst>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0"/>
    <numFmt numFmtId="165" formatCode="_-* #,##0_-;\-* #,##0_-;_-* &quot;-&quot;??_-;_-@_-"/>
    <numFmt numFmtId="166" formatCode="_-&quot;$&quot;* #,##0_-;\-&quot;$&quot;* #,##0_-;_-&quot;$&quot;* &quot;-&quot;??_-;_-@_-"/>
  </numFmts>
  <fonts count="29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b/>
      <sz val="10"/>
      <color rgb="FF0070C0"/>
      <name val="Arial"/>
      <family val="2"/>
    </font>
    <font>
      <b/>
      <sz val="10"/>
      <color rgb="FF002060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0"/>
      <name val="Arial"/>
      <family val="2"/>
    </font>
    <font>
      <b/>
      <sz val="10"/>
      <color rgb="FF000000"/>
      <name val="Arial"/>
      <family val="2"/>
    </font>
    <font>
      <b/>
      <sz val="8"/>
      <color theme="0"/>
      <name val="Arial"/>
      <family val="2"/>
    </font>
    <font>
      <sz val="10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color theme="0"/>
      <name val="Calibri"/>
      <family val="2"/>
      <scheme val="minor"/>
    </font>
    <font>
      <b/>
      <i/>
      <sz val="10"/>
      <color theme="0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" fillId="0" borderId="0"/>
    <xf numFmtId="9" fontId="5" fillId="0" borderId="0" applyFont="0" applyFill="0" applyBorder="0" applyAlignment="0" applyProtection="0"/>
  </cellStyleXfs>
  <cellXfs count="252">
    <xf numFmtId="0" fontId="0" fillId="0" borderId="0" xfId="0"/>
    <xf numFmtId="2" fontId="8" fillId="2" borderId="0" xfId="1" applyNumberFormat="1" applyFont="1" applyFill="1" applyAlignment="1">
      <alignment horizontal="centerContinuous" vertical="center"/>
    </xf>
    <xf numFmtId="2" fontId="9" fillId="2" borderId="0" xfId="1" applyNumberFormat="1" applyFont="1" applyFill="1" applyAlignment="1">
      <alignment horizontal="centerContinuous" vertical="center"/>
    </xf>
    <xf numFmtId="2" fontId="10" fillId="2" borderId="0" xfId="1" applyNumberFormat="1" applyFont="1" applyFill="1"/>
    <xf numFmtId="2" fontId="1" fillId="3" borderId="0" xfId="1" applyNumberFormat="1" applyFont="1" applyFill="1" applyBorder="1" applyAlignment="1">
      <alignment horizontal="centerContinuous" vertical="center"/>
    </xf>
    <xf numFmtId="2" fontId="11" fillId="0" borderId="0" xfId="1" applyNumberFormat="1" applyFont="1" applyAlignment="1">
      <alignment horizontal="center"/>
    </xf>
    <xf numFmtId="2" fontId="12" fillId="0" borderId="0" xfId="1" applyNumberFormat="1" applyFont="1"/>
    <xf numFmtId="2" fontId="1" fillId="2" borderId="0" xfId="1" applyNumberFormat="1" applyFont="1" applyFill="1" applyBorder="1" applyAlignment="1">
      <alignment horizontal="left" vertical="center"/>
    </xf>
    <xf numFmtId="2" fontId="13" fillId="2" borderId="0" xfId="1" applyNumberFormat="1" applyFont="1" applyFill="1" applyBorder="1" applyAlignment="1">
      <alignment horizontal="right"/>
    </xf>
    <xf numFmtId="2" fontId="1" fillId="2" borderId="0" xfId="1" applyNumberFormat="1" applyFont="1" applyFill="1" applyBorder="1" applyAlignment="1"/>
    <xf numFmtId="2" fontId="1" fillId="2" borderId="0" xfId="1" applyNumberFormat="1" applyFont="1" applyFill="1" applyBorder="1" applyAlignment="1" applyProtection="1">
      <protection locked="0"/>
    </xf>
    <xf numFmtId="2" fontId="10" fillId="2" borderId="0" xfId="1" applyNumberFormat="1" applyFont="1" applyFill="1" applyBorder="1"/>
    <xf numFmtId="2" fontId="2" fillId="2" borderId="0" xfId="1" applyNumberFormat="1" applyFont="1" applyFill="1" applyBorder="1"/>
    <xf numFmtId="2" fontId="14" fillId="0" borderId="0" xfId="1" applyNumberFormat="1" applyFont="1" applyAlignment="1">
      <alignment horizontal="left"/>
    </xf>
    <xf numFmtId="2" fontId="9" fillId="0" borderId="0" xfId="1" applyNumberFormat="1" applyFont="1" applyAlignment="1">
      <alignment horizontal="justify"/>
    </xf>
    <xf numFmtId="2" fontId="14" fillId="0" borderId="0" xfId="1" applyNumberFormat="1" applyFont="1" applyAlignment="1">
      <alignment horizontal="justify"/>
    </xf>
    <xf numFmtId="2" fontId="14" fillId="0" borderId="0" xfId="1" applyNumberFormat="1" applyFont="1" applyBorder="1" applyAlignment="1">
      <alignment horizontal="left"/>
    </xf>
    <xf numFmtId="2" fontId="15" fillId="2" borderId="0" xfId="1" applyNumberFormat="1" applyFont="1" applyFill="1" applyBorder="1"/>
    <xf numFmtId="2" fontId="9" fillId="2" borderId="0" xfId="1" applyNumberFormat="1" applyFont="1" applyFill="1" applyBorder="1"/>
    <xf numFmtId="2" fontId="1" fillId="3" borderId="1" xfId="1" applyNumberFormat="1" applyFont="1" applyFill="1" applyBorder="1" applyAlignment="1">
      <alignment horizontal="left" vertical="center"/>
    </xf>
    <xf numFmtId="2" fontId="1" fillId="3" borderId="1" xfId="1" applyNumberFormat="1" applyFont="1" applyFill="1" applyBorder="1" applyAlignment="1">
      <alignment horizontal="center" vertical="center"/>
    </xf>
    <xf numFmtId="2" fontId="1" fillId="2" borderId="2" xfId="1" applyNumberFormat="1" applyFont="1" applyFill="1" applyBorder="1" applyAlignment="1">
      <alignment horizontal="left"/>
    </xf>
    <xf numFmtId="2" fontId="12" fillId="2" borderId="2" xfId="1" applyNumberFormat="1" applyFont="1" applyFill="1" applyBorder="1"/>
    <xf numFmtId="2" fontId="1" fillId="2" borderId="3" xfId="1" applyNumberFormat="1" applyFont="1" applyFill="1" applyBorder="1" applyAlignment="1">
      <alignment horizontal="left"/>
    </xf>
    <xf numFmtId="2" fontId="12" fillId="2" borderId="3" xfId="1" applyNumberFormat="1" applyFont="1" applyFill="1" applyBorder="1"/>
    <xf numFmtId="2" fontId="1" fillId="2" borderId="4" xfId="1" applyNumberFormat="1" applyFont="1" applyFill="1" applyBorder="1" applyAlignment="1">
      <alignment horizontal="left"/>
    </xf>
    <xf numFmtId="2" fontId="12" fillId="2" borderId="4" xfId="1" applyNumberFormat="1" applyFont="1" applyFill="1" applyBorder="1"/>
    <xf numFmtId="2" fontId="16" fillId="2" borderId="0" xfId="1" applyNumberFormat="1" applyFont="1" applyFill="1" applyBorder="1"/>
    <xf numFmtId="0" fontId="1" fillId="3" borderId="1" xfId="1" applyNumberFormat="1" applyFont="1" applyFill="1" applyBorder="1" applyAlignment="1">
      <alignment horizontal="center" vertical="center"/>
    </xf>
    <xf numFmtId="43" fontId="10" fillId="2" borderId="3" xfId="1" applyFont="1" applyFill="1" applyBorder="1"/>
    <xf numFmtId="2" fontId="10" fillId="2" borderId="3" xfId="1" applyNumberFormat="1" applyFont="1" applyFill="1" applyBorder="1"/>
    <xf numFmtId="2" fontId="10" fillId="2" borderId="4" xfId="1" applyNumberFormat="1" applyFont="1" applyFill="1" applyBorder="1"/>
    <xf numFmtId="43" fontId="1" fillId="3" borderId="1" xfId="1" applyFont="1" applyFill="1" applyBorder="1" applyAlignment="1">
      <alignment horizontal="center" vertical="center"/>
    </xf>
    <xf numFmtId="2" fontId="1" fillId="2" borderId="0" xfId="1" applyNumberFormat="1" applyFont="1" applyFill="1" applyBorder="1" applyAlignment="1">
      <alignment horizontal="center" vertical="center"/>
    </xf>
    <xf numFmtId="44" fontId="5" fillId="0" borderId="0" xfId="3" applyFont="1" applyFill="1"/>
    <xf numFmtId="44" fontId="5" fillId="0" borderId="2" xfId="3" applyFont="1" applyFill="1" applyBorder="1"/>
    <xf numFmtId="2" fontId="10" fillId="2" borderId="2" xfId="1" applyNumberFormat="1" applyFont="1" applyFill="1" applyBorder="1"/>
    <xf numFmtId="44" fontId="5" fillId="0" borderId="3" xfId="3" applyFont="1" applyFill="1" applyBorder="1"/>
    <xf numFmtId="44" fontId="5" fillId="0" borderId="5" xfId="3" applyFont="1" applyFill="1" applyBorder="1"/>
    <xf numFmtId="44" fontId="5" fillId="0" borderId="4" xfId="3" applyFont="1" applyFill="1" applyBorder="1"/>
    <xf numFmtId="43" fontId="1" fillId="3" borderId="5" xfId="1" applyFont="1" applyFill="1" applyBorder="1" applyAlignment="1">
      <alignment horizontal="center" vertical="center"/>
    </xf>
    <xf numFmtId="43" fontId="1" fillId="3" borderId="4" xfId="1" applyFont="1" applyFill="1" applyBorder="1" applyAlignment="1">
      <alignment horizontal="center" vertical="center"/>
    </xf>
    <xf numFmtId="2" fontId="1" fillId="3" borderId="4" xfId="1" applyNumberFormat="1" applyFont="1" applyFill="1" applyBorder="1" applyAlignment="1">
      <alignment horizontal="center" vertical="center"/>
    </xf>
    <xf numFmtId="2" fontId="9" fillId="2" borderId="0" xfId="1" applyNumberFormat="1" applyFont="1" applyFill="1"/>
    <xf numFmtId="2" fontId="1" fillId="2" borderId="0" xfId="1" applyNumberFormat="1" applyFont="1" applyFill="1" applyBorder="1" applyAlignment="1">
      <alignment horizontal="left"/>
    </xf>
    <xf numFmtId="2" fontId="12" fillId="2" borderId="0" xfId="1" applyNumberFormat="1" applyFont="1" applyFill="1" applyBorder="1"/>
    <xf numFmtId="2" fontId="1" fillId="3" borderId="1" xfId="1" applyNumberFormat="1" applyFont="1" applyFill="1" applyBorder="1" applyAlignment="1">
      <alignment horizontal="center" vertical="center" wrapText="1"/>
    </xf>
    <xf numFmtId="2" fontId="12" fillId="2" borderId="6" xfId="1" applyNumberFormat="1" applyFont="1" applyFill="1" applyBorder="1"/>
    <xf numFmtId="2" fontId="12" fillId="2" borderId="7" xfId="1" applyNumberFormat="1" applyFont="1" applyFill="1" applyBorder="1"/>
    <xf numFmtId="2" fontId="12" fillId="2" borderId="8" xfId="1" applyNumberFormat="1" applyFont="1" applyFill="1" applyBorder="1"/>
    <xf numFmtId="2" fontId="1" fillId="3" borderId="9" xfId="1" applyNumberFormat="1" applyFont="1" applyFill="1" applyBorder="1"/>
    <xf numFmtId="2" fontId="1" fillId="3" borderId="10" xfId="1" applyNumberFormat="1" applyFont="1" applyFill="1" applyBorder="1"/>
    <xf numFmtId="2" fontId="1" fillId="3" borderId="11" xfId="1" applyNumberFormat="1" applyFont="1" applyFill="1" applyBorder="1"/>
    <xf numFmtId="2" fontId="1" fillId="2" borderId="0" xfId="1" applyNumberFormat="1" applyFont="1" applyFill="1" applyBorder="1"/>
    <xf numFmtId="2" fontId="17" fillId="2" borderId="0" xfId="1" applyNumberFormat="1" applyFont="1" applyFill="1" applyBorder="1" applyAlignment="1">
      <alignment horizontal="center"/>
    </xf>
    <xf numFmtId="2" fontId="15" fillId="2" borderId="0" xfId="1" applyNumberFormat="1" applyFont="1" applyFill="1" applyBorder="1" applyAlignment="1"/>
    <xf numFmtId="2" fontId="5" fillId="0" borderId="3" xfId="1" applyNumberFormat="1" applyFont="1" applyBorder="1"/>
    <xf numFmtId="43" fontId="9" fillId="2" borderId="3" xfId="1" applyFont="1" applyFill="1" applyBorder="1"/>
    <xf numFmtId="2" fontId="2" fillId="2" borderId="3" xfId="1" applyNumberFormat="1" applyFont="1" applyFill="1" applyBorder="1" applyAlignment="1">
      <alignment horizontal="left"/>
    </xf>
    <xf numFmtId="0" fontId="10" fillId="2" borderId="3" xfId="1" applyNumberFormat="1" applyFont="1" applyFill="1" applyBorder="1"/>
    <xf numFmtId="2" fontId="5" fillId="0" borderId="4" xfId="1" applyNumberFormat="1" applyFont="1" applyBorder="1"/>
    <xf numFmtId="43" fontId="9" fillId="3" borderId="1" xfId="1" applyFont="1" applyFill="1" applyBorder="1"/>
    <xf numFmtId="2" fontId="10" fillId="3" borderId="1" xfId="1" applyNumberFormat="1" applyFont="1" applyFill="1" applyBorder="1"/>
    <xf numFmtId="2" fontId="5" fillId="0" borderId="0" xfId="1" applyNumberFormat="1" applyFont="1"/>
    <xf numFmtId="2" fontId="9" fillId="3" borderId="2" xfId="1" applyNumberFormat="1" applyFont="1" applyFill="1" applyBorder="1" applyAlignment="1">
      <alignment horizontal="left" vertical="center" wrapText="1"/>
    </xf>
    <xf numFmtId="2" fontId="9" fillId="3" borderId="2" xfId="1" applyNumberFormat="1" applyFont="1" applyFill="1" applyBorder="1" applyAlignment="1">
      <alignment horizontal="center" vertical="center" wrapText="1"/>
    </xf>
    <xf numFmtId="2" fontId="9" fillId="3" borderId="16" xfId="1" applyNumberFormat="1" applyFont="1" applyFill="1" applyBorder="1" applyAlignment="1">
      <alignment horizontal="center" vertical="center" wrapText="1"/>
    </xf>
    <xf numFmtId="2" fontId="10" fillId="0" borderId="12" xfId="1" applyNumberFormat="1" applyFont="1" applyFill="1" applyBorder="1" applyAlignment="1">
      <alignment wrapText="1"/>
    </xf>
    <xf numFmtId="2" fontId="10" fillId="0" borderId="2" xfId="1" applyNumberFormat="1" applyFont="1" applyFill="1" applyBorder="1" applyAlignment="1">
      <alignment wrapText="1"/>
    </xf>
    <xf numFmtId="2" fontId="10" fillId="0" borderId="2" xfId="1" applyNumberFormat="1" applyFont="1" applyBorder="1" applyAlignment="1"/>
    <xf numFmtId="2" fontId="10" fillId="0" borderId="13" xfId="1" applyNumberFormat="1" applyFont="1" applyFill="1" applyBorder="1" applyAlignment="1">
      <alignment wrapText="1"/>
    </xf>
    <xf numFmtId="2" fontId="10" fillId="0" borderId="3" xfId="1" applyNumberFormat="1" applyFont="1" applyFill="1" applyBorder="1" applyAlignment="1">
      <alignment wrapText="1"/>
    </xf>
    <xf numFmtId="2" fontId="10" fillId="0" borderId="3" xfId="1" applyNumberFormat="1" applyFont="1" applyBorder="1" applyAlignment="1"/>
    <xf numFmtId="2" fontId="10" fillId="2" borderId="13" xfId="1" applyNumberFormat="1" applyFont="1" applyFill="1" applyBorder="1"/>
    <xf numFmtId="2" fontId="10" fillId="2" borderId="5" xfId="1" applyNumberFormat="1" applyFont="1" applyFill="1" applyBorder="1"/>
    <xf numFmtId="43" fontId="10" fillId="2" borderId="2" xfId="1" applyFont="1" applyFill="1" applyBorder="1"/>
    <xf numFmtId="43" fontId="10" fillId="2" borderId="14" xfId="1" applyFont="1" applyFill="1" applyBorder="1"/>
    <xf numFmtId="43" fontId="5" fillId="0" borderId="3" xfId="1" applyFont="1" applyBorder="1"/>
    <xf numFmtId="43" fontId="10" fillId="3" borderId="1" xfId="1" applyFont="1" applyFill="1" applyBorder="1"/>
    <xf numFmtId="2" fontId="1" fillId="2" borderId="12" xfId="1" applyNumberFormat="1" applyFont="1" applyFill="1" applyBorder="1" applyAlignment="1">
      <alignment horizontal="left"/>
    </xf>
    <xf numFmtId="2" fontId="10" fillId="0" borderId="15" xfId="1" applyNumberFormat="1" applyFont="1" applyFill="1" applyBorder="1" applyAlignment="1">
      <alignment wrapText="1"/>
    </xf>
    <xf numFmtId="2" fontId="10" fillId="0" borderId="0" xfId="1" applyNumberFormat="1" applyFont="1" applyFill="1" applyBorder="1" applyAlignment="1">
      <alignment wrapText="1"/>
    </xf>
    <xf numFmtId="2" fontId="10" fillId="0" borderId="5" xfId="1" applyNumberFormat="1" applyFont="1" applyFill="1" applyBorder="1" applyAlignment="1">
      <alignment wrapText="1"/>
    </xf>
    <xf numFmtId="2" fontId="10" fillId="0" borderId="4" xfId="1" applyNumberFormat="1" applyFont="1" applyFill="1" applyBorder="1" applyAlignment="1">
      <alignment wrapText="1"/>
    </xf>
    <xf numFmtId="2" fontId="10" fillId="0" borderId="7" xfId="1" applyNumberFormat="1" applyFont="1" applyFill="1" applyBorder="1" applyAlignment="1">
      <alignment wrapText="1"/>
    </xf>
    <xf numFmtId="2" fontId="1" fillId="3" borderId="2" xfId="1" applyNumberFormat="1" applyFont="1" applyFill="1" applyBorder="1" applyAlignment="1">
      <alignment horizontal="center" vertical="center"/>
    </xf>
    <xf numFmtId="0" fontId="2" fillId="2" borderId="3" xfId="1" applyNumberFormat="1" applyFont="1" applyFill="1" applyBorder="1" applyAlignment="1">
      <alignment horizontal="left"/>
    </xf>
    <xf numFmtId="2" fontId="12" fillId="2" borderId="3" xfId="1" applyNumberFormat="1" applyFont="1" applyFill="1" applyBorder="1" applyAlignment="1">
      <alignment horizontal="center"/>
    </xf>
    <xf numFmtId="2" fontId="1" fillId="2" borderId="4" xfId="1" applyNumberFormat="1" applyFont="1" applyFill="1" applyBorder="1"/>
    <xf numFmtId="2" fontId="17" fillId="2" borderId="0" xfId="1" applyNumberFormat="1" applyFont="1" applyFill="1" applyBorder="1" applyAlignment="1">
      <alignment horizontal="centerContinuous" vertical="center"/>
    </xf>
    <xf numFmtId="2" fontId="9" fillId="3" borderId="1" xfId="1" applyNumberFormat="1" applyFont="1" applyFill="1" applyBorder="1" applyAlignment="1">
      <alignment horizontal="left" vertical="center" wrapText="1"/>
    </xf>
    <xf numFmtId="2" fontId="9" fillId="3" borderId="9" xfId="1" applyNumberFormat="1" applyFont="1" applyFill="1" applyBorder="1" applyAlignment="1">
      <alignment horizontal="center" vertical="center" wrapText="1"/>
    </xf>
    <xf numFmtId="2" fontId="1" fillId="2" borderId="3" xfId="1" applyNumberFormat="1" applyFont="1" applyFill="1" applyBorder="1" applyAlignment="1">
      <alignment horizontal="left" wrapText="1"/>
    </xf>
    <xf numFmtId="43" fontId="1" fillId="2" borderId="13" xfId="1" applyFont="1" applyFill="1" applyBorder="1" applyAlignment="1">
      <alignment horizontal="right" wrapText="1"/>
    </xf>
    <xf numFmtId="2" fontId="2" fillId="2" borderId="3" xfId="1" applyNumberFormat="1" applyFont="1" applyFill="1" applyBorder="1" applyAlignment="1">
      <alignment horizontal="left" wrapText="1"/>
    </xf>
    <xf numFmtId="43" fontId="2" fillId="2" borderId="13" xfId="1" applyFont="1" applyFill="1" applyBorder="1" applyAlignment="1">
      <alignment horizontal="right" wrapText="1"/>
    </xf>
    <xf numFmtId="43" fontId="2" fillId="2" borderId="0" xfId="1" applyFont="1" applyFill="1" applyBorder="1" applyAlignment="1">
      <alignment horizontal="right" wrapText="1"/>
    </xf>
    <xf numFmtId="43" fontId="1" fillId="2" borderId="0" xfId="1" applyFont="1" applyFill="1" applyBorder="1" applyAlignment="1">
      <alignment horizontal="right" wrapText="1"/>
    </xf>
    <xf numFmtId="43" fontId="9" fillId="2" borderId="13" xfId="1" applyFont="1" applyFill="1" applyBorder="1" applyAlignment="1">
      <alignment horizontal="right"/>
    </xf>
    <xf numFmtId="43" fontId="10" fillId="2" borderId="13" xfId="1" applyFont="1" applyFill="1" applyBorder="1" applyAlignment="1">
      <alignment horizontal="right"/>
    </xf>
    <xf numFmtId="43" fontId="10" fillId="2" borderId="5" xfId="1" applyFont="1" applyFill="1" applyBorder="1" applyAlignment="1">
      <alignment horizontal="right"/>
    </xf>
    <xf numFmtId="43" fontId="9" fillId="3" borderId="1" xfId="1" applyFont="1" applyFill="1" applyBorder="1" applyAlignment="1">
      <alignment horizontal="center" vertical="center" wrapText="1"/>
    </xf>
    <xf numFmtId="2" fontId="10" fillId="3" borderId="4" xfId="1" applyNumberFormat="1" applyFont="1" applyFill="1" applyBorder="1" applyAlignment="1"/>
    <xf numFmtId="2" fontId="10" fillId="3" borderId="1" xfId="1" applyNumberFormat="1" applyFont="1" applyFill="1" applyBorder="1" applyAlignment="1"/>
    <xf numFmtId="2" fontId="10" fillId="2" borderId="0" xfId="1" applyNumberFormat="1" applyFont="1" applyFill="1" applyAlignment="1">
      <alignment horizontal="left"/>
    </xf>
    <xf numFmtId="2" fontId="9" fillId="3" borderId="1" xfId="1" applyNumberFormat="1" applyFont="1" applyFill="1" applyBorder="1" applyAlignment="1">
      <alignment horizontal="center" vertical="center" wrapText="1"/>
    </xf>
    <xf numFmtId="2" fontId="1" fillId="2" borderId="2" xfId="1" applyNumberFormat="1" applyFont="1" applyFill="1" applyBorder="1" applyAlignment="1">
      <alignment horizontal="left" wrapText="1"/>
    </xf>
    <xf numFmtId="2" fontId="2" fillId="2" borderId="4" xfId="1" applyNumberFormat="1" applyFont="1" applyFill="1" applyBorder="1" applyAlignment="1">
      <alignment horizontal="left"/>
    </xf>
    <xf numFmtId="43" fontId="10" fillId="2" borderId="4" xfId="1" applyFont="1" applyFill="1" applyBorder="1"/>
    <xf numFmtId="2" fontId="10" fillId="2" borderId="15" xfId="1" applyNumberFormat="1" applyFont="1" applyFill="1" applyBorder="1"/>
    <xf numFmtId="164" fontId="5" fillId="0" borderId="3" xfId="1" applyNumberFormat="1" applyFont="1" applyBorder="1"/>
    <xf numFmtId="2" fontId="10" fillId="2" borderId="2" xfId="1" applyNumberFormat="1" applyFont="1" applyFill="1" applyBorder="1" applyAlignment="1">
      <alignment horizontal="centerContinuous"/>
    </xf>
    <xf numFmtId="10" fontId="5" fillId="0" borderId="3" xfId="5" applyNumberFormat="1" applyFont="1" applyBorder="1"/>
    <xf numFmtId="2" fontId="10" fillId="2" borderId="3" xfId="1" applyNumberFormat="1" applyFont="1" applyFill="1" applyBorder="1" applyAlignment="1">
      <alignment horizontal="centerContinuous"/>
    </xf>
    <xf numFmtId="9" fontId="9" fillId="3" borderId="1" xfId="5" applyFont="1" applyFill="1" applyBorder="1"/>
    <xf numFmtId="2" fontId="10" fillId="2" borderId="0" xfId="1" applyNumberFormat="1" applyFont="1" applyFill="1" applyAlignment="1">
      <alignment horizontal="center"/>
    </xf>
    <xf numFmtId="2" fontId="17" fillId="2" borderId="0" xfId="1" applyNumberFormat="1" applyFont="1" applyFill="1" applyBorder="1" applyAlignment="1">
      <alignment horizontal="centerContinuous"/>
    </xf>
    <xf numFmtId="2" fontId="10" fillId="2" borderId="0" xfId="1" applyNumberFormat="1" applyFont="1" applyFill="1" applyAlignment="1">
      <alignment horizontal="centerContinuous" vertical="center"/>
    </xf>
    <xf numFmtId="2" fontId="1" fillId="0" borderId="0" xfId="1" applyNumberFormat="1" applyFont="1" applyFill="1" applyBorder="1" applyAlignment="1">
      <alignment horizontal="centerContinuous" vertical="center"/>
    </xf>
    <xf numFmtId="43" fontId="12" fillId="2" borderId="3" xfId="1" applyFont="1" applyFill="1" applyBorder="1"/>
    <xf numFmtId="2" fontId="12" fillId="2" borderId="14" xfId="1" applyNumberFormat="1" applyFont="1" applyFill="1" applyBorder="1"/>
    <xf numFmtId="2" fontId="1" fillId="2" borderId="13" xfId="1" applyNumberFormat="1" applyFont="1" applyFill="1" applyBorder="1" applyAlignment="1">
      <alignment horizontal="left"/>
    </xf>
    <xf numFmtId="2" fontId="1" fillId="2" borderId="5" xfId="1" applyNumberFormat="1" applyFont="1" applyFill="1" applyBorder="1" applyAlignment="1">
      <alignment horizontal="left"/>
    </xf>
    <xf numFmtId="43" fontId="12" fillId="2" borderId="4" xfId="1" applyFont="1" applyFill="1" applyBorder="1"/>
    <xf numFmtId="2" fontId="1" fillId="3" borderId="10" xfId="1" applyNumberFormat="1" applyFont="1" applyFill="1" applyBorder="1" applyAlignment="1">
      <alignment horizontal="center" vertical="center"/>
    </xf>
    <xf numFmtId="2" fontId="1" fillId="3" borderId="11" xfId="1" applyNumberFormat="1" applyFont="1" applyFill="1" applyBorder="1" applyAlignment="1">
      <alignment horizontal="center" vertical="center"/>
    </xf>
    <xf numFmtId="2" fontId="12" fillId="2" borderId="0" xfId="1" applyNumberFormat="1" applyFont="1" applyFill="1"/>
    <xf numFmtId="43" fontId="6" fillId="0" borderId="3" xfId="1" applyFont="1" applyBorder="1"/>
    <xf numFmtId="43" fontId="18" fillId="2" borderId="12" xfId="1" applyFont="1" applyFill="1" applyBorder="1"/>
    <xf numFmtId="43" fontId="18" fillId="2" borderId="2" xfId="1" applyFont="1" applyFill="1" applyBorder="1"/>
    <xf numFmtId="43" fontId="12" fillId="2" borderId="13" xfId="1" applyFont="1" applyFill="1" applyBorder="1"/>
    <xf numFmtId="43" fontId="18" fillId="2" borderId="3" xfId="1" applyFont="1" applyFill="1" applyBorder="1"/>
    <xf numFmtId="43" fontId="5" fillId="0" borderId="13" xfId="1" applyFont="1" applyBorder="1"/>
    <xf numFmtId="43" fontId="6" fillId="0" borderId="5" xfId="1" applyFont="1" applyBorder="1"/>
    <xf numFmtId="43" fontId="6" fillId="0" borderId="4" xfId="1" applyFont="1" applyBorder="1"/>
    <xf numFmtId="2" fontId="18" fillId="2" borderId="8" xfId="1" applyNumberFormat="1" applyFont="1" applyFill="1" applyBorder="1"/>
    <xf numFmtId="2" fontId="1" fillId="3" borderId="11" xfId="1" applyNumberFormat="1" applyFont="1" applyFill="1" applyBorder="1" applyAlignment="1">
      <alignment vertical="center"/>
    </xf>
    <xf numFmtId="2" fontId="1" fillId="3" borderId="14" xfId="1" applyNumberFormat="1" applyFont="1" applyFill="1" applyBorder="1" applyAlignment="1">
      <alignment horizontal="center" vertical="center"/>
    </xf>
    <xf numFmtId="2" fontId="2" fillId="2" borderId="2" xfId="1" applyNumberFormat="1" applyFont="1" applyFill="1" applyBorder="1" applyAlignment="1">
      <alignment horizontal="left"/>
    </xf>
    <xf numFmtId="43" fontId="12" fillId="2" borderId="12" xfId="1" applyFont="1" applyFill="1" applyBorder="1"/>
    <xf numFmtId="43" fontId="12" fillId="2" borderId="2" xfId="1" applyFont="1" applyFill="1" applyBorder="1"/>
    <xf numFmtId="2" fontId="9" fillId="3" borderId="9" xfId="1" applyNumberFormat="1" applyFont="1" applyFill="1" applyBorder="1"/>
    <xf numFmtId="43" fontId="9" fillId="3" borderId="4" xfId="1" applyFont="1" applyFill="1" applyBorder="1"/>
    <xf numFmtId="44" fontId="10" fillId="2" borderId="0" xfId="3" applyFont="1" applyFill="1"/>
    <xf numFmtId="43" fontId="10" fillId="2" borderId="0" xfId="1" applyFont="1" applyFill="1" applyBorder="1"/>
    <xf numFmtId="4" fontId="19" fillId="0" borderId="0" xfId="2" applyNumberFormat="1" applyFont="1" applyBorder="1" applyAlignment="1"/>
    <xf numFmtId="0" fontId="20" fillId="0" borderId="0" xfId="0" applyFont="1" applyAlignment="1"/>
    <xf numFmtId="4" fontId="20" fillId="0" borderId="0" xfId="0" applyNumberFormat="1" applyFont="1" applyAlignment="1"/>
    <xf numFmtId="0" fontId="3" fillId="0" borderId="1" xfId="4" applyNumberFormat="1" applyFont="1" applyFill="1" applyBorder="1" applyAlignment="1">
      <alignment horizontal="center" vertical="top"/>
    </xf>
    <xf numFmtId="0" fontId="3" fillId="0" borderId="1" xfId="4" applyFont="1" applyFill="1" applyBorder="1" applyAlignment="1">
      <alignment vertical="top" wrapText="1"/>
    </xf>
    <xf numFmtId="4" fontId="19" fillId="0" borderId="1" xfId="0" applyNumberFormat="1" applyFont="1" applyFill="1" applyBorder="1" applyAlignment="1">
      <alignment horizontal="right"/>
    </xf>
    <xf numFmtId="0" fontId="4" fillId="0" borderId="1" xfId="4" applyNumberFormat="1" applyFont="1" applyFill="1" applyBorder="1" applyAlignment="1">
      <alignment horizontal="center" vertical="top"/>
    </xf>
    <xf numFmtId="0" fontId="4" fillId="0" borderId="1" xfId="4" applyFont="1" applyFill="1" applyBorder="1" applyAlignment="1">
      <alignment vertical="top" wrapText="1"/>
    </xf>
    <xf numFmtId="4" fontId="19" fillId="0" borderId="17" xfId="0" applyNumberFormat="1" applyFont="1" applyFill="1" applyBorder="1" applyAlignment="1">
      <alignment horizontal="right"/>
    </xf>
    <xf numFmtId="0" fontId="4" fillId="0" borderId="1" xfId="4" applyFont="1" applyBorder="1" applyAlignment="1">
      <alignment vertical="top" wrapText="1"/>
    </xf>
    <xf numFmtId="0" fontId="3" fillId="0" borderId="1" xfId="4" applyFont="1" applyBorder="1" applyAlignment="1">
      <alignment vertical="top" wrapText="1"/>
    </xf>
    <xf numFmtId="0" fontId="4" fillId="0" borderId="18" xfId="4" applyNumberFormat="1" applyFont="1" applyFill="1" applyBorder="1" applyAlignment="1">
      <alignment horizontal="center" vertical="top"/>
    </xf>
    <xf numFmtId="0" fontId="4" fillId="0" borderId="18" xfId="4" applyFont="1" applyBorder="1" applyAlignment="1">
      <alignment vertical="top" wrapText="1"/>
    </xf>
    <xf numFmtId="4" fontId="19" fillId="0" borderId="18" xfId="0" applyNumberFormat="1" applyFont="1" applyFill="1" applyBorder="1" applyAlignment="1">
      <alignment horizontal="right"/>
    </xf>
    <xf numFmtId="4" fontId="19" fillId="0" borderId="19" xfId="0" applyNumberFormat="1" applyFont="1" applyFill="1" applyBorder="1" applyAlignment="1">
      <alignment horizontal="right"/>
    </xf>
    <xf numFmtId="2" fontId="9" fillId="2" borderId="0" xfId="1" applyNumberFormat="1" applyFont="1" applyFill="1" applyAlignment="1">
      <alignment horizontal="center" vertical="center"/>
    </xf>
    <xf numFmtId="2" fontId="9" fillId="0" borderId="0" xfId="1" applyNumberFormat="1" applyFont="1" applyFill="1" applyAlignment="1">
      <alignment horizontal="centerContinuous" vertical="center"/>
    </xf>
    <xf numFmtId="2" fontId="10" fillId="0" borderId="0" xfId="1" applyNumberFormat="1" applyFont="1" applyFill="1" applyAlignment="1">
      <alignment horizontal="centerContinuous" vertical="center"/>
    </xf>
    <xf numFmtId="2" fontId="21" fillId="2" borderId="0" xfId="1" applyNumberFormat="1" applyFont="1" applyFill="1" applyBorder="1"/>
    <xf numFmtId="2" fontId="21" fillId="2" borderId="0" xfId="1" applyNumberFormat="1" applyFont="1" applyFill="1"/>
    <xf numFmtId="2" fontId="11" fillId="0" borderId="0" xfId="1" applyNumberFormat="1" applyFont="1" applyAlignment="1">
      <alignment horizontal="center" wrapText="1"/>
    </xf>
    <xf numFmtId="2" fontId="10" fillId="0" borderId="0" xfId="1" applyNumberFormat="1" applyFont="1"/>
    <xf numFmtId="2" fontId="22" fillId="3" borderId="12" xfId="1" applyNumberFormat="1" applyFont="1" applyFill="1" applyBorder="1" applyAlignment="1">
      <alignment horizontal="centerContinuous" vertical="center" wrapText="1"/>
    </xf>
    <xf numFmtId="2" fontId="22" fillId="3" borderId="15" xfId="1" applyNumberFormat="1" applyFont="1" applyFill="1" applyBorder="1" applyAlignment="1">
      <alignment horizontal="centerContinuous" vertical="center" wrapText="1"/>
    </xf>
    <xf numFmtId="2" fontId="22" fillId="3" borderId="14" xfId="1" applyNumberFormat="1" applyFont="1" applyFill="1" applyBorder="1" applyAlignment="1">
      <alignment horizontal="centerContinuous" vertical="center" wrapText="1"/>
    </xf>
    <xf numFmtId="2" fontId="2" fillId="2" borderId="0" xfId="1" applyNumberFormat="1" applyFont="1" applyFill="1"/>
    <xf numFmtId="2" fontId="22" fillId="3" borderId="13" xfId="1" applyNumberFormat="1" applyFont="1" applyFill="1" applyBorder="1" applyAlignment="1">
      <alignment horizontal="centerContinuous" vertical="center"/>
    </xf>
    <xf numFmtId="2" fontId="22" fillId="3" borderId="0" xfId="1" applyNumberFormat="1" applyFont="1" applyFill="1" applyBorder="1" applyAlignment="1">
      <alignment horizontal="centerContinuous" vertical="center"/>
    </xf>
    <xf numFmtId="2" fontId="22" fillId="3" borderId="6" xfId="1" applyNumberFormat="1" applyFont="1" applyFill="1" applyBorder="1" applyAlignment="1">
      <alignment horizontal="centerContinuous" vertical="center"/>
    </xf>
    <xf numFmtId="2" fontId="22" fillId="3" borderId="5" xfId="1" applyNumberFormat="1" applyFont="1" applyFill="1" applyBorder="1" applyAlignment="1">
      <alignment horizontal="centerContinuous" vertical="center"/>
    </xf>
    <xf numFmtId="2" fontId="22" fillId="3" borderId="7" xfId="1" applyNumberFormat="1" applyFont="1" applyFill="1" applyBorder="1" applyAlignment="1">
      <alignment horizontal="centerContinuous" vertical="center"/>
    </xf>
    <xf numFmtId="2" fontId="22" fillId="3" borderId="8" xfId="1" applyNumberFormat="1" applyFont="1" applyFill="1" applyBorder="1" applyAlignment="1">
      <alignment horizontal="centerContinuous" vertical="center"/>
    </xf>
    <xf numFmtId="2" fontId="22" fillId="3" borderId="9" xfId="1" applyNumberFormat="1" applyFont="1" applyFill="1" applyBorder="1" applyAlignment="1">
      <alignment vertical="center"/>
    </xf>
    <xf numFmtId="2" fontId="22" fillId="3" borderId="11" xfId="1" applyNumberFormat="1" applyFont="1" applyFill="1" applyBorder="1" applyAlignment="1">
      <alignment vertical="center"/>
    </xf>
    <xf numFmtId="43" fontId="22" fillId="3" borderId="1" xfId="1" applyFont="1" applyFill="1" applyBorder="1" applyAlignment="1">
      <alignment vertical="center"/>
    </xf>
    <xf numFmtId="4" fontId="23" fillId="0" borderId="0" xfId="0" applyNumberFormat="1" applyFont="1" applyFill="1" applyBorder="1" applyAlignment="1">
      <alignment horizontal="right"/>
    </xf>
    <xf numFmtId="44" fontId="21" fillId="2" borderId="0" xfId="3" applyFont="1" applyFill="1" applyBorder="1"/>
    <xf numFmtId="2" fontId="10" fillId="2" borderId="0" xfId="1" applyNumberFormat="1" applyFont="1" applyFill="1" applyAlignment="1"/>
    <xf numFmtId="2" fontId="22" fillId="0" borderId="1" xfId="1" applyNumberFormat="1" applyFont="1" applyBorder="1" applyAlignment="1">
      <alignment vertical="center" wrapText="1"/>
    </xf>
    <xf numFmtId="2" fontId="9" fillId="0" borderId="1" xfId="1" applyNumberFormat="1" applyFont="1" applyBorder="1"/>
    <xf numFmtId="2" fontId="24" fillId="0" borderId="1" xfId="1" applyNumberFormat="1" applyFont="1" applyBorder="1" applyAlignment="1">
      <alignment horizontal="left" vertical="center" wrapText="1"/>
    </xf>
    <xf numFmtId="2" fontId="24" fillId="0" borderId="1" xfId="1" applyNumberFormat="1" applyFont="1" applyBorder="1" applyAlignment="1">
      <alignment horizontal="right" vertical="center"/>
    </xf>
    <xf numFmtId="2" fontId="25" fillId="2" borderId="0" xfId="1" applyNumberFormat="1" applyFont="1" applyFill="1" applyAlignment="1">
      <alignment vertical="center"/>
    </xf>
    <xf numFmtId="43" fontId="7" fillId="0" borderId="0" xfId="1" applyFont="1" applyBorder="1"/>
    <xf numFmtId="2" fontId="24" fillId="0" borderId="9" xfId="1" applyNumberFormat="1" applyFont="1" applyBorder="1" applyAlignment="1">
      <alignment horizontal="left" vertical="center" wrapText="1"/>
    </xf>
    <xf numFmtId="2" fontId="24" fillId="0" borderId="11" xfId="1" applyNumberFormat="1" applyFont="1" applyBorder="1" applyAlignment="1">
      <alignment horizontal="left" vertical="center" wrapText="1"/>
    </xf>
    <xf numFmtId="44" fontId="25" fillId="2" borderId="0" xfId="3" applyFont="1" applyFill="1" applyAlignment="1">
      <alignment vertical="center"/>
    </xf>
    <xf numFmtId="2" fontId="10" fillId="2" borderId="0" xfId="1" applyNumberFormat="1" applyFont="1" applyFill="1" applyBorder="1" applyAlignment="1">
      <alignment horizontal="right"/>
    </xf>
    <xf numFmtId="2" fontId="9" fillId="0" borderId="1" xfId="1" applyNumberFormat="1" applyFont="1" applyBorder="1" applyAlignment="1">
      <alignment horizontal="right"/>
    </xf>
    <xf numFmtId="43" fontId="26" fillId="2" borderId="0" xfId="1" applyFont="1" applyFill="1" applyBorder="1"/>
    <xf numFmtId="2" fontId="21" fillId="0" borderId="0" xfId="1" applyNumberFormat="1" applyFont="1" applyFill="1" applyBorder="1"/>
    <xf numFmtId="44" fontId="21" fillId="0" borderId="0" xfId="3" applyFont="1" applyFill="1" applyBorder="1"/>
    <xf numFmtId="2" fontId="24" fillId="0" borderId="9" xfId="1" applyNumberFormat="1" applyFont="1" applyBorder="1" applyAlignment="1">
      <alignment vertical="center"/>
    </xf>
    <xf numFmtId="2" fontId="24" fillId="0" borderId="11" xfId="1" applyNumberFormat="1" applyFont="1" applyBorder="1" applyAlignment="1">
      <alignment vertical="center"/>
    </xf>
    <xf numFmtId="43" fontId="12" fillId="2" borderId="1" xfId="1" applyFont="1" applyFill="1" applyBorder="1"/>
    <xf numFmtId="2" fontId="22" fillId="3" borderId="1" xfId="1" applyNumberFormat="1" applyFont="1" applyFill="1" applyBorder="1" applyAlignment="1">
      <alignment vertical="center"/>
    </xf>
    <xf numFmtId="3" fontId="27" fillId="2" borderId="0" xfId="0" applyNumberFormat="1" applyFont="1" applyFill="1" applyBorder="1" applyAlignment="1">
      <alignment vertical="top"/>
    </xf>
    <xf numFmtId="44" fontId="10" fillId="0" borderId="0" xfId="3" applyFont="1"/>
    <xf numFmtId="165" fontId="22" fillId="3" borderId="1" xfId="1" applyNumberFormat="1" applyFont="1" applyFill="1" applyBorder="1" applyAlignment="1">
      <alignment vertical="center"/>
    </xf>
    <xf numFmtId="165" fontId="10" fillId="2" borderId="0" xfId="1" applyNumberFormat="1" applyFont="1" applyFill="1" applyAlignment="1"/>
    <xf numFmtId="2" fontId="22" fillId="0" borderId="1" xfId="1" applyNumberFormat="1" applyFont="1" applyBorder="1" applyAlignment="1">
      <alignment vertical="center"/>
    </xf>
    <xf numFmtId="44" fontId="10" fillId="0" borderId="1" xfId="3" applyFont="1" applyBorder="1"/>
    <xf numFmtId="1" fontId="24" fillId="0" borderId="1" xfId="1" applyNumberFormat="1" applyFont="1" applyBorder="1" applyAlignment="1">
      <alignment horizontal="right" vertical="center"/>
    </xf>
    <xf numFmtId="165" fontId="2" fillId="2" borderId="0" xfId="3" applyNumberFormat="1" applyFont="1" applyFill="1" applyAlignment="1">
      <alignment vertical="center" wrapText="1"/>
    </xf>
    <xf numFmtId="165" fontId="24" fillId="0" borderId="1" xfId="1" applyNumberFormat="1" applyFont="1" applyBorder="1" applyAlignment="1">
      <alignment horizontal="right" vertical="center"/>
    </xf>
    <xf numFmtId="165" fontId="21" fillId="2" borderId="0" xfId="3" applyNumberFormat="1" applyFont="1" applyFill="1"/>
    <xf numFmtId="2" fontId="28" fillId="0" borderId="0" xfId="1" applyNumberFormat="1" applyFont="1" applyFill="1" applyBorder="1" applyAlignment="1">
      <alignment horizontal="left"/>
    </xf>
    <xf numFmtId="43" fontId="7" fillId="0" borderId="0" xfId="1" applyFont="1" applyFill="1" applyBorder="1"/>
    <xf numFmtId="165" fontId="21" fillId="0" borderId="0" xfId="3" applyNumberFormat="1" applyFont="1" applyFill="1" applyBorder="1" applyAlignment="1">
      <alignment vertical="center" wrapText="1"/>
    </xf>
    <xf numFmtId="43" fontId="28" fillId="0" borderId="0" xfId="1" applyFont="1" applyFill="1" applyBorder="1" applyAlignment="1">
      <alignment vertical="center"/>
    </xf>
    <xf numFmtId="165" fontId="21" fillId="0" borderId="0" xfId="1" applyNumberFormat="1" applyFont="1" applyFill="1" applyBorder="1" applyAlignment="1">
      <alignment vertical="center" wrapText="1"/>
    </xf>
    <xf numFmtId="165" fontId="21" fillId="0" borderId="0" xfId="1" applyNumberFormat="1" applyFont="1" applyFill="1" applyAlignment="1">
      <alignment vertical="center" wrapText="1"/>
    </xf>
    <xf numFmtId="2" fontId="21" fillId="0" borderId="0" xfId="1" applyNumberFormat="1" applyFont="1" applyFill="1"/>
    <xf numFmtId="44" fontId="21" fillId="0" borderId="0" xfId="3" applyFont="1" applyFill="1"/>
    <xf numFmtId="165" fontId="21" fillId="0" borderId="0" xfId="3" applyNumberFormat="1" applyFont="1" applyFill="1" applyAlignment="1">
      <alignment vertical="center" wrapText="1"/>
    </xf>
    <xf numFmtId="165" fontId="2" fillId="0" borderId="0" xfId="3" applyNumberFormat="1" applyFont="1" applyFill="1" applyAlignment="1">
      <alignment vertical="center" wrapText="1"/>
    </xf>
    <xf numFmtId="43" fontId="26" fillId="0" borderId="0" xfId="1" applyFont="1" applyFill="1" applyBorder="1" applyAlignment="1">
      <alignment horizontal="right" vertical="center"/>
    </xf>
    <xf numFmtId="2" fontId="24" fillId="0" borderId="9" xfId="1" applyNumberFormat="1" applyFont="1" applyBorder="1" applyAlignment="1">
      <alignment horizontal="left" vertical="center"/>
    </xf>
    <xf numFmtId="2" fontId="24" fillId="0" borderId="11" xfId="1" applyNumberFormat="1" applyFont="1" applyBorder="1" applyAlignment="1">
      <alignment horizontal="left" vertical="center"/>
    </xf>
    <xf numFmtId="44" fontId="21" fillId="2" borderId="0" xfId="3" applyFont="1" applyFill="1"/>
    <xf numFmtId="165" fontId="21" fillId="2" borderId="0" xfId="1" applyNumberFormat="1" applyFont="1" applyFill="1" applyAlignment="1"/>
    <xf numFmtId="165" fontId="21" fillId="2" borderId="0" xfId="1" applyNumberFormat="1" applyFont="1" applyFill="1" applyAlignment="1">
      <alignment vertical="center" wrapText="1"/>
    </xf>
    <xf numFmtId="165" fontId="2" fillId="2" borderId="0" xfId="1" applyNumberFormat="1" applyFont="1" applyFill="1" applyAlignment="1">
      <alignment vertical="center" wrapText="1"/>
    </xf>
    <xf numFmtId="166" fontId="2" fillId="2" borderId="0" xfId="3" applyNumberFormat="1" applyFont="1" applyFill="1"/>
    <xf numFmtId="44" fontId="27" fillId="2" borderId="0" xfId="3" applyFont="1" applyFill="1" applyBorder="1" applyAlignment="1">
      <alignment vertical="top"/>
    </xf>
    <xf numFmtId="44" fontId="2" fillId="2" borderId="0" xfId="3" applyFont="1" applyFill="1" applyBorder="1"/>
    <xf numFmtId="44" fontId="2" fillId="2" borderId="0" xfId="3" applyFont="1" applyFill="1"/>
    <xf numFmtId="2" fontId="10" fillId="2" borderId="0" xfId="1" applyNumberFormat="1" applyFont="1" applyFill="1" applyAlignment="1">
      <alignment horizontal="centerContinuous"/>
    </xf>
    <xf numFmtId="2" fontId="14" fillId="0" borderId="0" xfId="1" applyNumberFormat="1" applyFont="1" applyBorder="1" applyAlignment="1">
      <alignment horizontal="centerContinuous"/>
    </xf>
    <xf numFmtId="2" fontId="10" fillId="2" borderId="0" xfId="1" applyNumberFormat="1" applyFont="1" applyFill="1" applyBorder="1" applyAlignment="1">
      <alignment horizontal="centerContinuous"/>
    </xf>
    <xf numFmtId="44" fontId="21" fillId="2" borderId="0" xfId="3" applyFont="1" applyFill="1" applyAlignment="1">
      <alignment horizontal="center"/>
    </xf>
    <xf numFmtId="2" fontId="14" fillId="0" borderId="0" xfId="1" applyNumberFormat="1" applyFont="1" applyBorder="1" applyAlignment="1">
      <alignment horizontal="center"/>
    </xf>
    <xf numFmtId="2" fontId="1" fillId="2" borderId="8" xfId="1" applyNumberFormat="1" applyFont="1" applyFill="1" applyBorder="1"/>
    <xf numFmtId="2" fontId="19" fillId="2" borderId="0" xfId="1" applyNumberFormat="1" applyFont="1" applyFill="1"/>
    <xf numFmtId="2" fontId="16" fillId="2" borderId="0" xfId="1" applyNumberFormat="1" applyFont="1" applyFill="1"/>
    <xf numFmtId="2" fontId="10" fillId="0" borderId="0" xfId="1" applyNumberFormat="1" applyFont="1" applyBorder="1"/>
    <xf numFmtId="2" fontId="10" fillId="0" borderId="0" xfId="1" applyNumberFormat="1" applyFont="1" applyBorder="1" applyAlignment="1">
      <alignment horizontal="center"/>
    </xf>
    <xf numFmtId="2" fontId="10" fillId="0" borderId="0" xfId="1" applyNumberFormat="1" applyFont="1" applyBorder="1" applyAlignment="1"/>
    <xf numFmtId="2" fontId="10" fillId="0" borderId="0" xfId="1" applyNumberFormat="1" applyFont="1" applyAlignment="1"/>
    <xf numFmtId="2" fontId="17" fillId="2" borderId="0" xfId="1" applyNumberFormat="1" applyFont="1" applyFill="1" applyBorder="1" applyAlignment="1">
      <alignment horizontal="center"/>
    </xf>
    <xf numFmtId="2" fontId="10" fillId="3" borderId="9" xfId="1" applyNumberFormat="1" applyFont="1" applyFill="1" applyBorder="1" applyAlignment="1">
      <alignment horizontal="center"/>
    </xf>
    <xf numFmtId="2" fontId="10" fillId="3" borderId="11" xfId="1" applyNumberFormat="1" applyFont="1" applyFill="1" applyBorder="1" applyAlignment="1">
      <alignment horizontal="center"/>
    </xf>
    <xf numFmtId="2" fontId="9" fillId="3" borderId="9" xfId="1" applyNumberFormat="1" applyFont="1" applyFill="1" applyBorder="1" applyAlignment="1">
      <alignment horizontal="center" vertical="center" wrapText="1"/>
    </xf>
    <xf numFmtId="2" fontId="9" fillId="3" borderId="11" xfId="1" applyNumberFormat="1" applyFont="1" applyFill="1" applyBorder="1" applyAlignment="1">
      <alignment horizontal="center" vertical="center" wrapText="1"/>
    </xf>
    <xf numFmtId="2" fontId="10" fillId="0" borderId="0" xfId="1" applyNumberFormat="1" applyFont="1" applyBorder="1" applyAlignment="1">
      <alignment horizontal="center"/>
    </xf>
    <xf numFmtId="2" fontId="1" fillId="3" borderId="9" xfId="1" applyNumberFormat="1" applyFont="1" applyFill="1" applyBorder="1" applyAlignment="1">
      <alignment horizontal="center" vertical="center"/>
    </xf>
    <xf numFmtId="2" fontId="1" fillId="3" borderId="11" xfId="1" applyNumberFormat="1" applyFont="1" applyFill="1" applyBorder="1" applyAlignment="1">
      <alignment horizontal="center" vertical="center"/>
    </xf>
  </cellXfs>
  <cellStyles count="6">
    <cellStyle name="Millares" xfId="1" builtinId="3"/>
    <cellStyle name="Millares 2 16" xfId="2"/>
    <cellStyle name="Moneda" xfId="3" builtinId="4"/>
    <cellStyle name="Normal" xfId="0" builtinId="0"/>
    <cellStyle name="Normal 2 2" xfId="4"/>
    <cellStyle name="Porcentaj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1</xdr:row>
      <xdr:rowOff>57150</xdr:rowOff>
    </xdr:from>
    <xdr:to>
      <xdr:col>3</xdr:col>
      <xdr:colOff>1285875</xdr:colOff>
      <xdr:row>2</xdr:row>
      <xdr:rowOff>142875</xdr:rowOff>
    </xdr:to>
    <xdr:pic>
      <xdr:nvPicPr>
        <xdr:cNvPr id="1025" name="1 Imagen" descr="Valezka:Users:Valezka:Desktop:2014:LOGOS:logocompleto.jpg">
          <a:extLst>
            <a:ext uri="{FF2B5EF4-FFF2-40B4-BE49-F238E27FC236}">
              <a16:creationId xmlns:a16="http://schemas.microsoft.com/office/drawing/2014/main" id="{FA5AC22D-F45D-43AD-8346-61F5A1093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63225" y="257175"/>
          <a:ext cx="7048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480</xdr:row>
      <xdr:rowOff>95250</xdr:rowOff>
    </xdr:from>
    <xdr:to>
      <xdr:col>11</xdr:col>
      <xdr:colOff>38100</xdr:colOff>
      <xdr:row>489</xdr:row>
      <xdr:rowOff>142875</xdr:rowOff>
    </xdr:to>
    <xdr:pic>
      <xdr:nvPicPr>
        <xdr:cNvPr id="1026" name="2 Imagen">
          <a:extLst>
            <a:ext uri="{FF2B5EF4-FFF2-40B4-BE49-F238E27FC236}">
              <a16:creationId xmlns:a16="http://schemas.microsoft.com/office/drawing/2014/main" id="{E81F5260-9E42-42E7-8B16-B5B492FD15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87506175"/>
          <a:ext cx="1794510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448236</xdr:colOff>
      <xdr:row>470</xdr:row>
      <xdr:rowOff>0</xdr:rowOff>
    </xdr:from>
    <xdr:ext cx="4908180" cy="937629"/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37E61EA2-8BFF-45EC-A3DD-91C97B489934}"/>
            </a:ext>
          </a:extLst>
        </xdr:cNvPr>
        <xdr:cNvSpPr/>
      </xdr:nvSpPr>
      <xdr:spPr>
        <a:xfrm>
          <a:off x="8649261" y="85696425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123264</xdr:colOff>
      <xdr:row>13</xdr:row>
      <xdr:rowOff>179294</xdr:rowOff>
    </xdr:from>
    <xdr:ext cx="4908180" cy="937629"/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5F60CC75-E438-49B2-A3EF-1211BEDCA416}"/>
            </a:ext>
          </a:extLst>
        </xdr:cNvPr>
        <xdr:cNvSpPr/>
      </xdr:nvSpPr>
      <xdr:spPr>
        <a:xfrm>
          <a:off x="8324289" y="2970119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3621740</xdr:colOff>
      <xdr:row>45</xdr:row>
      <xdr:rowOff>114301</xdr:rowOff>
    </xdr:from>
    <xdr:ext cx="4908180" cy="937629"/>
    <xdr:sp macro="" textlink="">
      <xdr:nvSpPr>
        <xdr:cNvPr id="6" name="5 Rectángulo">
          <a:extLst>
            <a:ext uri="{FF2B5EF4-FFF2-40B4-BE49-F238E27FC236}">
              <a16:creationId xmlns:a16="http://schemas.microsoft.com/office/drawing/2014/main" id="{44D53582-52D4-4D8A-AEC2-1F5D59DA02DE}"/>
            </a:ext>
          </a:extLst>
        </xdr:cNvPr>
        <xdr:cNvSpPr/>
      </xdr:nvSpPr>
      <xdr:spPr>
        <a:xfrm>
          <a:off x="6593540" y="8696326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4659405</xdr:colOff>
      <xdr:row>56</xdr:row>
      <xdr:rowOff>188259</xdr:rowOff>
    </xdr:from>
    <xdr:ext cx="4908180" cy="937629"/>
    <xdr:sp macro="" textlink="">
      <xdr:nvSpPr>
        <xdr:cNvPr id="7" name="6 Rectángulo">
          <a:extLst>
            <a:ext uri="{FF2B5EF4-FFF2-40B4-BE49-F238E27FC236}">
              <a16:creationId xmlns:a16="http://schemas.microsoft.com/office/drawing/2014/main" id="{FE15B6DC-EAFD-4A24-BF3D-6987602D44CD}"/>
            </a:ext>
          </a:extLst>
        </xdr:cNvPr>
        <xdr:cNvSpPr/>
      </xdr:nvSpPr>
      <xdr:spPr>
        <a:xfrm>
          <a:off x="7631205" y="10827684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4481</xdr:colOff>
      <xdr:row>64</xdr:row>
      <xdr:rowOff>60513</xdr:rowOff>
    </xdr:from>
    <xdr:ext cx="4908180" cy="937629"/>
    <xdr:sp macro="" textlink="">
      <xdr:nvSpPr>
        <xdr:cNvPr id="8" name="7 Rectángulo">
          <a:extLst>
            <a:ext uri="{FF2B5EF4-FFF2-40B4-BE49-F238E27FC236}">
              <a16:creationId xmlns:a16="http://schemas.microsoft.com/office/drawing/2014/main" id="{DB98F98C-F9A2-4598-8F98-C68641258A86}"/>
            </a:ext>
          </a:extLst>
        </xdr:cNvPr>
        <xdr:cNvSpPr/>
      </xdr:nvSpPr>
      <xdr:spPr>
        <a:xfrm>
          <a:off x="8205506" y="12290613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421340</xdr:colOff>
      <xdr:row>117</xdr:row>
      <xdr:rowOff>51548</xdr:rowOff>
    </xdr:from>
    <xdr:ext cx="4908180" cy="937629"/>
    <xdr:sp macro="" textlink="">
      <xdr:nvSpPr>
        <xdr:cNvPr id="9" name="8 Rectángulo">
          <a:extLst>
            <a:ext uri="{FF2B5EF4-FFF2-40B4-BE49-F238E27FC236}">
              <a16:creationId xmlns:a16="http://schemas.microsoft.com/office/drawing/2014/main" id="{B76330B0-E1F6-474F-925F-FF0CEABF8844}"/>
            </a:ext>
          </a:extLst>
        </xdr:cNvPr>
        <xdr:cNvSpPr/>
      </xdr:nvSpPr>
      <xdr:spPr>
        <a:xfrm>
          <a:off x="8622365" y="22178123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1571064</xdr:colOff>
      <xdr:row>126</xdr:row>
      <xdr:rowOff>13448</xdr:rowOff>
    </xdr:from>
    <xdr:ext cx="4908180" cy="937629"/>
    <xdr:sp macro="" textlink="">
      <xdr:nvSpPr>
        <xdr:cNvPr id="10" name="9 Rectángulo">
          <a:extLst>
            <a:ext uri="{FF2B5EF4-FFF2-40B4-BE49-F238E27FC236}">
              <a16:creationId xmlns:a16="http://schemas.microsoft.com/office/drawing/2014/main" id="{5B66E3BD-F84D-4AEF-91A6-9291076AA5C3}"/>
            </a:ext>
          </a:extLst>
        </xdr:cNvPr>
        <xdr:cNvSpPr/>
      </xdr:nvSpPr>
      <xdr:spPr>
        <a:xfrm>
          <a:off x="4542864" y="23883098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3337111</xdr:colOff>
      <xdr:row>133</xdr:row>
      <xdr:rowOff>8966</xdr:rowOff>
    </xdr:from>
    <xdr:ext cx="4908180" cy="937629"/>
    <xdr:sp macro="" textlink="">
      <xdr:nvSpPr>
        <xdr:cNvPr id="11" name="10 Rectángulo">
          <a:extLst>
            <a:ext uri="{FF2B5EF4-FFF2-40B4-BE49-F238E27FC236}">
              <a16:creationId xmlns:a16="http://schemas.microsoft.com/office/drawing/2014/main" id="{9C0189F7-99C7-47F8-8B1E-C6386F565007}"/>
            </a:ext>
          </a:extLst>
        </xdr:cNvPr>
        <xdr:cNvSpPr/>
      </xdr:nvSpPr>
      <xdr:spPr>
        <a:xfrm>
          <a:off x="6308911" y="25164491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307040</xdr:colOff>
      <xdr:row>161</xdr:row>
      <xdr:rowOff>15691</xdr:rowOff>
    </xdr:from>
    <xdr:ext cx="4908180" cy="937629"/>
    <xdr:sp macro="" textlink="">
      <xdr:nvSpPr>
        <xdr:cNvPr id="12" name="11 Rectángulo">
          <a:extLst>
            <a:ext uri="{FF2B5EF4-FFF2-40B4-BE49-F238E27FC236}">
              <a16:creationId xmlns:a16="http://schemas.microsoft.com/office/drawing/2014/main" id="{84FFE7C2-9688-409D-8B8C-927AB3154E8A}"/>
            </a:ext>
          </a:extLst>
        </xdr:cNvPr>
        <xdr:cNvSpPr/>
      </xdr:nvSpPr>
      <xdr:spPr>
        <a:xfrm>
          <a:off x="8508065" y="30000391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280146</xdr:colOff>
      <xdr:row>168</xdr:row>
      <xdr:rowOff>67238</xdr:rowOff>
    </xdr:from>
    <xdr:ext cx="4908180" cy="937629"/>
    <xdr:sp macro="" textlink="">
      <xdr:nvSpPr>
        <xdr:cNvPr id="13" name="12 Rectángulo">
          <a:extLst>
            <a:ext uri="{FF2B5EF4-FFF2-40B4-BE49-F238E27FC236}">
              <a16:creationId xmlns:a16="http://schemas.microsoft.com/office/drawing/2014/main" id="{C5B693D5-E15B-4A98-B67D-A63D7CDBFA0C}"/>
            </a:ext>
          </a:extLst>
        </xdr:cNvPr>
        <xdr:cNvSpPr/>
      </xdr:nvSpPr>
      <xdr:spPr>
        <a:xfrm>
          <a:off x="8481171" y="31404488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398929</xdr:colOff>
      <xdr:row>175</xdr:row>
      <xdr:rowOff>10088</xdr:rowOff>
    </xdr:from>
    <xdr:ext cx="4908180" cy="937629"/>
    <xdr:sp macro="" textlink="">
      <xdr:nvSpPr>
        <xdr:cNvPr id="14" name="13 Rectángulo">
          <a:extLst>
            <a:ext uri="{FF2B5EF4-FFF2-40B4-BE49-F238E27FC236}">
              <a16:creationId xmlns:a16="http://schemas.microsoft.com/office/drawing/2014/main" id="{7309F09E-81F4-4E06-8CA8-062D8F738EAD}"/>
            </a:ext>
          </a:extLst>
        </xdr:cNvPr>
        <xdr:cNvSpPr/>
      </xdr:nvSpPr>
      <xdr:spPr>
        <a:xfrm>
          <a:off x="8599954" y="32861813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 editAs="oneCell">
    <xdr:from>
      <xdr:col>0</xdr:col>
      <xdr:colOff>38100</xdr:colOff>
      <xdr:row>1</xdr:row>
      <xdr:rowOff>133350</xdr:rowOff>
    </xdr:from>
    <xdr:to>
      <xdr:col>0</xdr:col>
      <xdr:colOff>1828800</xdr:colOff>
      <xdr:row>2</xdr:row>
      <xdr:rowOff>114300</xdr:rowOff>
    </xdr:to>
    <xdr:pic>
      <xdr:nvPicPr>
        <xdr:cNvPr id="1038" name="14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A5BD9A7C-1E50-4ECD-BB89-A0ED1F030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33375"/>
          <a:ext cx="17907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942975</xdr:colOff>
      <xdr:row>1</xdr:row>
      <xdr:rowOff>209550</xdr:rowOff>
    </xdr:from>
    <xdr:to>
      <xdr:col>11</xdr:col>
      <xdr:colOff>657225</xdr:colOff>
      <xdr:row>3</xdr:row>
      <xdr:rowOff>0</xdr:rowOff>
    </xdr:to>
    <xdr:pic>
      <xdr:nvPicPr>
        <xdr:cNvPr id="1039" name="15 Imagen" descr="Valezka:Users:Valezka:Desktop:2014:LOGOS:SALUD_horizontal_CMYK.psd">
          <a:extLst>
            <a:ext uri="{FF2B5EF4-FFF2-40B4-BE49-F238E27FC236}">
              <a16:creationId xmlns:a16="http://schemas.microsoft.com/office/drawing/2014/main" id="{C54CDB51-AFD5-4040-974D-5FF44DBBE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54825" y="409575"/>
          <a:ext cx="1981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561975</xdr:colOff>
      <xdr:row>77</xdr:row>
      <xdr:rowOff>219075</xdr:rowOff>
    </xdr:from>
    <xdr:to>
      <xdr:col>3</xdr:col>
      <xdr:colOff>1257300</xdr:colOff>
      <xdr:row>79</xdr:row>
      <xdr:rowOff>190500</xdr:rowOff>
    </xdr:to>
    <xdr:pic>
      <xdr:nvPicPr>
        <xdr:cNvPr id="1040" name="16 Imagen" descr="Valezka:Users:Valezka:Desktop:2014:LOGOS:logocompleto.jpg">
          <a:extLst>
            <a:ext uri="{FF2B5EF4-FFF2-40B4-BE49-F238E27FC236}">
              <a16:creationId xmlns:a16="http://schemas.microsoft.com/office/drawing/2014/main" id="{206FFE1E-D04E-4D69-96B0-CF02C8A4E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44175" y="14887575"/>
          <a:ext cx="6953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77</xdr:row>
      <xdr:rowOff>314325</xdr:rowOff>
    </xdr:from>
    <xdr:to>
      <xdr:col>0</xdr:col>
      <xdr:colOff>1895475</xdr:colOff>
      <xdr:row>79</xdr:row>
      <xdr:rowOff>171450</xdr:rowOff>
    </xdr:to>
    <xdr:pic>
      <xdr:nvPicPr>
        <xdr:cNvPr id="1041" name="17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A6C7E8CC-3CF3-421E-99E3-94BC4CC66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4982825"/>
          <a:ext cx="18573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790575</xdr:colOff>
      <xdr:row>78</xdr:row>
      <xdr:rowOff>57150</xdr:rowOff>
    </xdr:from>
    <xdr:to>
      <xdr:col>11</xdr:col>
      <xdr:colOff>657225</xdr:colOff>
      <xdr:row>79</xdr:row>
      <xdr:rowOff>200025</xdr:rowOff>
    </xdr:to>
    <xdr:pic>
      <xdr:nvPicPr>
        <xdr:cNvPr id="1042" name="18 Imagen" descr="Valezka:Users:Valezka:Desktop:2014:LOGOS:SALUD_horizontal_CMYK.psd">
          <a:extLst>
            <a:ext uri="{FF2B5EF4-FFF2-40B4-BE49-F238E27FC236}">
              <a16:creationId xmlns:a16="http://schemas.microsoft.com/office/drawing/2014/main" id="{2FCA5062-1B00-4FF6-8459-CEFBDB03B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02425" y="15049500"/>
          <a:ext cx="21336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609600</xdr:colOff>
      <xdr:row>191</xdr:row>
      <xdr:rowOff>0</xdr:rowOff>
    </xdr:from>
    <xdr:to>
      <xdr:col>3</xdr:col>
      <xdr:colOff>1304925</xdr:colOff>
      <xdr:row>192</xdr:row>
      <xdr:rowOff>400050</xdr:rowOff>
    </xdr:to>
    <xdr:pic>
      <xdr:nvPicPr>
        <xdr:cNvPr id="1043" name="19 Imagen" descr="Valezka:Users:Valezka:Desktop:2014:LOGOS:logocompleto.jpg">
          <a:extLst>
            <a:ext uri="{FF2B5EF4-FFF2-40B4-BE49-F238E27FC236}">
              <a16:creationId xmlns:a16="http://schemas.microsoft.com/office/drawing/2014/main" id="{8D97834E-736C-452B-B745-035920A14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1800" y="35947350"/>
          <a:ext cx="6953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191</xdr:row>
      <xdr:rowOff>85725</xdr:rowOff>
    </xdr:from>
    <xdr:to>
      <xdr:col>0</xdr:col>
      <xdr:colOff>1895475</xdr:colOff>
      <xdr:row>193</xdr:row>
      <xdr:rowOff>0</xdr:rowOff>
    </xdr:to>
    <xdr:pic>
      <xdr:nvPicPr>
        <xdr:cNvPr id="1044" name="20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36B016D3-98C4-4AD2-9777-F0592EB48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6033075"/>
          <a:ext cx="18573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790575</xdr:colOff>
      <xdr:row>191</xdr:row>
      <xdr:rowOff>95250</xdr:rowOff>
    </xdr:from>
    <xdr:to>
      <xdr:col>11</xdr:col>
      <xdr:colOff>657225</xdr:colOff>
      <xdr:row>192</xdr:row>
      <xdr:rowOff>371475</xdr:rowOff>
    </xdr:to>
    <xdr:pic>
      <xdr:nvPicPr>
        <xdr:cNvPr id="1045" name="21 Imagen" descr="Valezka:Users:Valezka:Desktop:2014:LOGOS:SALUD_horizontal_CMYK.psd">
          <a:extLst>
            <a:ext uri="{FF2B5EF4-FFF2-40B4-BE49-F238E27FC236}">
              <a16:creationId xmlns:a16="http://schemas.microsoft.com/office/drawing/2014/main" id="{CB82C4F9-77EB-4B76-9550-763783B6D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02425" y="36042600"/>
          <a:ext cx="21336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590550</xdr:colOff>
      <xdr:row>286</xdr:row>
      <xdr:rowOff>85725</xdr:rowOff>
    </xdr:from>
    <xdr:to>
      <xdr:col>3</xdr:col>
      <xdr:colOff>1285875</xdr:colOff>
      <xdr:row>291</xdr:row>
      <xdr:rowOff>9525</xdr:rowOff>
    </xdr:to>
    <xdr:pic>
      <xdr:nvPicPr>
        <xdr:cNvPr id="1046" name="22 Imagen" descr="Valezka:Users:Valezka:Desktop:2014:LOGOS:logocompleto.jpg">
          <a:extLst>
            <a:ext uri="{FF2B5EF4-FFF2-40B4-BE49-F238E27FC236}">
              <a16:creationId xmlns:a16="http://schemas.microsoft.com/office/drawing/2014/main" id="{C1A595D8-7E9F-4B67-B2B6-F8D9F95A1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0" y="53530500"/>
          <a:ext cx="6953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286</xdr:row>
      <xdr:rowOff>142875</xdr:rowOff>
    </xdr:from>
    <xdr:to>
      <xdr:col>0</xdr:col>
      <xdr:colOff>1857375</xdr:colOff>
      <xdr:row>290</xdr:row>
      <xdr:rowOff>114300</xdr:rowOff>
    </xdr:to>
    <xdr:pic>
      <xdr:nvPicPr>
        <xdr:cNvPr id="1047" name="23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782D9FC0-026B-4EFA-8C44-CEBDAD769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587650"/>
          <a:ext cx="18573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790575</xdr:colOff>
      <xdr:row>287</xdr:row>
      <xdr:rowOff>28575</xdr:rowOff>
    </xdr:from>
    <xdr:to>
      <xdr:col>11</xdr:col>
      <xdr:colOff>657225</xdr:colOff>
      <xdr:row>290</xdr:row>
      <xdr:rowOff>123825</xdr:rowOff>
    </xdr:to>
    <xdr:pic>
      <xdr:nvPicPr>
        <xdr:cNvPr id="1048" name="24 Imagen" descr="Valezka:Users:Valezka:Desktop:2014:LOGOS:SALUD_horizontal_CMYK.psd">
          <a:extLst>
            <a:ext uri="{FF2B5EF4-FFF2-40B4-BE49-F238E27FC236}">
              <a16:creationId xmlns:a16="http://schemas.microsoft.com/office/drawing/2014/main" id="{70554026-4EFA-466E-90AB-C3CCBB091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02425" y="53635275"/>
          <a:ext cx="21336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619125</xdr:colOff>
      <xdr:row>394</xdr:row>
      <xdr:rowOff>95250</xdr:rowOff>
    </xdr:from>
    <xdr:to>
      <xdr:col>3</xdr:col>
      <xdr:colOff>1323975</xdr:colOff>
      <xdr:row>399</xdr:row>
      <xdr:rowOff>19050</xdr:rowOff>
    </xdr:to>
    <xdr:pic>
      <xdr:nvPicPr>
        <xdr:cNvPr id="1049" name="25 Imagen" descr="Valezka:Users:Valezka:Desktop:2014:LOGOS:logocompleto.jpg">
          <a:extLst>
            <a:ext uri="{FF2B5EF4-FFF2-40B4-BE49-F238E27FC236}">
              <a16:creationId xmlns:a16="http://schemas.microsoft.com/office/drawing/2014/main" id="{03DFCE40-298B-4B12-A9FE-67F93C7BE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72980550"/>
          <a:ext cx="7048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394</xdr:row>
      <xdr:rowOff>142875</xdr:rowOff>
    </xdr:from>
    <xdr:to>
      <xdr:col>0</xdr:col>
      <xdr:colOff>1895475</xdr:colOff>
      <xdr:row>398</xdr:row>
      <xdr:rowOff>114300</xdr:rowOff>
    </xdr:to>
    <xdr:pic>
      <xdr:nvPicPr>
        <xdr:cNvPr id="1050" name="26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F76949EE-B5B1-473D-ADB8-55878DDF8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73028175"/>
          <a:ext cx="18573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771525</xdr:colOff>
      <xdr:row>395</xdr:row>
      <xdr:rowOff>19050</xdr:rowOff>
    </xdr:from>
    <xdr:to>
      <xdr:col>11</xdr:col>
      <xdr:colOff>638175</xdr:colOff>
      <xdr:row>398</xdr:row>
      <xdr:rowOff>104775</xdr:rowOff>
    </xdr:to>
    <xdr:pic>
      <xdr:nvPicPr>
        <xdr:cNvPr id="1051" name="27 Imagen" descr="Valezka:Users:Valezka:Desktop:2014:LOGOS:SALUD_horizontal_CMYK.psd">
          <a:extLst>
            <a:ext uri="{FF2B5EF4-FFF2-40B4-BE49-F238E27FC236}">
              <a16:creationId xmlns:a16="http://schemas.microsoft.com/office/drawing/2014/main" id="{7B7673FD-0597-4BCB-B47F-627A00314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83375" y="73066275"/>
          <a:ext cx="21336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0"/>
  <sheetViews>
    <sheetView tabSelected="1" workbookViewId="0">
      <selection sqref="A1:IV65536"/>
    </sheetView>
  </sheetViews>
  <sheetFormatPr baseColWidth="10" defaultRowHeight="12.75" customHeight="1" zeroHeight="1"/>
  <cols>
    <col min="1" max="1" width="44.5703125" style="3" bestFit="1" customWidth="1"/>
    <col min="2" max="2" width="78.42578125" style="3" customWidth="1"/>
    <col min="3" max="6" width="26.7109375" style="3" customWidth="1"/>
    <col min="7" max="7" width="18" style="3" bestFit="1" customWidth="1"/>
    <col min="8" max="8" width="16.28515625" style="3" bestFit="1" customWidth="1"/>
    <col min="9" max="9" width="15" style="3" bestFit="1" customWidth="1"/>
    <col min="10" max="10" width="18.140625" style="3" bestFit="1" customWidth="1"/>
    <col min="11" max="11" width="15.85546875" style="3" bestFit="1" customWidth="1"/>
    <col min="12" max="12" width="13.7109375" style="3" customWidth="1"/>
    <col min="13" max="23" width="0" style="3" hidden="1" customWidth="1"/>
    <col min="24" max="16384" width="11.42578125" style="3"/>
  </cols>
  <sheetData>
    <row r="1" spans="1:12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50.25" customHeight="1"/>
    <row r="3" spans="1:12"/>
    <row r="4" spans="1:12" ht="1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24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>
      <c r="B6" s="5"/>
      <c r="C6" s="6"/>
      <c r="D6" s="7"/>
      <c r="E6" s="7"/>
      <c r="F6" s="7"/>
    </row>
    <row r="7" spans="1:12">
      <c r="B7" s="8"/>
      <c r="C7" s="9"/>
      <c r="D7" s="10"/>
      <c r="E7" s="11"/>
      <c r="F7" s="12"/>
    </row>
    <row r="8" spans="1:12">
      <c r="B8" s="13" t="s">
        <v>3</v>
      </c>
      <c r="C8" s="14"/>
      <c r="D8" s="7"/>
      <c r="E8" s="7"/>
      <c r="F8" s="7"/>
    </row>
    <row r="9" spans="1:12">
      <c r="B9" s="15"/>
      <c r="C9" s="6"/>
      <c r="D9" s="7"/>
      <c r="E9" s="7"/>
      <c r="F9" s="7"/>
    </row>
    <row r="10" spans="1:12">
      <c r="B10" s="16" t="s">
        <v>4</v>
      </c>
      <c r="C10" s="6"/>
      <c r="D10" s="7"/>
      <c r="E10" s="7"/>
      <c r="F10" s="7"/>
    </row>
    <row r="11" spans="1:12">
      <c r="C11" s="6"/>
    </row>
    <row r="12" spans="1:12">
      <c r="B12" s="17" t="s">
        <v>5</v>
      </c>
      <c r="C12" s="11"/>
      <c r="D12" s="11"/>
      <c r="E12" s="11"/>
    </row>
    <row r="13" spans="1:12">
      <c r="B13" s="18"/>
      <c r="C13" s="11"/>
      <c r="D13" s="11"/>
      <c r="E13" s="11"/>
    </row>
    <row r="14" spans="1:12" ht="20.25" customHeight="1">
      <c r="B14" s="19" t="s">
        <v>6</v>
      </c>
      <c r="C14" s="20" t="s">
        <v>7</v>
      </c>
      <c r="D14" s="20" t="s">
        <v>8</v>
      </c>
      <c r="E14" s="20" t="s">
        <v>9</v>
      </c>
    </row>
    <row r="15" spans="1:12">
      <c r="B15" s="21" t="s">
        <v>10</v>
      </c>
      <c r="C15" s="22"/>
      <c r="D15" s="22"/>
      <c r="E15" s="22"/>
    </row>
    <row r="16" spans="1:12">
      <c r="B16" s="23"/>
      <c r="C16" s="24"/>
      <c r="D16" s="24"/>
      <c r="E16" s="24"/>
    </row>
    <row r="17" spans="2:5">
      <c r="B17" s="23" t="s">
        <v>11</v>
      </c>
      <c r="C17" s="24"/>
      <c r="D17" s="24"/>
      <c r="E17" s="24"/>
    </row>
    <row r="18" spans="2:5">
      <c r="B18" s="23"/>
      <c r="C18" s="24"/>
      <c r="D18" s="24"/>
      <c r="E18" s="24"/>
    </row>
    <row r="19" spans="2:5">
      <c r="B19" s="25" t="s">
        <v>12</v>
      </c>
      <c r="C19" s="26"/>
      <c r="D19" s="26"/>
      <c r="E19" s="26"/>
    </row>
    <row r="20" spans="2:5">
      <c r="B20" s="18"/>
      <c r="C20" s="20"/>
      <c r="D20" s="20"/>
      <c r="E20" s="20"/>
    </row>
    <row r="21" spans="2:5">
      <c r="B21" s="18"/>
      <c r="C21" s="11"/>
      <c r="D21" s="11"/>
      <c r="E21" s="11"/>
    </row>
    <row r="22" spans="2:5">
      <c r="B22" s="18"/>
      <c r="C22" s="11"/>
      <c r="D22" s="11"/>
      <c r="E22" s="11"/>
    </row>
    <row r="23" spans="2:5">
      <c r="B23" s="18"/>
      <c r="C23" s="11"/>
      <c r="D23" s="11"/>
      <c r="E23" s="11"/>
    </row>
    <row r="24" spans="2:5">
      <c r="B24" s="17" t="s">
        <v>13</v>
      </c>
      <c r="C24" s="27"/>
      <c r="D24" s="11"/>
      <c r="E24" s="11"/>
    </row>
    <row r="25" spans="2:5"/>
    <row r="26" spans="2:5" ht="18.75" customHeight="1">
      <c r="B26" s="19" t="s">
        <v>14</v>
      </c>
      <c r="C26" s="20" t="s">
        <v>7</v>
      </c>
      <c r="D26" s="28">
        <v>2016</v>
      </c>
      <c r="E26" s="28">
        <v>2015</v>
      </c>
    </row>
    <row r="27" spans="2:5">
      <c r="B27" s="23" t="s">
        <v>15</v>
      </c>
      <c r="C27" s="29">
        <v>80086909.189999998</v>
      </c>
      <c r="D27" s="29">
        <v>602838923.45000005</v>
      </c>
      <c r="E27" s="30"/>
    </row>
    <row r="28" spans="2:5">
      <c r="B28" s="23"/>
      <c r="C28" s="29"/>
      <c r="D28" s="29"/>
      <c r="E28" s="30"/>
    </row>
    <row r="29" spans="2:5" ht="14.25" customHeight="1">
      <c r="B29" s="23"/>
      <c r="C29" s="29"/>
      <c r="D29" s="30"/>
      <c r="E29" s="30"/>
    </row>
    <row r="30" spans="2:5" ht="14.25" customHeight="1">
      <c r="B30" s="25"/>
      <c r="C30" s="29"/>
      <c r="D30" s="31"/>
      <c r="E30" s="31"/>
    </row>
    <row r="31" spans="2:5" ht="14.25" customHeight="1">
      <c r="C31" s="32">
        <f>SUM(C27:C30)</f>
        <v>80086909.189999998</v>
      </c>
      <c r="D31" s="32">
        <f>SUM(D27:D30)</f>
        <v>602838923.45000005</v>
      </c>
      <c r="E31" s="20">
        <f>SUM(E27:E30)</f>
        <v>0</v>
      </c>
    </row>
    <row r="32" spans="2:5" ht="14.25" customHeight="1">
      <c r="C32" s="33"/>
      <c r="D32" s="33"/>
      <c r="E32" s="33"/>
    </row>
    <row r="33" spans="2:6" ht="14.25" customHeight="1"/>
    <row r="34" spans="2:6" ht="23.25" customHeight="1">
      <c r="B34" s="19" t="s">
        <v>16</v>
      </c>
      <c r="C34" s="20" t="s">
        <v>7</v>
      </c>
      <c r="D34" s="20" t="s">
        <v>17</v>
      </c>
      <c r="E34" s="20" t="s">
        <v>18</v>
      </c>
      <c r="F34" s="20" t="s">
        <v>19</v>
      </c>
    </row>
    <row r="35" spans="2:6" ht="14.25" customHeight="1">
      <c r="B35" s="21" t="s">
        <v>20</v>
      </c>
      <c r="C35" s="34">
        <v>2552061.21</v>
      </c>
      <c r="D35" s="35">
        <v>2552061.21</v>
      </c>
      <c r="E35" s="36"/>
      <c r="F35" s="36"/>
    </row>
    <row r="36" spans="2:6" ht="14.25" customHeight="1">
      <c r="B36" s="23" t="s">
        <v>21</v>
      </c>
      <c r="C36" s="34">
        <v>27369.81</v>
      </c>
      <c r="D36" s="37">
        <v>27369.81</v>
      </c>
      <c r="E36" s="30"/>
      <c r="F36" s="30"/>
    </row>
    <row r="37" spans="2:6" ht="14.25" customHeight="1">
      <c r="B37" s="23" t="s">
        <v>22</v>
      </c>
      <c r="C37" s="34">
        <v>0</v>
      </c>
      <c r="D37" s="37">
        <v>0</v>
      </c>
      <c r="E37" s="30"/>
      <c r="F37" s="30"/>
    </row>
    <row r="38" spans="2:6" ht="14.25" customHeight="1">
      <c r="B38" s="23" t="s">
        <v>23</v>
      </c>
      <c r="C38" s="34">
        <v>342949964.47000003</v>
      </c>
      <c r="D38" s="37">
        <v>342949964.47000003</v>
      </c>
      <c r="E38" s="30"/>
      <c r="F38" s="30"/>
    </row>
    <row r="39" spans="2:6" ht="14.25" customHeight="1">
      <c r="B39" s="25" t="s">
        <v>24</v>
      </c>
      <c r="C39" s="38">
        <v>615936</v>
      </c>
      <c r="D39" s="39">
        <v>615936</v>
      </c>
      <c r="E39" s="30"/>
      <c r="F39" s="30"/>
    </row>
    <row r="40" spans="2:6" ht="14.25" customHeight="1">
      <c r="C40" s="40">
        <f>SUM(C34:C39)</f>
        <v>346145331.49000001</v>
      </c>
      <c r="D40" s="41">
        <f>SUM(D34:D39)</f>
        <v>346145331.49000001</v>
      </c>
      <c r="E40" s="42">
        <f>SUM(E34:E39)</f>
        <v>0</v>
      </c>
      <c r="F40" s="42">
        <f>SUM(F34:F39)</f>
        <v>0</v>
      </c>
    </row>
    <row r="41" spans="2:6" ht="14.25" customHeight="1"/>
    <row r="42" spans="2:6" ht="14.25" customHeight="1"/>
    <row r="43" spans="2:6" ht="14.25" customHeight="1"/>
    <row r="44" spans="2:6" ht="14.25" customHeight="1">
      <c r="B44" s="17" t="s">
        <v>25</v>
      </c>
    </row>
    <row r="45" spans="2:6" ht="14.25" customHeight="1">
      <c r="B45" s="43"/>
    </row>
    <row r="46" spans="2:6" ht="24" customHeight="1">
      <c r="B46" s="19" t="s">
        <v>26</v>
      </c>
      <c r="C46" s="20" t="s">
        <v>7</v>
      </c>
      <c r="D46" s="20" t="s">
        <v>27</v>
      </c>
    </row>
    <row r="47" spans="2:6" ht="14.25" customHeight="1">
      <c r="B47" s="21" t="s">
        <v>28</v>
      </c>
      <c r="C47" s="22"/>
      <c r="D47" s="22"/>
    </row>
    <row r="48" spans="2:6" ht="14.25" customHeight="1">
      <c r="B48" s="23"/>
      <c r="C48" s="24"/>
      <c r="D48" s="24"/>
    </row>
    <row r="49" spans="2:7" ht="14.25" customHeight="1">
      <c r="B49" s="23" t="s">
        <v>29</v>
      </c>
      <c r="C49" s="24"/>
      <c r="D49" s="24"/>
    </row>
    <row r="50" spans="2:7" ht="14.25" customHeight="1">
      <c r="B50" s="25"/>
      <c r="C50" s="26"/>
      <c r="D50" s="26"/>
    </row>
    <row r="51" spans="2:7" ht="14.25" customHeight="1">
      <c r="B51" s="44"/>
      <c r="C51" s="20">
        <f>SUM(C46:C50)</f>
        <v>0</v>
      </c>
      <c r="D51" s="20"/>
    </row>
    <row r="52" spans="2:7" ht="14.25" customHeight="1">
      <c r="B52" s="44"/>
      <c r="C52" s="45"/>
      <c r="D52" s="45"/>
    </row>
    <row r="53" spans="2:7" ht="9.75" customHeight="1">
      <c r="B53" s="44"/>
      <c r="C53" s="45"/>
      <c r="D53" s="45"/>
    </row>
    <row r="54" spans="2:7" ht="14.25" customHeight="1"/>
    <row r="55" spans="2:7" ht="14.25" customHeight="1">
      <c r="B55" s="17" t="s">
        <v>30</v>
      </c>
    </row>
    <row r="56" spans="2:7" ht="14.25" customHeight="1">
      <c r="B56" s="43"/>
    </row>
    <row r="57" spans="2:7" ht="27.75" customHeight="1">
      <c r="B57" s="19" t="s">
        <v>31</v>
      </c>
      <c r="C57" s="20" t="s">
        <v>7</v>
      </c>
      <c r="D57" s="20" t="s">
        <v>8</v>
      </c>
      <c r="E57" s="20" t="s">
        <v>32</v>
      </c>
      <c r="F57" s="46" t="s">
        <v>33</v>
      </c>
      <c r="G57" s="20" t="s">
        <v>34</v>
      </c>
    </row>
    <row r="58" spans="2:7" ht="14.25" customHeight="1">
      <c r="B58" s="21" t="s">
        <v>35</v>
      </c>
      <c r="C58" s="45"/>
      <c r="D58" s="22"/>
      <c r="E58" s="22"/>
      <c r="F58" s="22"/>
      <c r="G58" s="47"/>
    </row>
    <row r="59" spans="2:7" ht="14.25" customHeight="1">
      <c r="B59" s="23"/>
      <c r="C59" s="45"/>
      <c r="D59" s="24"/>
      <c r="E59" s="24"/>
      <c r="F59" s="24"/>
      <c r="G59" s="47"/>
    </row>
    <row r="60" spans="2:7" ht="14.25" customHeight="1">
      <c r="B60" s="23"/>
      <c r="C60" s="45"/>
      <c r="D60" s="24"/>
      <c r="E60" s="24"/>
      <c r="F60" s="24"/>
      <c r="G60" s="47"/>
    </row>
    <row r="61" spans="2:7" ht="14.25" customHeight="1">
      <c r="B61" s="25"/>
      <c r="C61" s="48"/>
      <c r="D61" s="26"/>
      <c r="E61" s="26"/>
      <c r="F61" s="26"/>
      <c r="G61" s="49"/>
    </row>
    <row r="62" spans="2:7" ht="15" customHeight="1">
      <c r="B62" s="44"/>
      <c r="C62" s="20">
        <f>SUM(C57:C61)</f>
        <v>0</v>
      </c>
      <c r="D62" s="50">
        <v>0</v>
      </c>
      <c r="E62" s="51">
        <v>0</v>
      </c>
      <c r="F62" s="51">
        <v>0</v>
      </c>
      <c r="G62" s="52">
        <v>0</v>
      </c>
    </row>
    <row r="63" spans="2:7">
      <c r="B63" s="44"/>
      <c r="C63" s="53"/>
      <c r="D63" s="53"/>
      <c r="E63" s="53"/>
      <c r="F63" s="53"/>
      <c r="G63" s="53"/>
    </row>
    <row r="64" spans="2:7">
      <c r="B64" s="44"/>
      <c r="C64" s="53"/>
      <c r="D64" s="53"/>
      <c r="E64" s="53"/>
      <c r="F64" s="53"/>
      <c r="G64" s="53"/>
    </row>
    <row r="65" spans="1:12">
      <c r="B65" s="44"/>
      <c r="C65" s="53"/>
      <c r="D65" s="53"/>
      <c r="E65" s="53"/>
      <c r="F65" s="53"/>
      <c r="G65" s="53"/>
    </row>
    <row r="66" spans="1:12" ht="26.25" customHeight="1">
      <c r="B66" s="19" t="s">
        <v>36</v>
      </c>
      <c r="C66" s="20" t="s">
        <v>7</v>
      </c>
      <c r="D66" s="20" t="s">
        <v>8</v>
      </c>
      <c r="E66" s="20" t="s">
        <v>37</v>
      </c>
      <c r="F66" s="53"/>
      <c r="G66" s="53"/>
    </row>
    <row r="67" spans="1:12">
      <c r="B67" s="21" t="s">
        <v>38</v>
      </c>
      <c r="C67" s="47"/>
      <c r="D67" s="24"/>
      <c r="E67" s="24"/>
      <c r="F67" s="53"/>
      <c r="G67" s="53"/>
    </row>
    <row r="68" spans="1:12">
      <c r="B68" s="25"/>
      <c r="C68" s="47"/>
      <c r="D68" s="24"/>
      <c r="E68" s="24"/>
      <c r="F68" s="53"/>
      <c r="G68" s="53"/>
    </row>
    <row r="69" spans="1:12" ht="16.5" customHeight="1">
      <c r="B69" s="44"/>
      <c r="C69" s="20">
        <f>SUM(C67:C68)</f>
        <v>0</v>
      </c>
      <c r="D69" s="250"/>
      <c r="E69" s="251"/>
      <c r="F69" s="53"/>
      <c r="G69" s="53"/>
    </row>
    <row r="70" spans="1:12">
      <c r="B70" s="44"/>
      <c r="C70" s="53"/>
      <c r="D70" s="53"/>
      <c r="E70" s="53"/>
      <c r="F70" s="53"/>
      <c r="G70" s="53"/>
    </row>
    <row r="71" spans="1:12">
      <c r="B71" s="44"/>
      <c r="C71" s="53"/>
      <c r="D71" s="53"/>
      <c r="E71" s="53"/>
      <c r="F71" s="53"/>
      <c r="G71" s="53"/>
    </row>
    <row r="72" spans="1:12">
      <c r="B72" s="44"/>
      <c r="C72" s="53"/>
      <c r="D72" s="53"/>
      <c r="E72" s="53"/>
      <c r="F72" s="53"/>
      <c r="G72" s="53"/>
    </row>
    <row r="73" spans="1:12">
      <c r="B73" s="44"/>
      <c r="C73" s="53"/>
      <c r="D73" s="53"/>
      <c r="E73" s="53"/>
      <c r="F73" s="53"/>
      <c r="G73" s="53"/>
    </row>
    <row r="74" spans="1:12" ht="15">
      <c r="A74" s="244" t="s">
        <v>39</v>
      </c>
      <c r="B74" s="244"/>
      <c r="C74" s="244"/>
      <c r="D74" s="244"/>
      <c r="E74" s="244"/>
      <c r="F74" s="244"/>
      <c r="G74" s="244"/>
      <c r="H74" s="244"/>
      <c r="I74" s="244"/>
      <c r="J74" s="244"/>
      <c r="K74" s="244"/>
      <c r="L74" s="244"/>
    </row>
    <row r="75" spans="1:12" ht="1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</row>
    <row r="76" spans="1:12" ht="1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</row>
    <row r="77" spans="1:12" ht="1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</row>
    <row r="78" spans="1:12" ht="25.5" customHeight="1">
      <c r="A78" s="1" t="s">
        <v>0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34.5" customHeight="1"/>
    <row r="80" spans="1:12" ht="15.75" customHeight="1"/>
    <row r="81" spans="1:12" ht="15" customHeight="1">
      <c r="A81" s="4" t="s">
        <v>1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 ht="24" customHeight="1">
      <c r="A82" s="4" t="s">
        <v>2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2">
      <c r="A83" s="55" t="s">
        <v>40</v>
      </c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</row>
    <row r="84" spans="1:12"/>
    <row r="85" spans="1:12">
      <c r="B85" s="43"/>
    </row>
    <row r="86" spans="1:12">
      <c r="B86" s="19" t="s">
        <v>41</v>
      </c>
      <c r="C86" s="20" t="s">
        <v>42</v>
      </c>
      <c r="D86" s="20" t="s">
        <v>43</v>
      </c>
      <c r="E86" s="20" t="s">
        <v>44</v>
      </c>
      <c r="F86" s="20" t="s">
        <v>45</v>
      </c>
    </row>
    <row r="87" spans="1:12">
      <c r="B87" s="21" t="s">
        <v>46</v>
      </c>
      <c r="C87" s="36"/>
      <c r="D87" s="36"/>
      <c r="E87" s="36"/>
      <c r="F87" s="36"/>
    </row>
    <row r="88" spans="1:12" ht="18.75" customHeight="1">
      <c r="B88" s="56"/>
      <c r="C88" s="30"/>
      <c r="D88" s="29"/>
      <c r="E88" s="29"/>
      <c r="F88" s="30"/>
    </row>
    <row r="89" spans="1:12">
      <c r="B89" s="23" t="s">
        <v>47</v>
      </c>
      <c r="C89" s="57">
        <f>SUM(C90:C98)</f>
        <v>4803583.3600000003</v>
      </c>
      <c r="D89" s="57">
        <f>SUM(D90:D101)</f>
        <v>31636606.099999998</v>
      </c>
      <c r="E89" s="57">
        <f>SUM(E90:E101)</f>
        <v>26833022.739999998</v>
      </c>
      <c r="F89" s="30"/>
    </row>
    <row r="90" spans="1:12">
      <c r="B90" s="58" t="s">
        <v>48</v>
      </c>
      <c r="C90" s="29">
        <v>339166.62</v>
      </c>
      <c r="D90" s="29">
        <v>3156104.56</v>
      </c>
      <c r="E90" s="29">
        <f>D90-C90</f>
        <v>2816937.94</v>
      </c>
      <c r="F90" s="30"/>
    </row>
    <row r="91" spans="1:12">
      <c r="B91" s="58" t="s">
        <v>49</v>
      </c>
      <c r="C91" s="29">
        <v>101846.34</v>
      </c>
      <c r="D91" s="29">
        <v>150773.34</v>
      </c>
      <c r="E91" s="29">
        <f>D91-C91</f>
        <v>48927</v>
      </c>
      <c r="F91" s="30"/>
    </row>
    <row r="92" spans="1:12">
      <c r="B92" s="58" t="s">
        <v>50</v>
      </c>
      <c r="C92" s="29">
        <v>410027.3</v>
      </c>
      <c r="D92" s="29">
        <v>22547593.760000002</v>
      </c>
      <c r="E92" s="29">
        <f t="shared" ref="E92:E101" si="0">D92-C92</f>
        <v>22137566.460000001</v>
      </c>
      <c r="F92" s="30"/>
    </row>
    <row r="93" spans="1:12">
      <c r="B93" s="58" t="s">
        <v>51</v>
      </c>
      <c r="C93" s="29">
        <v>217088</v>
      </c>
      <c r="D93" s="29">
        <v>1193838.1100000001</v>
      </c>
      <c r="E93" s="29">
        <f t="shared" si="0"/>
        <v>976750.1100000001</v>
      </c>
      <c r="F93" s="30"/>
    </row>
    <row r="94" spans="1:12">
      <c r="B94" s="58" t="s">
        <v>52</v>
      </c>
      <c r="C94" s="29">
        <v>110723.75</v>
      </c>
      <c r="D94" s="29">
        <v>385480.06</v>
      </c>
      <c r="E94" s="29">
        <f t="shared" si="0"/>
        <v>274756.31</v>
      </c>
      <c r="F94" s="30"/>
    </row>
    <row r="95" spans="1:12">
      <c r="B95" s="58" t="s">
        <v>53</v>
      </c>
      <c r="C95" s="29"/>
      <c r="D95" s="29">
        <v>92434.04</v>
      </c>
      <c r="E95" s="29">
        <f t="shared" si="0"/>
        <v>92434.04</v>
      </c>
      <c r="F95" s="30"/>
    </row>
    <row r="96" spans="1:12">
      <c r="B96" s="58" t="s">
        <v>54</v>
      </c>
      <c r="C96" s="29"/>
      <c r="D96" s="29">
        <v>32504</v>
      </c>
      <c r="E96" s="29">
        <f t="shared" si="0"/>
        <v>32504</v>
      </c>
      <c r="F96" s="30"/>
    </row>
    <row r="97" spans="2:6">
      <c r="B97" s="58" t="s">
        <v>55</v>
      </c>
      <c r="C97" s="29">
        <v>3023278.35</v>
      </c>
      <c r="D97" s="29">
        <v>3023278.35</v>
      </c>
      <c r="E97" s="59">
        <v>0</v>
      </c>
      <c r="F97" s="30"/>
    </row>
    <row r="98" spans="2:6">
      <c r="B98" s="58" t="s">
        <v>56</v>
      </c>
      <c r="C98" s="29">
        <v>601453</v>
      </c>
      <c r="D98" s="29">
        <v>669012.98</v>
      </c>
      <c r="E98" s="29">
        <f t="shared" si="0"/>
        <v>67559.979999999981</v>
      </c>
      <c r="F98" s="30"/>
    </row>
    <row r="99" spans="2:6">
      <c r="B99" s="58" t="s">
        <v>57</v>
      </c>
      <c r="C99" s="29"/>
      <c r="D99" s="29">
        <v>20539.88</v>
      </c>
      <c r="E99" s="29">
        <f t="shared" si="0"/>
        <v>20539.88</v>
      </c>
      <c r="F99" s="30"/>
    </row>
    <row r="100" spans="2:6">
      <c r="B100" s="58" t="s">
        <v>58</v>
      </c>
      <c r="C100" s="29"/>
      <c r="D100" s="29">
        <v>341030.52</v>
      </c>
      <c r="E100" s="29">
        <f t="shared" si="0"/>
        <v>341030.52</v>
      </c>
      <c r="F100" s="30"/>
    </row>
    <row r="101" spans="2:6">
      <c r="B101" s="58" t="s">
        <v>59</v>
      </c>
      <c r="C101" s="29"/>
      <c r="D101" s="29">
        <v>24016.5</v>
      </c>
      <c r="E101" s="29">
        <f t="shared" si="0"/>
        <v>24016.5</v>
      </c>
      <c r="F101" s="30"/>
    </row>
    <row r="102" spans="2:6" ht="21.75" customHeight="1">
      <c r="B102" s="23"/>
      <c r="D102" s="29"/>
      <c r="E102" s="29"/>
      <c r="F102" s="30"/>
    </row>
    <row r="103" spans="2:6" ht="21.75" customHeight="1">
      <c r="B103" s="23" t="s">
        <v>60</v>
      </c>
      <c r="C103" s="57">
        <f>SUM(C104:C113)</f>
        <v>-28218.81</v>
      </c>
      <c r="D103" s="57">
        <f>SUM(D104:D113)</f>
        <v>-3271149.69</v>
      </c>
      <c r="E103" s="57">
        <f>C103-D103</f>
        <v>3242930.88</v>
      </c>
      <c r="F103" s="30"/>
    </row>
    <row r="104" spans="2:6">
      <c r="B104" s="58" t="s">
        <v>61</v>
      </c>
      <c r="C104" s="29">
        <v>-2041.23</v>
      </c>
      <c r="D104" s="29">
        <v>-188522.42</v>
      </c>
      <c r="E104" s="29">
        <f t="shared" ref="E104:E112" si="1">C104-D104</f>
        <v>186481.19</v>
      </c>
      <c r="F104" s="30"/>
    </row>
    <row r="105" spans="2:6">
      <c r="B105" s="58" t="s">
        <v>62</v>
      </c>
      <c r="C105" s="29">
        <v>-848.7</v>
      </c>
      <c r="D105" s="29">
        <v>-5238.8999999999996</v>
      </c>
      <c r="E105" s="29">
        <f t="shared" si="1"/>
        <v>4390.2</v>
      </c>
      <c r="F105" s="30"/>
    </row>
    <row r="106" spans="2:6">
      <c r="B106" s="58" t="s">
        <v>63</v>
      </c>
      <c r="C106" s="29">
        <v>-17702.38</v>
      </c>
      <c r="D106" s="29">
        <v>-2786735.41</v>
      </c>
      <c r="E106" s="29">
        <f t="shared" si="1"/>
        <v>2769033.0300000003</v>
      </c>
      <c r="F106" s="30"/>
    </row>
    <row r="107" spans="2:6">
      <c r="B107" s="58" t="s">
        <v>64</v>
      </c>
      <c r="C107" s="29">
        <v>-6759.12</v>
      </c>
      <c r="D107" s="29">
        <v>-129663.51</v>
      </c>
      <c r="E107" s="29">
        <f t="shared" si="1"/>
        <v>122904.39</v>
      </c>
      <c r="F107" s="30"/>
    </row>
    <row r="108" spans="2:6">
      <c r="B108" s="58" t="s">
        <v>65</v>
      </c>
      <c r="C108" s="29">
        <v>-851.34</v>
      </c>
      <c r="D108" s="29">
        <v>-75947.899999999994</v>
      </c>
      <c r="E108" s="29">
        <f t="shared" si="1"/>
        <v>75096.56</v>
      </c>
      <c r="F108" s="30"/>
    </row>
    <row r="109" spans="2:6">
      <c r="B109" s="58" t="s">
        <v>66</v>
      </c>
      <c r="C109" s="29"/>
      <c r="D109" s="29">
        <v>-35555.35</v>
      </c>
      <c r="E109" s="29">
        <f t="shared" si="1"/>
        <v>35555.35</v>
      </c>
      <c r="F109" s="30"/>
    </row>
    <row r="110" spans="2:6">
      <c r="B110" s="58" t="s">
        <v>67</v>
      </c>
      <c r="C110" s="29">
        <v>-16.04</v>
      </c>
      <c r="D110" s="29">
        <v>-27387.81</v>
      </c>
      <c r="E110" s="29">
        <f t="shared" si="1"/>
        <v>27371.77</v>
      </c>
      <c r="F110" s="30"/>
    </row>
    <row r="111" spans="2:6">
      <c r="B111" s="58" t="s">
        <v>68</v>
      </c>
      <c r="C111" s="29"/>
      <c r="D111" s="29">
        <v>-2546.92</v>
      </c>
      <c r="E111" s="29">
        <f t="shared" si="1"/>
        <v>2546.92</v>
      </c>
      <c r="F111" s="30"/>
    </row>
    <row r="112" spans="2:6">
      <c r="B112" s="58" t="s">
        <v>69</v>
      </c>
      <c r="D112" s="29">
        <v>-19551.47</v>
      </c>
      <c r="E112" s="29">
        <f t="shared" si="1"/>
        <v>19551.47</v>
      </c>
      <c r="F112" s="30"/>
    </row>
    <row r="113" spans="2:6" ht="15">
      <c r="B113" s="60"/>
      <c r="C113" s="31"/>
      <c r="D113" s="31"/>
      <c r="E113" s="31"/>
      <c r="F113" s="31"/>
    </row>
    <row r="114" spans="2:6">
      <c r="C114" s="61">
        <f>C89+C103</f>
        <v>4775364.5500000007</v>
      </c>
      <c r="D114" s="61">
        <f>D89+D103</f>
        <v>28365456.409999996</v>
      </c>
      <c r="E114" s="61">
        <f>E89-E103</f>
        <v>23590091.859999999</v>
      </c>
      <c r="F114" s="62"/>
    </row>
    <row r="115" spans="2:6"/>
    <row r="116" spans="2:6"/>
    <row r="117" spans="2:6">
      <c r="B117" s="19" t="s">
        <v>70</v>
      </c>
      <c r="C117" s="20" t="s">
        <v>42</v>
      </c>
      <c r="D117" s="20" t="s">
        <v>43</v>
      </c>
      <c r="E117" s="20" t="s">
        <v>44</v>
      </c>
      <c r="F117" s="20" t="s">
        <v>45</v>
      </c>
    </row>
    <row r="118" spans="2:6">
      <c r="B118" s="21" t="s">
        <v>71</v>
      </c>
      <c r="C118" s="22"/>
      <c r="D118" s="22"/>
      <c r="E118" s="22"/>
      <c r="F118" s="22"/>
    </row>
    <row r="119" spans="2:6" ht="16.5" customHeight="1">
      <c r="B119" s="23"/>
      <c r="C119" s="24"/>
      <c r="D119" s="24"/>
      <c r="E119" s="24"/>
      <c r="F119" s="24"/>
    </row>
    <row r="120" spans="2:6">
      <c r="B120" s="23" t="s">
        <v>72</v>
      </c>
      <c r="C120" s="24"/>
      <c r="D120" s="24"/>
      <c r="E120" s="24"/>
      <c r="F120" s="24"/>
    </row>
    <row r="121" spans="2:6">
      <c r="B121" s="23"/>
      <c r="C121" s="24"/>
      <c r="D121" s="24"/>
      <c r="E121" s="24"/>
      <c r="F121" s="24"/>
    </row>
    <row r="122" spans="2:6" ht="27" customHeight="1">
      <c r="B122" s="23" t="s">
        <v>73</v>
      </c>
      <c r="C122" s="24"/>
      <c r="D122" s="24"/>
      <c r="E122" s="24"/>
      <c r="F122" s="24"/>
    </row>
    <row r="123" spans="2:6" ht="15">
      <c r="B123" s="60"/>
      <c r="C123" s="26"/>
      <c r="D123" s="26"/>
      <c r="E123" s="26"/>
      <c r="F123" s="26"/>
    </row>
    <row r="124" spans="2:6">
      <c r="C124" s="20">
        <f>SUM(C122:C123)</f>
        <v>0</v>
      </c>
      <c r="D124" s="20">
        <f>SUM(D122:D123)</f>
        <v>0</v>
      </c>
      <c r="E124" s="20">
        <f>SUM(E122:E123)</f>
        <v>0</v>
      </c>
      <c r="F124" s="62"/>
    </row>
    <row r="125" spans="2:6"/>
    <row r="126" spans="2:6" ht="15" customHeight="1"/>
    <row r="127" spans="2:6">
      <c r="B127" s="19" t="s">
        <v>74</v>
      </c>
      <c r="C127" s="20" t="s">
        <v>7</v>
      </c>
    </row>
    <row r="128" spans="2:6">
      <c r="B128" s="21" t="s">
        <v>75</v>
      </c>
      <c r="C128" s="22"/>
    </row>
    <row r="129" spans="2:4" ht="22.5" customHeight="1">
      <c r="B129" s="23"/>
      <c r="C129" s="24"/>
    </row>
    <row r="130" spans="2:4">
      <c r="B130" s="25"/>
      <c r="C130" s="26"/>
    </row>
    <row r="131" spans="2:4">
      <c r="C131" s="20">
        <f>SUM(C129:C130)</f>
        <v>0</v>
      </c>
    </row>
    <row r="132" spans="2:4" ht="15">
      <c r="B132" s="63"/>
    </row>
    <row r="133" spans="2:4"/>
    <row r="134" spans="2:4">
      <c r="B134" s="64" t="s">
        <v>76</v>
      </c>
      <c r="C134" s="65" t="s">
        <v>7</v>
      </c>
      <c r="D134" s="66" t="s">
        <v>77</v>
      </c>
    </row>
    <row r="135" spans="2:4" ht="14.25" customHeight="1">
      <c r="B135" s="67"/>
      <c r="C135" s="68"/>
      <c r="D135" s="69"/>
    </row>
    <row r="136" spans="2:4">
      <c r="B136" s="70"/>
      <c r="C136" s="71"/>
      <c r="D136" s="72"/>
    </row>
    <row r="137" spans="2:4">
      <c r="B137" s="73"/>
      <c r="C137" s="30"/>
      <c r="D137" s="30"/>
    </row>
    <row r="138" spans="2:4">
      <c r="B138" s="73"/>
      <c r="C138" s="30"/>
      <c r="D138" s="30"/>
    </row>
    <row r="139" spans="2:4">
      <c r="B139" s="74"/>
      <c r="C139" s="31"/>
      <c r="D139" s="31"/>
    </row>
    <row r="140" spans="2:4">
      <c r="C140" s="20">
        <f>SUM(C138:C139)</f>
        <v>0</v>
      </c>
      <c r="D140" s="20"/>
    </row>
    <row r="141" spans="2:4" ht="20.25" customHeight="1"/>
    <row r="142" spans="2:4"/>
    <row r="143" spans="2:4"/>
    <row r="144" spans="2:4">
      <c r="B144" s="13" t="s">
        <v>78</v>
      </c>
    </row>
    <row r="145" spans="2:6"/>
    <row r="146" spans="2:6">
      <c r="B146" s="64" t="s">
        <v>79</v>
      </c>
      <c r="C146" s="65" t="s">
        <v>7</v>
      </c>
      <c r="D146" s="20" t="s">
        <v>17</v>
      </c>
      <c r="E146" s="20" t="s">
        <v>18</v>
      </c>
      <c r="F146" s="20" t="s">
        <v>19</v>
      </c>
    </row>
    <row r="147" spans="2:6">
      <c r="B147" s="21" t="s">
        <v>80</v>
      </c>
      <c r="C147" s="75"/>
      <c r="D147" s="76"/>
      <c r="E147" s="36"/>
      <c r="F147" s="36"/>
    </row>
    <row r="148" spans="2:6">
      <c r="B148" s="58" t="s">
        <v>81</v>
      </c>
      <c r="C148" s="29">
        <v>2230.4299999999998</v>
      </c>
      <c r="D148" s="29">
        <v>2230.4299999999998</v>
      </c>
      <c r="E148" s="30"/>
      <c r="F148" s="30"/>
    </row>
    <row r="149" spans="2:6">
      <c r="B149" s="58" t="s">
        <v>82</v>
      </c>
      <c r="C149" s="29">
        <v>457071.95</v>
      </c>
      <c r="D149" s="29">
        <v>457071.95</v>
      </c>
      <c r="E149" s="30"/>
      <c r="F149" s="30"/>
    </row>
    <row r="150" spans="2:6">
      <c r="B150" s="58" t="s">
        <v>83</v>
      </c>
      <c r="C150" s="29">
        <v>30</v>
      </c>
      <c r="D150" s="29">
        <v>30</v>
      </c>
      <c r="E150" s="30"/>
      <c r="F150" s="30"/>
    </row>
    <row r="151" spans="2:6">
      <c r="B151" s="58" t="s">
        <v>84</v>
      </c>
      <c r="C151" s="29">
        <v>1610522.38</v>
      </c>
      <c r="D151" s="29">
        <v>1610522.38</v>
      </c>
      <c r="E151" s="30"/>
      <c r="F151" s="30"/>
    </row>
    <row r="152" spans="2:6">
      <c r="B152" s="58" t="s">
        <v>85</v>
      </c>
      <c r="C152" s="29">
        <v>321936.34000000003</v>
      </c>
      <c r="D152" s="29">
        <v>321936.34000000003</v>
      </c>
      <c r="E152" s="30"/>
      <c r="F152" s="30"/>
    </row>
    <row r="153" spans="2:6">
      <c r="B153" s="58" t="s">
        <v>86</v>
      </c>
      <c r="C153" s="29">
        <v>3044686.97</v>
      </c>
      <c r="D153" s="29">
        <v>3044686.97</v>
      </c>
      <c r="E153" s="30"/>
      <c r="F153" s="30"/>
    </row>
    <row r="154" spans="2:6" ht="15">
      <c r="B154" s="56" t="s">
        <v>87</v>
      </c>
      <c r="C154" s="77">
        <v>277737.55</v>
      </c>
      <c r="D154" s="77">
        <v>277737.55</v>
      </c>
      <c r="E154" s="30"/>
      <c r="F154" s="30"/>
    </row>
    <row r="155" spans="2:6" ht="16.5" customHeight="1">
      <c r="B155" s="56" t="s">
        <v>88</v>
      </c>
      <c r="C155" s="77">
        <v>1237.47</v>
      </c>
      <c r="D155" s="77">
        <v>1237.47</v>
      </c>
      <c r="E155" s="30"/>
      <c r="F155" s="30"/>
    </row>
    <row r="156" spans="2:6" ht="15">
      <c r="B156" s="56" t="s">
        <v>89</v>
      </c>
      <c r="C156" s="77">
        <v>48688.85</v>
      </c>
      <c r="D156" s="77">
        <v>48688.85</v>
      </c>
      <c r="E156" s="30"/>
      <c r="F156" s="30"/>
    </row>
    <row r="157" spans="2:6" ht="15">
      <c r="B157" s="60"/>
      <c r="C157" s="77"/>
      <c r="D157" s="77"/>
      <c r="E157" s="30"/>
      <c r="F157" s="30"/>
    </row>
    <row r="158" spans="2:6">
      <c r="C158" s="78">
        <f>SUM(C148:C157)</f>
        <v>5764141.9399999995</v>
      </c>
      <c r="D158" s="78">
        <f>SUM(D148:D157)</f>
        <v>5764141.9399999995</v>
      </c>
      <c r="E158" s="78">
        <f>SUM(E148:E157)</f>
        <v>0</v>
      </c>
      <c r="F158" s="78">
        <f>SUM(F148:F157)</f>
        <v>0</v>
      </c>
    </row>
    <row r="159" spans="2:6"/>
    <row r="160" spans="2:6"/>
    <row r="161" spans="2:5" ht="16.5" customHeight="1"/>
    <row r="162" spans="2:5">
      <c r="B162" s="64" t="s">
        <v>90</v>
      </c>
      <c r="C162" s="65" t="s">
        <v>7</v>
      </c>
      <c r="D162" s="20" t="s">
        <v>91</v>
      </c>
      <c r="E162" s="20" t="s">
        <v>77</v>
      </c>
    </row>
    <row r="163" spans="2:5">
      <c r="B163" s="79" t="s">
        <v>92</v>
      </c>
      <c r="C163" s="68"/>
      <c r="D163" s="80"/>
      <c r="E163" s="68"/>
    </row>
    <row r="164" spans="2:5" ht="27.75" customHeight="1">
      <c r="B164" s="70"/>
      <c r="C164" s="71"/>
      <c r="D164" s="81"/>
      <c r="E164" s="71"/>
    </row>
    <row r="165" spans="2:5">
      <c r="B165" s="82"/>
      <c r="C165" s="83"/>
      <c r="D165" s="84"/>
      <c r="E165" s="83"/>
    </row>
    <row r="166" spans="2:5">
      <c r="C166" s="20">
        <f>SUM(C164:C165)</f>
        <v>0</v>
      </c>
      <c r="D166" s="245"/>
      <c r="E166" s="246"/>
    </row>
    <row r="167" spans="2:5"/>
    <row r="168" spans="2:5" ht="15" customHeight="1"/>
    <row r="169" spans="2:5" ht="25.5">
      <c r="B169" s="64" t="s">
        <v>93</v>
      </c>
      <c r="C169" s="65" t="s">
        <v>7</v>
      </c>
      <c r="D169" s="20" t="s">
        <v>91</v>
      </c>
      <c r="E169" s="20" t="s">
        <v>77</v>
      </c>
    </row>
    <row r="170" spans="2:5">
      <c r="B170" s="79" t="s">
        <v>94</v>
      </c>
      <c r="C170" s="68"/>
      <c r="D170" s="80"/>
      <c r="E170" s="68"/>
    </row>
    <row r="171" spans="2:5" ht="24" customHeight="1">
      <c r="B171" s="70"/>
      <c r="C171" s="71"/>
      <c r="D171" s="81"/>
      <c r="E171" s="71"/>
    </row>
    <row r="172" spans="2:5">
      <c r="B172" s="82"/>
      <c r="C172" s="83"/>
      <c r="D172" s="84"/>
      <c r="E172" s="83"/>
    </row>
    <row r="173" spans="2:5">
      <c r="C173" s="20">
        <f>SUM(C171:C172)</f>
        <v>0</v>
      </c>
      <c r="D173" s="245"/>
      <c r="E173" s="246"/>
    </row>
    <row r="174" spans="2:5" ht="15">
      <c r="B174" s="63"/>
    </row>
    <row r="175" spans="2:5" ht="16.5" customHeight="1"/>
    <row r="176" spans="2:5">
      <c r="B176" s="64" t="s">
        <v>95</v>
      </c>
      <c r="C176" s="65" t="s">
        <v>7</v>
      </c>
      <c r="D176" s="20" t="s">
        <v>91</v>
      </c>
      <c r="E176" s="20" t="s">
        <v>77</v>
      </c>
    </row>
    <row r="177" spans="1:12">
      <c r="B177" s="79" t="s">
        <v>96</v>
      </c>
      <c r="C177" s="68"/>
      <c r="D177" s="80"/>
      <c r="E177" s="68"/>
    </row>
    <row r="178" spans="1:12" ht="24" customHeight="1">
      <c r="B178" s="70"/>
      <c r="C178" s="71"/>
      <c r="D178" s="81"/>
      <c r="E178" s="71"/>
    </row>
    <row r="179" spans="1:12">
      <c r="B179" s="82"/>
      <c r="C179" s="83"/>
      <c r="D179" s="84"/>
      <c r="E179" s="83"/>
    </row>
    <row r="180" spans="1:12">
      <c r="C180" s="20">
        <f>SUM(C178:C179)</f>
        <v>0</v>
      </c>
      <c r="D180" s="245"/>
      <c r="E180" s="246"/>
    </row>
    <row r="181" spans="1:12"/>
    <row r="182" spans="1:12" ht="18.75" customHeight="1"/>
    <row r="183" spans="1:12">
      <c r="B183" s="64" t="s">
        <v>97</v>
      </c>
      <c r="C183" s="65" t="s">
        <v>7</v>
      </c>
      <c r="D183" s="85" t="s">
        <v>91</v>
      </c>
      <c r="E183" s="85" t="s">
        <v>32</v>
      </c>
    </row>
    <row r="184" spans="1:12">
      <c r="B184" s="79" t="s">
        <v>98</v>
      </c>
      <c r="C184" s="22"/>
      <c r="D184" s="22"/>
      <c r="E184" s="22"/>
    </row>
    <row r="185" spans="1:12">
      <c r="B185" s="86" t="s">
        <v>99</v>
      </c>
      <c r="C185" s="87">
        <v>12.59</v>
      </c>
      <c r="D185" s="24"/>
      <c r="E185" s="24"/>
    </row>
    <row r="186" spans="1:12">
      <c r="B186" s="25"/>
      <c r="C186" s="88"/>
      <c r="D186" s="88"/>
      <c r="E186" s="88"/>
    </row>
    <row r="187" spans="1:12">
      <c r="C187" s="20">
        <f>SUM(C185:C186)</f>
        <v>12.59</v>
      </c>
      <c r="D187" s="245"/>
      <c r="E187" s="246"/>
    </row>
    <row r="188" spans="1:12"/>
    <row r="189" spans="1:12"/>
    <row r="190" spans="1:12" ht="24" customHeight="1">
      <c r="A190" s="244" t="s">
        <v>100</v>
      </c>
      <c r="B190" s="244"/>
      <c r="C190" s="244"/>
      <c r="D190" s="244"/>
      <c r="E190" s="244"/>
      <c r="F190" s="244"/>
      <c r="G190" s="244"/>
      <c r="H190" s="244"/>
      <c r="I190" s="244"/>
      <c r="J190" s="244"/>
      <c r="K190" s="244"/>
      <c r="L190" s="244"/>
    </row>
    <row r="191" spans="1:12" ht="24" customHeight="1">
      <c r="A191" s="1" t="s">
        <v>0</v>
      </c>
      <c r="B191" s="89"/>
      <c r="C191" s="89"/>
      <c r="D191" s="89"/>
      <c r="E191" s="89"/>
      <c r="F191" s="89"/>
      <c r="G191" s="89"/>
      <c r="H191" s="89"/>
      <c r="I191" s="89"/>
      <c r="J191" s="89"/>
      <c r="K191" s="89"/>
      <c r="L191" s="89"/>
    </row>
    <row r="192" spans="1:12" ht="24" customHeight="1"/>
    <row r="193" spans="1:12" ht="31.5" customHeight="1"/>
    <row r="194" spans="1:12" ht="15" customHeight="1">
      <c r="A194" s="4" t="s">
        <v>1</v>
      </c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</row>
    <row r="195" spans="1:12" ht="24" customHeight="1">
      <c r="A195" s="4" t="s">
        <v>2</v>
      </c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</row>
    <row r="196" spans="1:12" ht="24" customHeight="1">
      <c r="B196" s="13" t="s">
        <v>101</v>
      </c>
    </row>
    <row r="197" spans="1:12">
      <c r="B197" s="13"/>
    </row>
    <row r="198" spans="1:12">
      <c r="B198" s="13" t="s">
        <v>102</v>
      </c>
    </row>
    <row r="199" spans="1:12"/>
    <row r="200" spans="1:12">
      <c r="B200" s="90" t="s">
        <v>103</v>
      </c>
      <c r="C200" s="91" t="s">
        <v>7</v>
      </c>
      <c r="D200" s="20" t="s">
        <v>104</v>
      </c>
      <c r="E200" s="20" t="s">
        <v>32</v>
      </c>
    </row>
    <row r="201" spans="1:12">
      <c r="B201" s="92" t="s">
        <v>105</v>
      </c>
      <c r="C201" s="93">
        <v>64279.53</v>
      </c>
      <c r="D201" s="92"/>
      <c r="E201" s="92"/>
    </row>
    <row r="202" spans="1:12">
      <c r="B202" s="94" t="s">
        <v>106</v>
      </c>
      <c r="C202" s="95">
        <v>64279.53</v>
      </c>
      <c r="D202" s="92"/>
      <c r="E202" s="92"/>
    </row>
    <row r="203" spans="1:12">
      <c r="B203" s="94" t="s">
        <v>107</v>
      </c>
      <c r="C203" s="95">
        <v>64279.53</v>
      </c>
      <c r="D203" s="92"/>
      <c r="E203" s="92"/>
    </row>
    <row r="204" spans="1:12">
      <c r="B204" s="94"/>
      <c r="C204" s="96"/>
      <c r="D204" s="92"/>
      <c r="E204" s="92"/>
    </row>
    <row r="205" spans="1:12">
      <c r="B205" s="92" t="s">
        <v>108</v>
      </c>
      <c r="C205" s="97">
        <v>4933117.1500000004</v>
      </c>
      <c r="D205" s="92"/>
      <c r="E205" s="92"/>
    </row>
    <row r="206" spans="1:12">
      <c r="B206" s="94" t="s">
        <v>109</v>
      </c>
      <c r="C206" s="96">
        <v>4933117.1500000004</v>
      </c>
      <c r="D206" s="92"/>
      <c r="E206" s="92"/>
    </row>
    <row r="207" spans="1:12">
      <c r="B207" s="94" t="s">
        <v>110</v>
      </c>
      <c r="C207" s="96">
        <v>4933117.1500000004</v>
      </c>
      <c r="D207" s="92"/>
      <c r="E207" s="92"/>
    </row>
    <row r="208" spans="1:12">
      <c r="B208" s="94"/>
      <c r="C208" s="96"/>
      <c r="D208" s="92"/>
      <c r="E208" s="92"/>
    </row>
    <row r="209" spans="2:5">
      <c r="B209" s="92" t="s">
        <v>111</v>
      </c>
      <c r="C209" s="97">
        <f>C211+C214</f>
        <v>431390.85</v>
      </c>
      <c r="D209" s="92"/>
      <c r="E209" s="92"/>
    </row>
    <row r="210" spans="2:5">
      <c r="B210" s="92"/>
      <c r="D210" s="92"/>
      <c r="E210" s="92"/>
    </row>
    <row r="211" spans="2:5">
      <c r="B211" s="92" t="s">
        <v>112</v>
      </c>
      <c r="C211" s="98">
        <v>247252.27</v>
      </c>
      <c r="D211" s="30"/>
      <c r="E211" s="30"/>
    </row>
    <row r="212" spans="2:5">
      <c r="B212" s="58" t="s">
        <v>113</v>
      </c>
      <c r="C212" s="99">
        <v>247252.27</v>
      </c>
      <c r="D212" s="30"/>
      <c r="E212" s="30"/>
    </row>
    <row r="213" spans="2:5">
      <c r="B213" s="58"/>
      <c r="C213" s="99"/>
      <c r="D213" s="30"/>
      <c r="E213" s="30"/>
    </row>
    <row r="214" spans="2:5">
      <c r="B214" s="92" t="s">
        <v>114</v>
      </c>
      <c r="C214" s="98">
        <v>184138.58</v>
      </c>
      <c r="D214" s="30"/>
      <c r="E214" s="30"/>
    </row>
    <row r="215" spans="2:5">
      <c r="B215" s="58" t="s">
        <v>115</v>
      </c>
      <c r="C215" s="99">
        <v>184138.58</v>
      </c>
      <c r="D215" s="30"/>
      <c r="E215" s="30"/>
    </row>
    <row r="216" spans="2:5">
      <c r="B216" s="58" t="s">
        <v>111</v>
      </c>
      <c r="C216" s="99">
        <v>184138.58</v>
      </c>
      <c r="D216" s="30"/>
      <c r="E216" s="30"/>
    </row>
    <row r="217" spans="2:5">
      <c r="B217" s="23"/>
      <c r="C217" s="98"/>
      <c r="D217" s="30"/>
      <c r="E217" s="30"/>
    </row>
    <row r="218" spans="2:5">
      <c r="B218" s="23" t="s">
        <v>116</v>
      </c>
      <c r="C218" s="98">
        <f>SUM(C201+C205+C211+C214)</f>
        <v>5428787.5300000003</v>
      </c>
      <c r="D218" s="30"/>
      <c r="E218" s="30"/>
    </row>
    <row r="219" spans="2:5">
      <c r="B219" s="23"/>
      <c r="C219" s="98"/>
      <c r="D219" s="30"/>
      <c r="E219" s="30"/>
    </row>
    <row r="220" spans="2:5">
      <c r="B220" s="23" t="s">
        <v>117</v>
      </c>
      <c r="C220" s="98">
        <v>893510183.30000007</v>
      </c>
      <c r="D220" s="30"/>
      <c r="E220" s="30"/>
    </row>
    <row r="221" spans="2:5">
      <c r="B221" s="92" t="s">
        <v>118</v>
      </c>
      <c r="C221" s="98">
        <f>SUM(C222:C225)</f>
        <v>893510183.30000007</v>
      </c>
      <c r="D221" s="30"/>
      <c r="E221" s="30"/>
    </row>
    <row r="222" spans="2:5">
      <c r="B222" s="23" t="s">
        <v>119</v>
      </c>
      <c r="C222" s="98">
        <v>110000606.36</v>
      </c>
      <c r="D222" s="30"/>
      <c r="E222" s="30"/>
    </row>
    <row r="223" spans="2:5">
      <c r="B223" s="23" t="s">
        <v>120</v>
      </c>
      <c r="C223" s="98">
        <v>7515864.5199999996</v>
      </c>
      <c r="D223" s="30"/>
      <c r="E223" s="30"/>
    </row>
    <row r="224" spans="2:5">
      <c r="B224" s="23" t="s">
        <v>121</v>
      </c>
      <c r="C224" s="98">
        <v>19449847.59</v>
      </c>
      <c r="D224" s="30"/>
      <c r="E224" s="30"/>
    </row>
    <row r="225" spans="2:5">
      <c r="B225" s="23" t="s">
        <v>122</v>
      </c>
      <c r="C225" s="98">
        <v>756543864.83000004</v>
      </c>
      <c r="D225" s="30"/>
      <c r="E225" s="30"/>
    </row>
    <row r="226" spans="2:5">
      <c r="B226" s="23"/>
      <c r="C226" s="98"/>
      <c r="D226" s="30"/>
      <c r="E226" s="30"/>
    </row>
    <row r="227" spans="2:5">
      <c r="B227" s="92" t="s">
        <v>123</v>
      </c>
      <c r="C227" s="98">
        <v>774199.37</v>
      </c>
      <c r="D227" s="30"/>
      <c r="E227" s="30"/>
    </row>
    <row r="228" spans="2:5">
      <c r="B228" s="92" t="s">
        <v>124</v>
      </c>
      <c r="C228" s="98">
        <f>SUM(C229:C230)</f>
        <v>774199.37</v>
      </c>
      <c r="D228" s="30"/>
      <c r="E228" s="30"/>
    </row>
    <row r="229" spans="2:5">
      <c r="B229" s="92" t="s">
        <v>125</v>
      </c>
      <c r="C229" s="98">
        <v>120223.48</v>
      </c>
      <c r="D229" s="30"/>
      <c r="E229" s="30"/>
    </row>
    <row r="230" spans="2:5">
      <c r="B230" s="92" t="s">
        <v>126</v>
      </c>
      <c r="C230" s="98">
        <v>653975.89</v>
      </c>
      <c r="D230" s="30"/>
      <c r="E230" s="30"/>
    </row>
    <row r="231" spans="2:5">
      <c r="B231" s="92"/>
      <c r="C231" s="98"/>
      <c r="D231" s="30"/>
      <c r="E231" s="30"/>
    </row>
    <row r="232" spans="2:5">
      <c r="B232" s="92" t="s">
        <v>127</v>
      </c>
      <c r="C232" s="98">
        <f>C220+C227</f>
        <v>894284382.67000008</v>
      </c>
      <c r="D232" s="30"/>
      <c r="E232" s="30"/>
    </row>
    <row r="233" spans="2:5">
      <c r="B233" s="92"/>
      <c r="C233" s="100"/>
      <c r="D233" s="31"/>
      <c r="E233" s="30"/>
    </row>
    <row r="234" spans="2:5" ht="24.75" customHeight="1">
      <c r="B234" s="25"/>
      <c r="C234" s="101">
        <f>SUM(C232+C218)</f>
        <v>899713170.20000005</v>
      </c>
      <c r="D234" s="102"/>
      <c r="E234" s="103"/>
    </row>
    <row r="235" spans="2:5">
      <c r="B235" s="104"/>
    </row>
    <row r="236" spans="2:5"/>
    <row r="237" spans="2:5">
      <c r="B237" s="90" t="s">
        <v>128</v>
      </c>
      <c r="C237" s="105" t="s">
        <v>7</v>
      </c>
      <c r="D237" s="20" t="s">
        <v>104</v>
      </c>
      <c r="E237" s="20" t="s">
        <v>32</v>
      </c>
    </row>
    <row r="238" spans="2:5">
      <c r="B238" s="64"/>
      <c r="C238" s="20"/>
      <c r="D238" s="85"/>
      <c r="E238" s="85"/>
    </row>
    <row r="239" spans="2:5">
      <c r="B239" s="106"/>
      <c r="C239" s="57"/>
      <c r="D239" s="36"/>
      <c r="E239" s="36"/>
    </row>
    <row r="240" spans="2:5">
      <c r="B240" s="92" t="s">
        <v>129</v>
      </c>
      <c r="C240" s="57">
        <f>SUM(C241)</f>
        <v>2887661.56</v>
      </c>
      <c r="D240" s="30"/>
      <c r="E240" s="30"/>
    </row>
    <row r="241" spans="2:5">
      <c r="B241" s="94" t="s">
        <v>130</v>
      </c>
      <c r="C241" s="29">
        <v>2887661.56</v>
      </c>
      <c r="D241" s="30"/>
      <c r="E241" s="30"/>
    </row>
    <row r="242" spans="2:5">
      <c r="B242" s="23" t="s">
        <v>131</v>
      </c>
      <c r="C242" s="57">
        <f>SUM(C243)</f>
        <v>3.67</v>
      </c>
      <c r="D242" s="30"/>
      <c r="E242" s="30"/>
    </row>
    <row r="243" spans="2:5">
      <c r="B243" s="107" t="s">
        <v>132</v>
      </c>
      <c r="C243" s="108">
        <v>3.67</v>
      </c>
      <c r="D243" s="31"/>
      <c r="E243" s="31"/>
    </row>
    <row r="244" spans="2:5">
      <c r="C244" s="32">
        <f>C240+C242</f>
        <v>2887665.23</v>
      </c>
      <c r="D244" s="245"/>
      <c r="E244" s="246"/>
    </row>
    <row r="245" spans="2:5"/>
    <row r="246" spans="2:5"/>
    <row r="247" spans="2:5" ht="26.25" customHeight="1"/>
    <row r="248" spans="2:5">
      <c r="B248" s="13" t="s">
        <v>133</v>
      </c>
    </row>
    <row r="249" spans="2:5"/>
    <row r="250" spans="2:5">
      <c r="B250" s="90" t="s">
        <v>134</v>
      </c>
      <c r="C250" s="105" t="s">
        <v>7</v>
      </c>
      <c r="D250" s="20" t="s">
        <v>135</v>
      </c>
      <c r="E250" s="20" t="s">
        <v>136</v>
      </c>
    </row>
    <row r="251" spans="2:5" ht="15">
      <c r="B251" s="21" t="s">
        <v>137</v>
      </c>
      <c r="C251" s="109"/>
      <c r="D251" s="110"/>
      <c r="E251" s="111"/>
    </row>
    <row r="252" spans="2:5" ht="15">
      <c r="B252" s="23" t="s">
        <v>138</v>
      </c>
      <c r="C252" s="29">
        <v>11942882.93</v>
      </c>
      <c r="D252" s="112">
        <f>(C252/$C$280)</f>
        <v>3.355442233113657E-2</v>
      </c>
      <c r="E252" s="113"/>
    </row>
    <row r="253" spans="2:5" ht="15">
      <c r="B253" s="23" t="s">
        <v>139</v>
      </c>
      <c r="C253" s="29">
        <v>68408.31</v>
      </c>
      <c r="D253" s="112">
        <f t="shared" ref="D253:D279" si="2">(C253/$C$280)</f>
        <v>1.9219826051659314E-4</v>
      </c>
      <c r="E253" s="113"/>
    </row>
    <row r="254" spans="2:5" ht="15">
      <c r="B254" s="23" t="s">
        <v>140</v>
      </c>
      <c r="C254" s="29">
        <v>8464211.2300000004</v>
      </c>
      <c r="D254" s="112">
        <f t="shared" si="2"/>
        <v>2.3780834156713029E-2</v>
      </c>
      <c r="E254" s="113"/>
    </row>
    <row r="255" spans="2:5" ht="15">
      <c r="B255" s="23" t="s">
        <v>141</v>
      </c>
      <c r="C255" s="29">
        <v>3631439.75</v>
      </c>
      <c r="D255" s="112">
        <f t="shared" si="2"/>
        <v>1.0202801430422881E-2</v>
      </c>
      <c r="E255" s="113"/>
    </row>
    <row r="256" spans="2:5" ht="15">
      <c r="B256" s="23" t="s">
        <v>142</v>
      </c>
      <c r="C256" s="29">
        <v>20000</v>
      </c>
      <c r="D256" s="112">
        <f t="shared" si="2"/>
        <v>5.6191495014741089E-5</v>
      </c>
      <c r="E256" s="113"/>
    </row>
    <row r="257" spans="2:5" ht="15">
      <c r="B257" s="23" t="s">
        <v>143</v>
      </c>
      <c r="C257" s="29">
        <v>51815.15</v>
      </c>
      <c r="D257" s="112">
        <f t="shared" si="2"/>
        <v>1.4557853714565309E-4</v>
      </c>
      <c r="E257" s="113"/>
    </row>
    <row r="258" spans="2:5" ht="15">
      <c r="B258" s="23" t="s">
        <v>144</v>
      </c>
      <c r="C258" s="29">
        <v>7331039.0199999996</v>
      </c>
      <c r="D258" s="112">
        <f t="shared" si="2"/>
        <v>2.0597102127260118E-2</v>
      </c>
      <c r="E258" s="113"/>
    </row>
    <row r="259" spans="2:5" ht="15">
      <c r="B259" s="23" t="s">
        <v>145</v>
      </c>
      <c r="C259" s="29">
        <v>5804581.0599999996</v>
      </c>
      <c r="D259" s="112">
        <f t="shared" si="2"/>
        <v>1.6308404384782527E-2</v>
      </c>
      <c r="E259" s="113"/>
    </row>
    <row r="260" spans="2:5" ht="15">
      <c r="B260" s="23" t="s">
        <v>146</v>
      </c>
      <c r="C260" s="29">
        <v>7639</v>
      </c>
      <c r="D260" s="112">
        <f t="shared" si="2"/>
        <v>2.1462341520880358E-5</v>
      </c>
      <c r="E260" s="113"/>
    </row>
    <row r="261" spans="2:5" ht="15">
      <c r="B261" s="23" t="s">
        <v>147</v>
      </c>
      <c r="C261" s="29">
        <v>19731.599999999999</v>
      </c>
      <c r="D261" s="112">
        <f t="shared" si="2"/>
        <v>5.5437405151643257E-5</v>
      </c>
      <c r="E261" s="113"/>
    </row>
    <row r="262" spans="2:5" ht="15">
      <c r="B262" s="23" t="s">
        <v>148</v>
      </c>
      <c r="C262" s="29">
        <v>85719</v>
      </c>
      <c r="D262" s="112">
        <f t="shared" si="2"/>
        <v>2.4083393805842957E-4</v>
      </c>
      <c r="E262" s="113"/>
    </row>
    <row r="263" spans="2:5" ht="15">
      <c r="B263" s="23" t="s">
        <v>149</v>
      </c>
      <c r="C263" s="29">
        <v>15161.15</v>
      </c>
      <c r="D263" s="112">
        <f t="shared" si="2"/>
        <v>4.2596384232137091E-5</v>
      </c>
      <c r="E263" s="113"/>
    </row>
    <row r="264" spans="2:5" ht="15">
      <c r="B264" s="23" t="s">
        <v>150</v>
      </c>
      <c r="C264" s="29">
        <v>235537.98</v>
      </c>
      <c r="D264" s="112">
        <f t="shared" si="2"/>
        <v>6.6176156144760929E-4</v>
      </c>
      <c r="E264" s="113"/>
    </row>
    <row r="265" spans="2:5" ht="15">
      <c r="B265" s="23" t="s">
        <v>151</v>
      </c>
      <c r="C265" s="29">
        <v>10718.4</v>
      </c>
      <c r="D265" s="112">
        <f t="shared" si="2"/>
        <v>3.0114146008300045E-5</v>
      </c>
      <c r="E265" s="113"/>
    </row>
    <row r="266" spans="2:5" ht="15">
      <c r="B266" s="23" t="s">
        <v>152</v>
      </c>
      <c r="C266" s="29">
        <v>678321.96</v>
      </c>
      <c r="D266" s="112">
        <f t="shared" si="2"/>
        <v>1.90579625168647E-3</v>
      </c>
      <c r="E266" s="113"/>
    </row>
    <row r="267" spans="2:5" ht="15">
      <c r="B267" s="23" t="s">
        <v>153</v>
      </c>
      <c r="C267" s="29">
        <v>1408847.93</v>
      </c>
      <c r="D267" s="112">
        <f t="shared" si="2"/>
        <v>3.958263571756165E-3</v>
      </c>
      <c r="E267" s="113"/>
    </row>
    <row r="268" spans="2:5" ht="15">
      <c r="B268" s="23" t="s">
        <v>154</v>
      </c>
      <c r="C268" s="29">
        <v>31193.64</v>
      </c>
      <c r="D268" s="112">
        <f t="shared" si="2"/>
        <v>8.7640863327581415E-5</v>
      </c>
      <c r="E268" s="113"/>
    </row>
    <row r="269" spans="2:5" ht="15">
      <c r="B269" s="23" t="s">
        <v>155</v>
      </c>
      <c r="C269" s="29">
        <v>200028.3</v>
      </c>
      <c r="D269" s="112">
        <f t="shared" si="2"/>
        <v>5.6199446111285668E-4</v>
      </c>
      <c r="E269" s="113"/>
    </row>
    <row r="270" spans="2:5" ht="15">
      <c r="B270" s="23" t="s">
        <v>156</v>
      </c>
      <c r="C270" s="29">
        <v>667565.62</v>
      </c>
      <c r="D270" s="112">
        <f t="shared" si="2"/>
        <v>1.8755755104121273E-3</v>
      </c>
      <c r="E270" s="113"/>
    </row>
    <row r="271" spans="2:5" ht="15">
      <c r="B271" s="23" t="s">
        <v>157</v>
      </c>
      <c r="C271" s="29">
        <v>15131.41</v>
      </c>
      <c r="D271" s="112">
        <f t="shared" si="2"/>
        <v>4.2512827479050174E-5</v>
      </c>
      <c r="E271" s="113"/>
    </row>
    <row r="272" spans="2:5" ht="15">
      <c r="B272" s="23" t="s">
        <v>158</v>
      </c>
      <c r="C272" s="29">
        <v>41017.129999999997</v>
      </c>
      <c r="D272" s="112">
        <f t="shared" si="2"/>
        <v>1.1524069279569935E-4</v>
      </c>
      <c r="E272" s="113"/>
    </row>
    <row r="273" spans="1:12" ht="15">
      <c r="B273" s="23" t="s">
        <v>159</v>
      </c>
      <c r="C273" s="29">
        <v>730.02</v>
      </c>
      <c r="D273" s="112">
        <f t="shared" si="2"/>
        <v>2.0510457595330645E-6</v>
      </c>
      <c r="E273" s="113"/>
    </row>
    <row r="274" spans="1:12" ht="15">
      <c r="B274" s="23" t="s">
        <v>160</v>
      </c>
      <c r="C274" s="29">
        <v>625217.68000000005</v>
      </c>
      <c r="D274" s="112">
        <f t="shared" si="2"/>
        <v>1.7565958074423995E-3</v>
      </c>
      <c r="E274" s="113"/>
    </row>
    <row r="275" spans="1:12" ht="15">
      <c r="B275" s="23" t="s">
        <v>161</v>
      </c>
      <c r="C275" s="29">
        <v>127489082.23999999</v>
      </c>
      <c r="D275" s="112">
        <f t="shared" si="2"/>
        <v>0.3581901064561438</v>
      </c>
      <c r="E275" s="113"/>
    </row>
    <row r="276" spans="1:12" ht="15">
      <c r="B276" s="23" t="s">
        <v>162</v>
      </c>
      <c r="C276" s="29">
        <v>79715031.5</v>
      </c>
      <c r="D276" s="112">
        <f t="shared" si="2"/>
        <v>0.22396533975660896</v>
      </c>
      <c r="E276" s="113"/>
    </row>
    <row r="277" spans="1:12" ht="15">
      <c r="B277" s="23" t="s">
        <v>163</v>
      </c>
      <c r="C277" s="29">
        <v>107152824.14</v>
      </c>
      <c r="D277" s="112">
        <f t="shared" si="2"/>
        <v>0.30105386917391191</v>
      </c>
      <c r="E277" s="113"/>
    </row>
    <row r="278" spans="1:12" ht="15">
      <c r="B278" s="23" t="s">
        <v>164</v>
      </c>
      <c r="C278" s="29">
        <v>211852.33</v>
      </c>
      <c r="D278" s="112">
        <f t="shared" si="2"/>
        <v>5.9521495725281418E-4</v>
      </c>
      <c r="E278" s="113"/>
    </row>
    <row r="279" spans="1:12" ht="15">
      <c r="B279" s="25" t="s">
        <v>165</v>
      </c>
      <c r="C279" s="29">
        <v>21.4</v>
      </c>
      <c r="D279" s="112">
        <f t="shared" si="2"/>
        <v>6.012489966577296E-8</v>
      </c>
      <c r="E279" s="113"/>
    </row>
    <row r="280" spans="1:12">
      <c r="C280" s="61">
        <f>SUM(C252:C279)</f>
        <v>355925749.87999994</v>
      </c>
      <c r="D280" s="114">
        <f>SUM(D252:D279)</f>
        <v>1.0000000000000002</v>
      </c>
      <c r="E280" s="20"/>
    </row>
    <row r="281" spans="1:12"/>
    <row r="282" spans="1:12"/>
    <row r="283" spans="1:12" ht="28.5" customHeight="1">
      <c r="B283" s="115"/>
      <c r="C283" s="115"/>
      <c r="D283" s="115"/>
      <c r="E283" s="115"/>
    </row>
    <row r="284" spans="1:12" ht="15">
      <c r="A284" s="116" t="s">
        <v>166</v>
      </c>
      <c r="B284" s="116"/>
      <c r="C284" s="116"/>
      <c r="D284" s="116"/>
      <c r="E284" s="116"/>
      <c r="F284" s="116"/>
      <c r="G284" s="116"/>
      <c r="H284" s="116"/>
      <c r="I284" s="116"/>
      <c r="J284" s="116"/>
      <c r="K284" s="116"/>
      <c r="L284" s="116"/>
    </row>
    <row r="285" spans="1:12"/>
    <row r="286" spans="1:12" ht="15.75">
      <c r="A286" s="1" t="s">
        <v>0</v>
      </c>
      <c r="B286" s="117"/>
      <c r="C286" s="117"/>
      <c r="D286" s="117"/>
      <c r="E286" s="117"/>
      <c r="F286" s="117"/>
      <c r="G286" s="117"/>
      <c r="H286" s="117"/>
      <c r="I286" s="117"/>
      <c r="J286" s="117"/>
      <c r="K286" s="117"/>
      <c r="L286" s="117"/>
    </row>
    <row r="287" spans="1:12">
      <c r="A287" s="2"/>
    </row>
    <row r="288" spans="1:12">
      <c r="A288" s="2"/>
    </row>
    <row r="289" spans="1:23">
      <c r="A289" s="2"/>
    </row>
    <row r="290" spans="1:23"/>
    <row r="291" spans="1:23">
      <c r="A291" s="2"/>
      <c r="F291" s="2"/>
      <c r="G291" s="2"/>
      <c r="H291" s="2"/>
      <c r="I291" s="2"/>
      <c r="J291" s="2"/>
      <c r="K291" s="2"/>
      <c r="L291" s="2"/>
    </row>
    <row r="292" spans="1:23" ht="15" customHeight="1">
      <c r="A292" s="4" t="s">
        <v>1</v>
      </c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</row>
    <row r="293" spans="1:23" ht="24" customHeight="1">
      <c r="A293" s="4" t="s">
        <v>2</v>
      </c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</row>
    <row r="294" spans="1:23">
      <c r="A294" s="115"/>
      <c r="B294" s="115"/>
      <c r="C294" s="115"/>
      <c r="D294" s="115"/>
      <c r="E294" s="115"/>
      <c r="F294" s="115"/>
      <c r="G294" s="115"/>
      <c r="H294" s="115"/>
      <c r="I294" s="115"/>
      <c r="J294" s="115"/>
      <c r="K294" s="115"/>
      <c r="L294" s="118"/>
      <c r="M294" s="118"/>
      <c r="N294" s="118"/>
      <c r="O294" s="118"/>
      <c r="P294" s="118"/>
      <c r="Q294" s="118"/>
      <c r="R294" s="118"/>
      <c r="S294" s="118"/>
      <c r="T294" s="118"/>
      <c r="U294" s="118"/>
      <c r="V294" s="118"/>
      <c r="W294" s="118"/>
    </row>
    <row r="295" spans="1:23">
      <c r="B295" s="13" t="s">
        <v>167</v>
      </c>
    </row>
    <row r="296" spans="1:23"/>
    <row r="297" spans="1:23">
      <c r="B297" s="64" t="s">
        <v>168</v>
      </c>
      <c r="C297" s="65" t="s">
        <v>42</v>
      </c>
      <c r="D297" s="105" t="s">
        <v>43</v>
      </c>
      <c r="E297" s="105" t="s">
        <v>169</v>
      </c>
      <c r="F297" s="105" t="s">
        <v>8</v>
      </c>
      <c r="G297" s="65" t="s">
        <v>91</v>
      </c>
    </row>
    <row r="298" spans="1:23" ht="19.5" customHeight="1">
      <c r="B298" s="79" t="s">
        <v>170</v>
      </c>
      <c r="C298" s="22"/>
      <c r="D298" s="119">
        <v>23590091.859999999</v>
      </c>
      <c r="E298" s="119">
        <v>23590091.859999999</v>
      </c>
      <c r="F298" s="22"/>
      <c r="G298" s="120"/>
    </row>
    <row r="299" spans="1:23">
      <c r="B299" s="121" t="s">
        <v>171</v>
      </c>
      <c r="C299" s="119">
        <v>14361038.76</v>
      </c>
      <c r="D299" s="119"/>
      <c r="E299" s="119">
        <v>-14361038.76</v>
      </c>
      <c r="F299" s="24"/>
      <c r="G299" s="47"/>
    </row>
    <row r="300" spans="1:23">
      <c r="B300" s="121" t="s">
        <v>172</v>
      </c>
      <c r="C300" s="119"/>
      <c r="D300" s="119">
        <v>14361038.76</v>
      </c>
      <c r="E300" s="119">
        <v>14361038.76</v>
      </c>
      <c r="F300" s="24"/>
      <c r="G300" s="47"/>
    </row>
    <row r="301" spans="1:23">
      <c r="B301" s="122"/>
      <c r="C301" s="26"/>
      <c r="D301" s="119"/>
      <c r="E301" s="123"/>
      <c r="F301" s="26"/>
      <c r="G301" s="49"/>
    </row>
    <row r="302" spans="1:23">
      <c r="C302" s="32">
        <f>SUM(C299:C301)</f>
        <v>14361038.76</v>
      </c>
      <c r="D302" s="32">
        <f>SUM(D298:D301)</f>
        <v>37951130.619999997</v>
      </c>
      <c r="E302" s="32">
        <f>SUM(E298:E301)</f>
        <v>23590091.859999999</v>
      </c>
      <c r="F302" s="124"/>
      <c r="G302" s="125"/>
    </row>
    <row r="303" spans="1:23" ht="27" customHeight="1"/>
    <row r="304" spans="1:23"/>
    <row r="305" spans="2:6">
      <c r="B305" s="126"/>
      <c r="C305" s="126"/>
      <c r="D305" s="126"/>
      <c r="E305" s="126"/>
      <c r="F305" s="126"/>
    </row>
    <row r="306" spans="2:6">
      <c r="B306" s="90" t="s">
        <v>173</v>
      </c>
      <c r="C306" s="105" t="s">
        <v>42</v>
      </c>
      <c r="D306" s="20" t="s">
        <v>43</v>
      </c>
      <c r="E306" s="85" t="s">
        <v>169</v>
      </c>
      <c r="F306" s="105" t="s">
        <v>91</v>
      </c>
    </row>
    <row r="307" spans="2:6" ht="20.25" customHeight="1">
      <c r="B307" s="21" t="s">
        <v>174</v>
      </c>
      <c r="C307" s="127">
        <v>56457634.490000002</v>
      </c>
      <c r="D307" s="128">
        <v>546675085.54999995</v>
      </c>
      <c r="E307" s="129">
        <f>C307-D307</f>
        <v>-490217451.05999994</v>
      </c>
      <c r="F307" s="120"/>
    </row>
    <row r="308" spans="2:6" ht="20.25" customHeight="1">
      <c r="B308" s="56" t="s">
        <v>175</v>
      </c>
      <c r="C308" s="77"/>
      <c r="D308" s="130">
        <v>-63923712.280000001</v>
      </c>
      <c r="E308" s="131">
        <f>C308-D308</f>
        <v>63923712.280000001</v>
      </c>
      <c r="F308" s="47"/>
    </row>
    <row r="309" spans="2:6" ht="15">
      <c r="B309" s="56" t="s">
        <v>176</v>
      </c>
      <c r="C309" s="77">
        <v>68358315.359999999</v>
      </c>
      <c r="D309" s="132">
        <v>68358315.359999999</v>
      </c>
      <c r="E309" s="131">
        <f>C309-D309</f>
        <v>0</v>
      </c>
      <c r="F309" s="47"/>
    </row>
    <row r="310" spans="2:6" ht="15">
      <c r="B310" s="56" t="s">
        <v>177</v>
      </c>
      <c r="C310" s="77">
        <v>112759589.56999999</v>
      </c>
      <c r="D310" s="132">
        <v>233195266.31999999</v>
      </c>
      <c r="E310" s="131">
        <f>C310-D310</f>
        <v>-120435676.75</v>
      </c>
      <c r="F310" s="47"/>
    </row>
    <row r="311" spans="2:6" s="43" customFormat="1" ht="15">
      <c r="B311" s="25" t="s">
        <v>178</v>
      </c>
      <c r="C311" s="127">
        <f>SUM(C309:C310)</f>
        <v>181117904.93000001</v>
      </c>
      <c r="D311" s="133">
        <f>SUM(D308:D310)</f>
        <v>237629869.39999998</v>
      </c>
      <c r="E311" s="134">
        <f>SUM(E308:E310)</f>
        <v>-56511964.469999999</v>
      </c>
      <c r="F311" s="135"/>
    </row>
    <row r="312" spans="2:6">
      <c r="C312" s="32">
        <f>C307+C311</f>
        <v>237575539.42000002</v>
      </c>
      <c r="D312" s="32">
        <f>D307+D311</f>
        <v>784304954.94999993</v>
      </c>
      <c r="E312" s="32">
        <f>E307+E311</f>
        <v>-546729415.52999997</v>
      </c>
      <c r="F312" s="136"/>
    </row>
    <row r="313" spans="2:6"/>
    <row r="314" spans="2:6"/>
    <row r="315" spans="2:6" ht="30.75" customHeight="1"/>
    <row r="316" spans="2:6">
      <c r="B316" s="13" t="s">
        <v>179</v>
      </c>
    </row>
    <row r="317" spans="2:6"/>
    <row r="318" spans="2:6">
      <c r="B318" s="90" t="s">
        <v>180</v>
      </c>
      <c r="C318" s="91" t="s">
        <v>42</v>
      </c>
      <c r="D318" s="20" t="s">
        <v>43</v>
      </c>
      <c r="E318" s="137" t="s">
        <v>44</v>
      </c>
    </row>
    <row r="319" spans="2:6" ht="15">
      <c r="B319" s="138" t="s">
        <v>181</v>
      </c>
      <c r="C319" s="77">
        <v>18275.97</v>
      </c>
      <c r="D319" s="139">
        <v>18301.82</v>
      </c>
      <c r="E319" s="140">
        <f>D319-C319</f>
        <v>25.849999999998545</v>
      </c>
    </row>
    <row r="320" spans="2:6" ht="15">
      <c r="B320" s="56" t="s">
        <v>182</v>
      </c>
      <c r="C320" s="77">
        <v>5420.3</v>
      </c>
      <c r="D320" s="132">
        <v>5424.61</v>
      </c>
      <c r="E320" s="119">
        <f t="shared" ref="E320:E337" si="3">D320-C320</f>
        <v>4.3099999999994907</v>
      </c>
    </row>
    <row r="321" spans="2:5" ht="15">
      <c r="B321" s="56" t="s">
        <v>183</v>
      </c>
      <c r="C321" s="77">
        <v>0.02</v>
      </c>
      <c r="D321" s="132">
        <v>406.02</v>
      </c>
      <c r="E321" s="119">
        <f t="shared" si="3"/>
        <v>406</v>
      </c>
    </row>
    <row r="322" spans="2:5" ht="15">
      <c r="B322" s="56" t="s">
        <v>184</v>
      </c>
      <c r="C322" s="77">
        <v>5418057.0800000001</v>
      </c>
      <c r="D322" s="132">
        <v>176893.64</v>
      </c>
      <c r="E322" s="119">
        <f t="shared" si="3"/>
        <v>-5241163.4400000004</v>
      </c>
    </row>
    <row r="323" spans="2:5" ht="15">
      <c r="B323" s="56" t="s">
        <v>185</v>
      </c>
      <c r="C323" s="77">
        <v>21369237.460000001</v>
      </c>
      <c r="D323" s="132">
        <v>60006413.229999997</v>
      </c>
      <c r="E323" s="119">
        <f t="shared" si="3"/>
        <v>38637175.769999996</v>
      </c>
    </row>
    <row r="324" spans="2:5" ht="15">
      <c r="B324" s="56" t="s">
        <v>186</v>
      </c>
      <c r="C324" s="77">
        <v>4464785.3499999996</v>
      </c>
      <c r="D324" s="132">
        <v>4499542.8499999996</v>
      </c>
      <c r="E324" s="119">
        <f t="shared" si="3"/>
        <v>34757.5</v>
      </c>
    </row>
    <row r="325" spans="2:5" ht="15">
      <c r="B325" s="56" t="s">
        <v>187</v>
      </c>
      <c r="C325" s="77">
        <v>6553893.8799999999</v>
      </c>
      <c r="D325" s="132">
        <v>63126.59</v>
      </c>
      <c r="E325" s="119">
        <f t="shared" si="3"/>
        <v>-6490767.29</v>
      </c>
    </row>
    <row r="326" spans="2:5" ht="15">
      <c r="B326" s="56" t="s">
        <v>188</v>
      </c>
      <c r="C326" s="77">
        <v>1493.26</v>
      </c>
      <c r="D326" s="132">
        <v>8685.34</v>
      </c>
      <c r="E326" s="119">
        <f t="shared" si="3"/>
        <v>7192.08</v>
      </c>
    </row>
    <row r="327" spans="2:5" ht="15">
      <c r="B327" s="56" t="s">
        <v>189</v>
      </c>
      <c r="C327" s="77">
        <v>43664714.289999999</v>
      </c>
      <c r="D327" s="132">
        <v>38193357.670000002</v>
      </c>
      <c r="E327" s="119">
        <f t="shared" si="3"/>
        <v>-5471356.6199999973</v>
      </c>
    </row>
    <row r="328" spans="2:5" ht="15">
      <c r="B328" s="56" t="s">
        <v>190</v>
      </c>
      <c r="C328" s="77">
        <v>744995.2</v>
      </c>
      <c r="D328" s="132">
        <v>813061.09</v>
      </c>
      <c r="E328" s="119">
        <f t="shared" si="3"/>
        <v>68065.890000000014</v>
      </c>
    </row>
    <row r="329" spans="2:5" ht="15">
      <c r="B329" s="56" t="s">
        <v>191</v>
      </c>
      <c r="C329" s="77">
        <v>32965945.559999999</v>
      </c>
      <c r="D329" s="132">
        <v>36543105.460000001</v>
      </c>
      <c r="E329" s="119">
        <f t="shared" si="3"/>
        <v>3577159.9000000022</v>
      </c>
    </row>
    <row r="330" spans="2:5" ht="15">
      <c r="B330" s="56" t="s">
        <v>192</v>
      </c>
      <c r="C330" s="77">
        <v>156.1</v>
      </c>
      <c r="D330" s="132">
        <v>4673.6099999999997</v>
      </c>
      <c r="E330" s="119">
        <f t="shared" si="3"/>
        <v>4517.5099999999993</v>
      </c>
    </row>
    <row r="331" spans="2:5" ht="15">
      <c r="B331" s="56" t="s">
        <v>193</v>
      </c>
      <c r="C331" s="77">
        <v>2573303.8199999998</v>
      </c>
      <c r="D331" s="132">
        <v>2836082.41</v>
      </c>
      <c r="E331" s="119">
        <f t="shared" si="3"/>
        <v>262778.59000000032</v>
      </c>
    </row>
    <row r="332" spans="2:5" ht="15">
      <c r="B332" s="56" t="s">
        <v>194</v>
      </c>
      <c r="C332" s="77">
        <v>6953313.4500000002</v>
      </c>
      <c r="D332" s="132">
        <v>7972730.2800000003</v>
      </c>
      <c r="E332" s="119">
        <f t="shared" si="3"/>
        <v>1019416.8300000001</v>
      </c>
    </row>
    <row r="333" spans="2:5" ht="15">
      <c r="B333" s="56" t="s">
        <v>195</v>
      </c>
      <c r="C333" s="77"/>
      <c r="D333" s="132">
        <v>256748.47</v>
      </c>
      <c r="E333" s="119">
        <f t="shared" si="3"/>
        <v>256748.47</v>
      </c>
    </row>
    <row r="334" spans="2:5" ht="15">
      <c r="B334" s="56" t="s">
        <v>196</v>
      </c>
      <c r="C334" s="77">
        <v>245340.34</v>
      </c>
      <c r="D334" s="132">
        <v>1911.3</v>
      </c>
      <c r="E334" s="119">
        <f t="shared" si="3"/>
        <v>-243429.04</v>
      </c>
    </row>
    <row r="335" spans="2:5" ht="15">
      <c r="B335" s="56" t="s">
        <v>197</v>
      </c>
      <c r="C335" s="77"/>
      <c r="D335" s="132">
        <v>221594115.62</v>
      </c>
      <c r="E335" s="119">
        <f t="shared" si="3"/>
        <v>221594115.62</v>
      </c>
    </row>
    <row r="336" spans="2:5" ht="15">
      <c r="B336" s="56" t="s">
        <v>198</v>
      </c>
      <c r="C336" s="77">
        <v>218.1</v>
      </c>
      <c r="D336" s="132">
        <v>3480</v>
      </c>
      <c r="E336" s="119">
        <f t="shared" si="3"/>
        <v>3261.9</v>
      </c>
    </row>
    <row r="337" spans="2:8" ht="15">
      <c r="B337" s="56" t="s">
        <v>199</v>
      </c>
      <c r="C337" s="77">
        <v>1.89</v>
      </c>
      <c r="D337" s="132">
        <v>424483</v>
      </c>
      <c r="E337" s="123">
        <f t="shared" si="3"/>
        <v>424481.11</v>
      </c>
    </row>
    <row r="338" spans="2:8" ht="24" customHeight="1">
      <c r="B338" s="141"/>
      <c r="C338" s="61">
        <f>SUM(C319:C337)</f>
        <v>124979152.06999999</v>
      </c>
      <c r="D338" s="61">
        <f>SUM(D319:D337)</f>
        <v>373422543.01000005</v>
      </c>
      <c r="E338" s="142">
        <f>SUM(E319:E337)</f>
        <v>248443390.94000003</v>
      </c>
    </row>
    <row r="339" spans="2:8"/>
    <row r="340" spans="2:8"/>
    <row r="341" spans="2:8">
      <c r="B341" s="90" t="s">
        <v>200</v>
      </c>
      <c r="C341" s="105" t="s">
        <v>44</v>
      </c>
      <c r="D341" s="20" t="s">
        <v>201</v>
      </c>
      <c r="E341" s="11"/>
    </row>
    <row r="342" spans="2:8">
      <c r="B342" s="21"/>
      <c r="C342" s="120"/>
      <c r="D342" s="22"/>
      <c r="E342" s="45"/>
    </row>
    <row r="343" spans="2:8" ht="15">
      <c r="B343" s="23" t="s">
        <v>202</v>
      </c>
      <c r="C343" s="77">
        <v>25980181.510000002</v>
      </c>
      <c r="D343" s="24"/>
      <c r="E343" s="45"/>
      <c r="F343" s="143"/>
    </row>
    <row r="344" spans="2:8" ht="15">
      <c r="B344" s="23" t="s">
        <v>203</v>
      </c>
      <c r="C344" s="77">
        <v>367190.35</v>
      </c>
      <c r="D344" s="24"/>
      <c r="E344" s="45"/>
      <c r="F344" s="143"/>
    </row>
    <row r="345" spans="2:8" ht="15">
      <c r="B345" s="23" t="s">
        <v>204</v>
      </c>
      <c r="C345" s="77">
        <v>32504</v>
      </c>
      <c r="D345" s="24"/>
      <c r="E345" s="45"/>
      <c r="F345" s="143"/>
    </row>
    <row r="346" spans="2:8" ht="15">
      <c r="B346" s="23" t="s">
        <v>205</v>
      </c>
      <c r="C346" s="77">
        <v>453146.88</v>
      </c>
      <c r="D346" s="24"/>
      <c r="E346" s="45"/>
      <c r="F346" s="143"/>
    </row>
    <row r="347" spans="2:8" ht="18" customHeight="1">
      <c r="B347" s="23"/>
      <c r="C347" s="29"/>
      <c r="D347" s="30"/>
      <c r="E347" s="144"/>
      <c r="F347" s="143"/>
      <c r="G347" s="143"/>
      <c r="H347" s="143"/>
    </row>
    <row r="348" spans="2:8">
      <c r="B348" s="23"/>
      <c r="C348" s="29"/>
      <c r="D348" s="30"/>
      <c r="E348" s="144"/>
      <c r="F348" s="11"/>
      <c r="G348" s="11"/>
    </row>
    <row r="349" spans="2:8">
      <c r="B349" s="25"/>
      <c r="C349" s="49"/>
      <c r="D349" s="26"/>
      <c r="E349" s="45"/>
      <c r="F349" s="11"/>
      <c r="G349" s="11"/>
      <c r="H349" s="143"/>
    </row>
    <row r="350" spans="2:8">
      <c r="C350" s="61">
        <f>SUM(C343:C349)</f>
        <v>26833022.740000002</v>
      </c>
      <c r="D350" s="20"/>
      <c r="E350" s="11"/>
      <c r="F350" s="11"/>
      <c r="G350" s="11"/>
    </row>
    <row r="351" spans="2:8">
      <c r="F351" s="11"/>
      <c r="G351" s="11"/>
    </row>
    <row r="352" spans="2:8" ht="15">
      <c r="B352" s="63" t="s">
        <v>206</v>
      </c>
      <c r="F352" s="11"/>
      <c r="G352" s="11"/>
    </row>
    <row r="353" spans="1:7" ht="15">
      <c r="B353" s="63"/>
      <c r="F353" s="11"/>
      <c r="G353" s="11"/>
    </row>
    <row r="354" spans="1:7">
      <c r="A354" s="247" t="s">
        <v>207</v>
      </c>
      <c r="B354" s="248"/>
      <c r="C354" s="145"/>
      <c r="D354" s="105" t="s">
        <v>208</v>
      </c>
      <c r="F354" s="11"/>
      <c r="G354" s="11"/>
    </row>
    <row r="355" spans="1:7" ht="15">
      <c r="A355" s="146"/>
      <c r="B355" s="146"/>
      <c r="C355" s="147"/>
      <c r="D355"/>
      <c r="F355" s="11"/>
      <c r="G355" s="11"/>
    </row>
    <row r="356" spans="1:7">
      <c r="A356" s="105" t="s">
        <v>209</v>
      </c>
      <c r="B356" s="105" t="s">
        <v>210</v>
      </c>
      <c r="C356" s="105" t="s">
        <v>42</v>
      </c>
      <c r="D356" s="105" t="s">
        <v>43</v>
      </c>
      <c r="F356" s="11"/>
      <c r="G356" s="11"/>
    </row>
    <row r="357" spans="1:7">
      <c r="A357" s="148">
        <v>5500</v>
      </c>
      <c r="B357" s="149" t="s">
        <v>211</v>
      </c>
      <c r="C357" s="150">
        <v>28231.49</v>
      </c>
      <c r="D357" s="150">
        <v>21.4</v>
      </c>
      <c r="F357" s="11"/>
      <c r="G357" s="11"/>
    </row>
    <row r="358" spans="1:7">
      <c r="A358" s="151">
        <v>5510</v>
      </c>
      <c r="B358" s="152" t="s">
        <v>212</v>
      </c>
      <c r="C358" s="150">
        <v>28218.81</v>
      </c>
      <c r="D358" s="150">
        <v>0</v>
      </c>
      <c r="F358" s="11"/>
      <c r="G358" s="11"/>
    </row>
    <row r="359" spans="1:7">
      <c r="A359" s="151">
        <v>5511</v>
      </c>
      <c r="B359" s="152" t="s">
        <v>213</v>
      </c>
      <c r="C359" s="150">
        <v>0</v>
      </c>
      <c r="D359" s="153">
        <v>0</v>
      </c>
      <c r="F359" s="11"/>
      <c r="G359" s="11"/>
    </row>
    <row r="360" spans="1:7">
      <c r="A360" s="151">
        <v>5512</v>
      </c>
      <c r="B360" s="152" t="s">
        <v>214</v>
      </c>
      <c r="C360" s="150">
        <v>0</v>
      </c>
      <c r="D360" s="153">
        <v>0</v>
      </c>
      <c r="F360" s="11"/>
      <c r="G360" s="11"/>
    </row>
    <row r="361" spans="1:7">
      <c r="A361" s="151">
        <v>5513</v>
      </c>
      <c r="B361" s="152" t="s">
        <v>215</v>
      </c>
      <c r="C361" s="150">
        <v>0</v>
      </c>
      <c r="D361" s="153">
        <v>0</v>
      </c>
      <c r="F361" s="11"/>
      <c r="G361" s="11"/>
    </row>
    <row r="362" spans="1:7">
      <c r="A362" s="151">
        <v>5514</v>
      </c>
      <c r="B362" s="152" t="s">
        <v>216</v>
      </c>
      <c r="C362" s="150">
        <v>0</v>
      </c>
      <c r="D362" s="153">
        <v>0</v>
      </c>
      <c r="F362" s="11"/>
      <c r="G362" s="11"/>
    </row>
    <row r="363" spans="1:7">
      <c r="A363" s="151">
        <v>5515</v>
      </c>
      <c r="B363" s="152" t="s">
        <v>217</v>
      </c>
      <c r="C363" s="150">
        <v>28218.81</v>
      </c>
      <c r="D363" s="153">
        <v>0</v>
      </c>
      <c r="F363" s="11"/>
      <c r="G363" s="11"/>
    </row>
    <row r="364" spans="1:7">
      <c r="A364" s="151">
        <v>5516</v>
      </c>
      <c r="B364" s="152" t="s">
        <v>218</v>
      </c>
      <c r="C364" s="150">
        <v>0</v>
      </c>
      <c r="D364" s="153">
        <v>0</v>
      </c>
      <c r="F364" s="11"/>
      <c r="G364" s="11"/>
    </row>
    <row r="365" spans="1:7">
      <c r="A365" s="151">
        <v>5517</v>
      </c>
      <c r="B365" s="152" t="s">
        <v>219</v>
      </c>
      <c r="C365" s="150">
        <v>0</v>
      </c>
      <c r="D365" s="153">
        <v>0</v>
      </c>
      <c r="F365" s="11"/>
      <c r="G365" s="11"/>
    </row>
    <row r="366" spans="1:7">
      <c r="A366" s="151">
        <v>5518</v>
      </c>
      <c r="B366" s="152" t="s">
        <v>220</v>
      </c>
      <c r="C366" s="150">
        <v>0</v>
      </c>
      <c r="D366" s="153">
        <v>0</v>
      </c>
      <c r="F366" s="11"/>
      <c r="G366" s="11"/>
    </row>
    <row r="367" spans="1:7">
      <c r="A367" s="151">
        <v>5520</v>
      </c>
      <c r="B367" s="152" t="s">
        <v>221</v>
      </c>
      <c r="C367" s="150">
        <v>0</v>
      </c>
      <c r="D367" s="150">
        <v>0</v>
      </c>
      <c r="F367" s="11"/>
      <c r="G367" s="11"/>
    </row>
    <row r="368" spans="1:7">
      <c r="A368" s="151">
        <v>5521</v>
      </c>
      <c r="B368" s="152" t="s">
        <v>222</v>
      </c>
      <c r="C368" s="150">
        <v>0</v>
      </c>
      <c r="D368" s="153">
        <v>0</v>
      </c>
      <c r="F368" s="11"/>
      <c r="G368" s="11"/>
    </row>
    <row r="369" spans="1:7">
      <c r="A369" s="151">
        <v>5522</v>
      </c>
      <c r="B369" s="152" t="s">
        <v>223</v>
      </c>
      <c r="C369" s="150">
        <v>0</v>
      </c>
      <c r="D369" s="153">
        <v>0</v>
      </c>
      <c r="F369" s="11"/>
      <c r="G369" s="11"/>
    </row>
    <row r="370" spans="1:7">
      <c r="A370" s="151">
        <v>5530</v>
      </c>
      <c r="B370" s="152" t="s">
        <v>224</v>
      </c>
      <c r="C370" s="150">
        <v>0</v>
      </c>
      <c r="D370" s="150">
        <v>0</v>
      </c>
      <c r="F370" s="11"/>
      <c r="G370" s="11"/>
    </row>
    <row r="371" spans="1:7">
      <c r="A371" s="151">
        <v>5531</v>
      </c>
      <c r="B371" s="152" t="s">
        <v>225</v>
      </c>
      <c r="C371" s="150">
        <v>0</v>
      </c>
      <c r="D371" s="153">
        <v>0</v>
      </c>
      <c r="F371" s="11"/>
      <c r="G371" s="11"/>
    </row>
    <row r="372" spans="1:7">
      <c r="A372" s="151">
        <v>5532</v>
      </c>
      <c r="B372" s="152" t="s">
        <v>226</v>
      </c>
      <c r="C372" s="150">
        <v>0</v>
      </c>
      <c r="D372" s="153">
        <v>0</v>
      </c>
      <c r="F372" s="11"/>
      <c r="G372" s="11"/>
    </row>
    <row r="373" spans="1:7">
      <c r="A373" s="151">
        <v>5533</v>
      </c>
      <c r="B373" s="152" t="s">
        <v>227</v>
      </c>
      <c r="C373" s="150">
        <v>0</v>
      </c>
      <c r="D373" s="153">
        <v>0</v>
      </c>
      <c r="F373" s="11"/>
      <c r="G373" s="11"/>
    </row>
    <row r="374" spans="1:7">
      <c r="A374" s="151">
        <v>5534</v>
      </c>
      <c r="B374" s="152" t="s">
        <v>228</v>
      </c>
      <c r="C374" s="150">
        <v>0</v>
      </c>
      <c r="D374" s="153">
        <v>0</v>
      </c>
      <c r="F374" s="11"/>
      <c r="G374" s="11"/>
    </row>
    <row r="375" spans="1:7">
      <c r="A375" s="151">
        <v>5535</v>
      </c>
      <c r="B375" s="152" t="s">
        <v>229</v>
      </c>
      <c r="C375" s="150">
        <v>0</v>
      </c>
      <c r="D375" s="153">
        <v>0</v>
      </c>
      <c r="F375" s="11"/>
      <c r="G375" s="11"/>
    </row>
    <row r="376" spans="1:7">
      <c r="A376" s="151">
        <v>5540</v>
      </c>
      <c r="B376" s="152" t="s">
        <v>230</v>
      </c>
      <c r="C376" s="150">
        <v>0</v>
      </c>
      <c r="D376" s="153">
        <v>0</v>
      </c>
      <c r="F376" s="11"/>
      <c r="G376" s="11"/>
    </row>
    <row r="377" spans="1:7">
      <c r="A377" s="151">
        <v>5541</v>
      </c>
      <c r="B377" s="152" t="s">
        <v>230</v>
      </c>
      <c r="C377" s="150">
        <v>0</v>
      </c>
      <c r="D377" s="153">
        <v>0</v>
      </c>
      <c r="F377" s="11"/>
      <c r="G377" s="11"/>
    </row>
    <row r="378" spans="1:7">
      <c r="A378" s="151">
        <v>5550</v>
      </c>
      <c r="B378" s="154" t="s">
        <v>231</v>
      </c>
      <c r="C378" s="150">
        <v>0</v>
      </c>
      <c r="D378" s="150">
        <v>0</v>
      </c>
      <c r="F378" s="11"/>
      <c r="G378" s="11"/>
    </row>
    <row r="379" spans="1:7">
      <c r="A379" s="151">
        <v>5551</v>
      </c>
      <c r="B379" s="154" t="s">
        <v>231</v>
      </c>
      <c r="C379" s="150">
        <v>0</v>
      </c>
      <c r="D379" s="153">
        <v>0</v>
      </c>
      <c r="F379" s="11"/>
      <c r="G379" s="11"/>
    </row>
    <row r="380" spans="1:7">
      <c r="A380" s="151">
        <v>5590</v>
      </c>
      <c r="B380" s="154" t="s">
        <v>232</v>
      </c>
      <c r="C380" s="150">
        <v>12.68</v>
      </c>
      <c r="D380" s="150">
        <v>21.4</v>
      </c>
      <c r="F380" s="11"/>
      <c r="G380" s="11"/>
    </row>
    <row r="381" spans="1:7">
      <c r="A381" s="151">
        <v>5591</v>
      </c>
      <c r="B381" s="154" t="s">
        <v>233</v>
      </c>
      <c r="C381" s="150">
        <v>0</v>
      </c>
      <c r="D381" s="153">
        <v>0</v>
      </c>
      <c r="F381" s="11"/>
      <c r="G381" s="11"/>
    </row>
    <row r="382" spans="1:7">
      <c r="A382" s="151">
        <v>5592</v>
      </c>
      <c r="B382" s="154" t="s">
        <v>234</v>
      </c>
      <c r="C382" s="150">
        <v>0</v>
      </c>
      <c r="D382" s="153">
        <v>0</v>
      </c>
      <c r="F382" s="11"/>
      <c r="G382" s="11"/>
    </row>
    <row r="383" spans="1:7">
      <c r="A383" s="151">
        <v>5593</v>
      </c>
      <c r="B383" s="154" t="s">
        <v>235</v>
      </c>
      <c r="C383" s="150">
        <v>0</v>
      </c>
      <c r="D383" s="153">
        <v>0</v>
      </c>
      <c r="F383" s="11"/>
      <c r="G383" s="11"/>
    </row>
    <row r="384" spans="1:7">
      <c r="A384" s="151">
        <v>5594</v>
      </c>
      <c r="B384" s="154" t="s">
        <v>236</v>
      </c>
      <c r="C384" s="150">
        <v>0</v>
      </c>
      <c r="D384" s="153">
        <v>0</v>
      </c>
      <c r="F384" s="11"/>
      <c r="G384" s="11"/>
    </row>
    <row r="385" spans="1:12">
      <c r="A385" s="151">
        <v>5595</v>
      </c>
      <c r="B385" s="154" t="s">
        <v>237</v>
      </c>
      <c r="C385" s="150">
        <v>0</v>
      </c>
      <c r="D385" s="153">
        <v>0</v>
      </c>
      <c r="F385" s="11"/>
      <c r="G385" s="11"/>
    </row>
    <row r="386" spans="1:12">
      <c r="A386" s="151">
        <v>5596</v>
      </c>
      <c r="B386" s="154" t="s">
        <v>238</v>
      </c>
      <c r="C386" s="150">
        <v>0</v>
      </c>
      <c r="D386" s="153">
        <v>0</v>
      </c>
      <c r="F386" s="11"/>
      <c r="G386" s="11"/>
    </row>
    <row r="387" spans="1:12">
      <c r="A387" s="151">
        <v>5597</v>
      </c>
      <c r="B387" s="154" t="s">
        <v>239</v>
      </c>
      <c r="C387" s="150">
        <v>0</v>
      </c>
      <c r="D387" s="153">
        <v>0</v>
      </c>
      <c r="F387" s="11"/>
      <c r="G387" s="11"/>
    </row>
    <row r="388" spans="1:12">
      <c r="A388" s="151">
        <v>5599</v>
      </c>
      <c r="B388" s="154" t="s">
        <v>240</v>
      </c>
      <c r="C388" s="150">
        <v>12.68</v>
      </c>
      <c r="D388" s="153">
        <v>21.4</v>
      </c>
      <c r="F388" s="11"/>
      <c r="G388" s="11"/>
    </row>
    <row r="389" spans="1:12">
      <c r="A389" s="148">
        <v>5600</v>
      </c>
      <c r="B389" s="155" t="s">
        <v>241</v>
      </c>
      <c r="C389" s="150">
        <v>0</v>
      </c>
      <c r="D389" s="150">
        <v>0</v>
      </c>
      <c r="F389" s="11"/>
      <c r="G389" s="11"/>
    </row>
    <row r="390" spans="1:12">
      <c r="A390" s="151">
        <v>5610</v>
      </c>
      <c r="B390" s="154" t="s">
        <v>242</v>
      </c>
      <c r="C390" s="150">
        <v>0</v>
      </c>
      <c r="D390" s="150">
        <v>0</v>
      </c>
      <c r="F390" s="11"/>
      <c r="G390" s="11"/>
    </row>
    <row r="391" spans="1:12">
      <c r="A391" s="156">
        <v>5611</v>
      </c>
      <c r="B391" s="157" t="s">
        <v>243</v>
      </c>
      <c r="C391" s="158">
        <v>0</v>
      </c>
      <c r="D391" s="159">
        <v>0</v>
      </c>
      <c r="F391" s="11"/>
      <c r="G391" s="11"/>
    </row>
    <row r="392" spans="1:12" ht="15">
      <c r="B392" s="63"/>
      <c r="F392" s="11"/>
      <c r="G392" s="11"/>
    </row>
    <row r="393" spans="1:12" ht="12" customHeight="1">
      <c r="A393" s="116" t="s">
        <v>244</v>
      </c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</row>
    <row r="394" spans="1:12" ht="15.75">
      <c r="A394" s="1" t="s">
        <v>0</v>
      </c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</row>
    <row r="395" spans="1:12">
      <c r="A395" s="2"/>
      <c r="B395" s="160"/>
      <c r="C395" s="2"/>
      <c r="D395" s="2"/>
      <c r="E395" s="2"/>
      <c r="F395" s="2"/>
      <c r="G395" s="2"/>
      <c r="H395" s="2"/>
      <c r="I395" s="2"/>
      <c r="J395" s="2"/>
      <c r="K395" s="2"/>
      <c r="L395" s="2"/>
    </row>
    <row r="396" spans="1:1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</row>
    <row r="397" spans="1:1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</row>
    <row r="398" spans="1:12"/>
    <row r="399" spans="1:12"/>
    <row r="400" spans="1:12" ht="15" customHeight="1">
      <c r="A400" s="4" t="s">
        <v>1</v>
      </c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</row>
    <row r="401" spans="1:12" ht="24" customHeight="1">
      <c r="A401" s="4" t="s">
        <v>2</v>
      </c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</row>
    <row r="402" spans="1:12" s="162" customFormat="1">
      <c r="A402" s="161"/>
    </row>
    <row r="403" spans="1:12">
      <c r="F403" s="11"/>
      <c r="G403" s="11"/>
    </row>
    <row r="404" spans="1:12">
      <c r="B404" s="13" t="s">
        <v>245</v>
      </c>
      <c r="F404" s="11"/>
      <c r="G404" s="11"/>
    </row>
    <row r="405" spans="1:12">
      <c r="B405" s="13" t="s">
        <v>246</v>
      </c>
      <c r="F405" s="163"/>
      <c r="G405" s="163"/>
      <c r="H405" s="164"/>
      <c r="I405" s="164"/>
      <c r="J405" s="164"/>
      <c r="K405" s="164"/>
    </row>
    <row r="406" spans="1:12">
      <c r="B406" s="165"/>
      <c r="C406" s="165"/>
      <c r="D406" s="165"/>
      <c r="E406" s="165"/>
      <c r="F406" s="163"/>
      <c r="G406" s="163"/>
      <c r="H406" s="164"/>
      <c r="I406" s="164"/>
      <c r="J406" s="164"/>
      <c r="K406" s="164"/>
    </row>
    <row r="407" spans="1:12">
      <c r="B407" s="166"/>
      <c r="C407" s="166"/>
      <c r="D407" s="166"/>
      <c r="E407" s="166"/>
      <c r="F407" s="163"/>
      <c r="G407" s="163"/>
      <c r="H407" s="163"/>
      <c r="I407" s="163"/>
      <c r="J407" s="164"/>
      <c r="K407" s="164"/>
    </row>
    <row r="408" spans="1:12">
      <c r="B408" s="167" t="s">
        <v>247</v>
      </c>
      <c r="C408" s="168"/>
      <c r="D408" s="168"/>
      <c r="E408" s="169"/>
      <c r="F408" s="12"/>
      <c r="G408" s="12"/>
      <c r="H408" s="12"/>
      <c r="I408" s="12"/>
      <c r="J408" s="170"/>
      <c r="K408" s="170"/>
      <c r="L408" s="170"/>
    </row>
    <row r="409" spans="1:12">
      <c r="B409" s="171" t="s">
        <v>248</v>
      </c>
      <c r="C409" s="172"/>
      <c r="D409" s="172"/>
      <c r="E409" s="173"/>
      <c r="F409" s="12"/>
      <c r="G409" s="12"/>
      <c r="H409" s="12"/>
      <c r="I409" s="12"/>
      <c r="J409" s="170"/>
      <c r="K409" s="170"/>
      <c r="L409" s="170"/>
    </row>
    <row r="410" spans="1:12">
      <c r="B410" s="174" t="s">
        <v>249</v>
      </c>
      <c r="C410" s="175"/>
      <c r="D410" s="175"/>
      <c r="E410" s="176"/>
      <c r="F410" s="163"/>
      <c r="G410" s="163"/>
      <c r="H410" s="163"/>
      <c r="I410" s="163"/>
      <c r="J410" s="163"/>
      <c r="K410" s="163"/>
      <c r="L410" s="170"/>
    </row>
    <row r="411" spans="1:12">
      <c r="B411" s="177" t="s">
        <v>250</v>
      </c>
      <c r="C411" s="178"/>
      <c r="E411" s="179">
        <v>1023036508.51</v>
      </c>
      <c r="F411" s="163">
        <v>1008675469.75</v>
      </c>
      <c r="G411" s="180">
        <v>1023036508.51</v>
      </c>
      <c r="H411" s="181">
        <f>F411-G411</f>
        <v>-14361038.75999999</v>
      </c>
      <c r="I411" s="163"/>
      <c r="J411" s="163"/>
      <c r="K411" s="163"/>
      <c r="L411" s="170"/>
    </row>
    <row r="412" spans="1:12">
      <c r="B412" s="11"/>
      <c r="C412" s="11"/>
      <c r="D412" s="11"/>
      <c r="E412" s="182"/>
      <c r="F412" s="163"/>
      <c r="G412" s="163"/>
      <c r="H412" s="163"/>
      <c r="I412" s="163"/>
      <c r="J412" s="163"/>
      <c r="K412" s="163"/>
      <c r="L412" s="170"/>
    </row>
    <row r="413" spans="1:12">
      <c r="B413" s="183" t="s">
        <v>251</v>
      </c>
      <c r="C413" s="183"/>
      <c r="D413" s="184"/>
      <c r="E413" s="179">
        <f>SUM(D413:D418)</f>
        <v>3.67</v>
      </c>
      <c r="F413" s="163"/>
      <c r="G413" s="163"/>
      <c r="H413" s="163"/>
      <c r="I413" s="163"/>
      <c r="J413" s="163"/>
      <c r="K413" s="163"/>
      <c r="L413" s="170"/>
    </row>
    <row r="414" spans="1:12">
      <c r="B414" s="185" t="s">
        <v>252</v>
      </c>
      <c r="C414" s="185"/>
      <c r="D414" s="186">
        <v>0</v>
      </c>
      <c r="E414" s="187"/>
      <c r="F414" s="163"/>
      <c r="G414" s="163"/>
      <c r="H414" s="163"/>
      <c r="I414" s="163"/>
      <c r="J414" s="163"/>
      <c r="K414" s="163"/>
      <c r="L414" s="170"/>
    </row>
    <row r="415" spans="1:12" ht="15">
      <c r="B415" s="185" t="s">
        <v>253</v>
      </c>
      <c r="C415" s="185"/>
      <c r="D415" s="186">
        <v>0</v>
      </c>
      <c r="E415" s="187"/>
      <c r="F415" s="188">
        <v>68358315.359999999</v>
      </c>
      <c r="G415" s="163"/>
      <c r="H415" s="163"/>
      <c r="I415" s="163"/>
      <c r="J415" s="163"/>
      <c r="K415" s="163"/>
      <c r="L415" s="170"/>
    </row>
    <row r="416" spans="1:12" ht="15">
      <c r="B416" s="185" t="s">
        <v>254</v>
      </c>
      <c r="C416" s="185"/>
      <c r="D416" s="186">
        <v>0</v>
      </c>
      <c r="E416" s="187"/>
      <c r="F416" s="188">
        <v>112759589.56999999</v>
      </c>
      <c r="G416" s="163"/>
      <c r="H416" s="163"/>
      <c r="I416" s="163"/>
      <c r="J416" s="163"/>
      <c r="K416" s="163"/>
      <c r="L416" s="170"/>
    </row>
    <row r="417" spans="2:12">
      <c r="B417" s="185" t="s">
        <v>255</v>
      </c>
      <c r="C417" s="185"/>
      <c r="D417" s="186">
        <v>0</v>
      </c>
      <c r="E417" s="187"/>
      <c r="F417" s="163">
        <f>SUM(F415:F416)</f>
        <v>181117904.93000001</v>
      </c>
      <c r="G417" s="163"/>
      <c r="H417" s="163"/>
      <c r="I417" s="163"/>
      <c r="J417" s="163"/>
      <c r="K417" s="163"/>
      <c r="L417" s="170"/>
    </row>
    <row r="418" spans="2:12">
      <c r="B418" s="189" t="s">
        <v>256</v>
      </c>
      <c r="C418" s="190"/>
      <c r="D418" s="108">
        <v>3.67</v>
      </c>
      <c r="E418" s="191"/>
      <c r="F418" s="163"/>
      <c r="G418" s="163"/>
      <c r="H418" s="163"/>
      <c r="I418" s="163"/>
      <c r="J418" s="163"/>
      <c r="K418" s="163"/>
      <c r="L418" s="170"/>
    </row>
    <row r="419" spans="2:12">
      <c r="B419" s="11"/>
      <c r="C419" s="11"/>
      <c r="D419" s="192"/>
      <c r="E419" s="182"/>
      <c r="F419" s="163"/>
      <c r="G419" s="163"/>
      <c r="H419" s="163"/>
      <c r="I419" s="163"/>
      <c r="J419" s="163"/>
      <c r="K419" s="163"/>
      <c r="L419" s="170"/>
    </row>
    <row r="420" spans="2:12">
      <c r="B420" s="183" t="s">
        <v>257</v>
      </c>
      <c r="C420" s="183"/>
      <c r="D420" s="193"/>
      <c r="E420" s="179">
        <f>SUM(D421:D424)</f>
        <v>120435676.75</v>
      </c>
      <c r="F420" s="194">
        <v>23590091.859999999</v>
      </c>
      <c r="G420" s="194">
        <v>-63923712.280000001</v>
      </c>
      <c r="H420" s="195" t="s">
        <v>258</v>
      </c>
      <c r="I420" s="195"/>
      <c r="J420" s="195">
        <v>3111835000</v>
      </c>
      <c r="K420" s="163"/>
      <c r="L420" s="170"/>
    </row>
    <row r="421" spans="2:12" ht="15">
      <c r="B421" s="185" t="s">
        <v>259</v>
      </c>
      <c r="C421" s="185"/>
      <c r="D421" s="186">
        <v>0</v>
      </c>
      <c r="E421" s="187"/>
      <c r="F421" s="194">
        <v>-14361038.76</v>
      </c>
      <c r="G421" s="188">
        <v>68358315.359999999</v>
      </c>
      <c r="H421" s="195" t="s">
        <v>260</v>
      </c>
      <c r="I421" s="195"/>
      <c r="J421" s="195">
        <v>3220690201</v>
      </c>
      <c r="K421" s="163"/>
      <c r="L421" s="170"/>
    </row>
    <row r="422" spans="2:12" ht="15">
      <c r="B422" s="185" t="s">
        <v>261</v>
      </c>
      <c r="C422" s="185"/>
      <c r="D422" s="186">
        <v>0</v>
      </c>
      <c r="E422" s="187"/>
      <c r="F422" s="194">
        <v>14361038.76</v>
      </c>
      <c r="G422" s="188">
        <v>233195266.31999999</v>
      </c>
      <c r="H422" s="195" t="s">
        <v>260</v>
      </c>
      <c r="I422" s="195"/>
      <c r="J422" s="195">
        <v>3220690202</v>
      </c>
      <c r="K422" s="163"/>
      <c r="L422" s="170"/>
    </row>
    <row r="423" spans="2:12">
      <c r="B423" s="185" t="s">
        <v>262</v>
      </c>
      <c r="C423" s="185"/>
      <c r="D423" s="186">
        <v>0</v>
      </c>
      <c r="E423" s="187"/>
      <c r="F423" s="195">
        <f>SUM(F420:F422)</f>
        <v>23590091.859999999</v>
      </c>
      <c r="G423" s="196">
        <f>SUM(G420:G422)</f>
        <v>237629869.39999998</v>
      </c>
      <c r="H423" s="195"/>
      <c r="I423" s="195"/>
      <c r="J423" s="195"/>
      <c r="K423" s="163"/>
      <c r="L423" s="170"/>
    </row>
    <row r="424" spans="2:12">
      <c r="B424" s="197" t="s">
        <v>263</v>
      </c>
      <c r="C424" s="198"/>
      <c r="D424" s="199">
        <v>120435676.75</v>
      </c>
      <c r="E424" s="187"/>
      <c r="F424" s="195"/>
      <c r="G424" s="195"/>
      <c r="H424" s="195"/>
      <c r="I424" s="195"/>
      <c r="J424" s="195"/>
      <c r="K424" s="163"/>
      <c r="L424" s="170"/>
    </row>
    <row r="425" spans="2:12">
      <c r="B425" s="11"/>
      <c r="C425" s="11"/>
      <c r="E425" s="182"/>
      <c r="F425" s="195"/>
      <c r="G425" s="195"/>
      <c r="H425" s="195"/>
      <c r="I425" s="195"/>
      <c r="J425" s="195"/>
      <c r="K425" s="163"/>
      <c r="L425" s="170"/>
    </row>
    <row r="426" spans="2:12">
      <c r="B426" s="200" t="s">
        <v>264</v>
      </c>
      <c r="C426" s="200"/>
      <c r="E426" s="179">
        <f>+E411+E413-E420</f>
        <v>902600835.42999995</v>
      </c>
      <c r="F426" s="201">
        <v>902600835.42999995</v>
      </c>
      <c r="G426" s="196">
        <f>E426-F426</f>
        <v>0</v>
      </c>
      <c r="H426" s="195"/>
      <c r="I426" s="195"/>
      <c r="J426" s="195"/>
      <c r="K426" s="163"/>
      <c r="L426" s="170"/>
    </row>
    <row r="427" spans="2:12">
      <c r="B427" s="166"/>
      <c r="C427" s="166"/>
      <c r="D427" s="166"/>
      <c r="E427" s="202"/>
      <c r="F427" s="163">
        <f>E426-F426</f>
        <v>0</v>
      </c>
      <c r="G427" s="163"/>
      <c r="H427" s="163"/>
      <c r="I427" s="163"/>
      <c r="J427" s="163"/>
      <c r="K427" s="163"/>
      <c r="L427" s="170"/>
    </row>
    <row r="428" spans="2:12">
      <c r="B428" s="166"/>
      <c r="C428" s="166"/>
      <c r="D428" s="166"/>
      <c r="E428" s="166"/>
      <c r="F428" s="12"/>
      <c r="G428" s="12"/>
      <c r="H428" s="170"/>
      <c r="I428" s="170"/>
      <c r="J428" s="170"/>
      <c r="K428" s="170"/>
      <c r="L428" s="170"/>
    </row>
    <row r="429" spans="2:12">
      <c r="B429" s="167" t="s">
        <v>265</v>
      </c>
      <c r="C429" s="168"/>
      <c r="D429" s="168"/>
      <c r="E429" s="169"/>
      <c r="F429" s="12"/>
      <c r="G429" s="12"/>
      <c r="H429" s="170"/>
      <c r="I429" s="170"/>
      <c r="J429" s="170"/>
      <c r="K429" s="170"/>
      <c r="L429" s="170"/>
    </row>
    <row r="430" spans="2:12">
      <c r="B430" s="171" t="s">
        <v>248</v>
      </c>
      <c r="C430" s="172"/>
      <c r="D430" s="172"/>
      <c r="E430" s="173"/>
      <c r="F430" s="163"/>
      <c r="G430" s="163"/>
      <c r="H430" s="164"/>
      <c r="I430" s="164"/>
      <c r="J430" s="164"/>
      <c r="K430" s="164"/>
      <c r="L430" s="164"/>
    </row>
    <row r="431" spans="2:12">
      <c r="B431" s="174" t="s">
        <v>249</v>
      </c>
      <c r="C431" s="175"/>
      <c r="D431" s="175"/>
      <c r="E431" s="176"/>
      <c r="F431" s="163"/>
      <c r="G431" s="163"/>
      <c r="H431" s="164"/>
      <c r="I431" s="164"/>
      <c r="J431" s="164"/>
      <c r="K431" s="164"/>
      <c r="L431" s="164"/>
    </row>
    <row r="432" spans="2:12">
      <c r="B432" s="177" t="s">
        <v>266</v>
      </c>
      <c r="C432" s="178"/>
      <c r="E432" s="203">
        <v>412850014.88999999</v>
      </c>
      <c r="F432" s="163"/>
      <c r="G432" s="163"/>
      <c r="H432" s="164"/>
      <c r="I432" s="164"/>
      <c r="J432" s="164"/>
      <c r="K432" s="164"/>
      <c r="L432" s="164"/>
    </row>
    <row r="433" spans="2:12">
      <c r="B433" s="11"/>
      <c r="C433" s="11"/>
      <c r="E433" s="204"/>
      <c r="F433" s="163"/>
      <c r="G433" s="163"/>
      <c r="H433" s="164"/>
      <c r="I433" s="164"/>
      <c r="J433" s="164"/>
      <c r="K433" s="164"/>
      <c r="L433" s="164"/>
    </row>
    <row r="434" spans="2:12">
      <c r="B434" s="205" t="s">
        <v>267</v>
      </c>
      <c r="C434" s="205"/>
      <c r="D434" s="206"/>
      <c r="E434" s="203">
        <f>SUM(D435:D451)</f>
        <v>53681355.530000001</v>
      </c>
      <c r="F434" s="181">
        <f>E432-E434</f>
        <v>359168659.36000001</v>
      </c>
      <c r="G434" s="163"/>
      <c r="H434" s="163"/>
      <c r="I434" s="163"/>
      <c r="J434" s="163"/>
      <c r="K434" s="163"/>
      <c r="L434" s="164"/>
    </row>
    <row r="435" spans="2:12">
      <c r="B435" s="185" t="s">
        <v>268</v>
      </c>
      <c r="C435" s="185"/>
      <c r="D435" s="207">
        <v>0</v>
      </c>
      <c r="E435" s="208"/>
      <c r="F435" s="163"/>
      <c r="G435" s="163"/>
      <c r="H435" s="163"/>
      <c r="I435" s="163"/>
      <c r="J435" s="163"/>
      <c r="K435" s="163"/>
      <c r="L435" s="164"/>
    </row>
    <row r="436" spans="2:12" ht="15">
      <c r="B436" s="185" t="s">
        <v>269</v>
      </c>
      <c r="C436" s="185"/>
      <c r="D436" s="209">
        <v>23590091.859999999</v>
      </c>
      <c r="E436" s="210"/>
      <c r="F436" s="195"/>
      <c r="G436" s="195"/>
      <c r="H436" s="195"/>
      <c r="I436" s="211" t="s">
        <v>202</v>
      </c>
      <c r="J436" s="212">
        <v>25980181.510000002</v>
      </c>
      <c r="K436" s="163"/>
      <c r="L436" s="164"/>
    </row>
    <row r="437" spans="2:12" ht="15">
      <c r="B437" s="185" t="s">
        <v>270</v>
      </c>
      <c r="C437" s="185"/>
      <c r="D437" s="207">
        <v>0</v>
      </c>
      <c r="E437" s="213"/>
      <c r="F437" s="195" t="s">
        <v>271</v>
      </c>
      <c r="G437" s="214">
        <v>412850014.88999999</v>
      </c>
      <c r="H437" s="195"/>
      <c r="I437" s="211" t="s">
        <v>203</v>
      </c>
      <c r="J437" s="212">
        <v>367190.35</v>
      </c>
      <c r="K437" s="163"/>
      <c r="L437" s="164"/>
    </row>
    <row r="438" spans="2:12" ht="15">
      <c r="B438" s="185" t="s">
        <v>272</v>
      </c>
      <c r="C438" s="185"/>
      <c r="D438" s="207">
        <v>0</v>
      </c>
      <c r="E438" s="215"/>
      <c r="F438" s="195" t="s">
        <v>273</v>
      </c>
      <c r="G438" s="196">
        <v>30078233.75</v>
      </c>
      <c r="H438" s="196">
        <f>G438+G439</f>
        <v>30091263.670000002</v>
      </c>
      <c r="I438" s="211" t="s">
        <v>204</v>
      </c>
      <c r="J438" s="212">
        <v>32504</v>
      </c>
      <c r="K438" s="163"/>
      <c r="L438" s="164"/>
    </row>
    <row r="439" spans="2:12" ht="15">
      <c r="B439" s="185" t="s">
        <v>274</v>
      </c>
      <c r="C439" s="185"/>
      <c r="D439" s="207">
        <v>0</v>
      </c>
      <c r="E439" s="215"/>
      <c r="F439" s="195" t="s">
        <v>275</v>
      </c>
      <c r="G439" s="196">
        <v>13029.92</v>
      </c>
      <c r="H439" s="195"/>
      <c r="I439" s="211" t="s">
        <v>205</v>
      </c>
      <c r="J439" s="212">
        <v>453146.88</v>
      </c>
      <c r="K439" s="163"/>
      <c r="L439" s="164"/>
    </row>
    <row r="440" spans="2:12">
      <c r="B440" s="185" t="s">
        <v>276</v>
      </c>
      <c r="C440" s="185"/>
      <c r="D440" s="207">
        <v>0</v>
      </c>
      <c r="E440" s="215"/>
      <c r="F440" s="195"/>
      <c r="G440" s="196">
        <f>G437-G438-G439</f>
        <v>382758751.21999997</v>
      </c>
      <c r="H440" s="195"/>
      <c r="I440" s="195"/>
      <c r="J440" s="195">
        <f>SUM(J436:J439)</f>
        <v>26833022.740000002</v>
      </c>
      <c r="K440" s="163"/>
      <c r="L440" s="164"/>
    </row>
    <row r="441" spans="2:12">
      <c r="B441" s="185" t="s">
        <v>277</v>
      </c>
      <c r="C441" s="185"/>
      <c r="D441" s="207">
        <v>0</v>
      </c>
      <c r="E441" s="215"/>
      <c r="F441" s="195"/>
      <c r="G441" s="195"/>
      <c r="H441" s="195"/>
      <c r="I441" s="195"/>
      <c r="J441" s="195"/>
      <c r="K441" s="163"/>
      <c r="L441" s="164"/>
    </row>
    <row r="442" spans="2:12">
      <c r="B442" s="185" t="s">
        <v>278</v>
      </c>
      <c r="C442" s="185"/>
      <c r="D442" s="207">
        <v>0</v>
      </c>
      <c r="E442" s="216"/>
      <c r="F442" s="196">
        <v>269225329.63</v>
      </c>
      <c r="G442" s="195"/>
      <c r="H442" s="217"/>
      <c r="I442" s="217"/>
      <c r="J442" s="217"/>
      <c r="K442" s="164"/>
      <c r="L442" s="164"/>
    </row>
    <row r="443" spans="2:12">
      <c r="B443" s="185" t="s">
        <v>279</v>
      </c>
      <c r="C443" s="185"/>
      <c r="D443" s="207">
        <v>0</v>
      </c>
      <c r="E443" s="216"/>
      <c r="F443" s="196">
        <v>15536411.560000001</v>
      </c>
      <c r="G443" s="195"/>
      <c r="H443" s="217"/>
      <c r="I443" s="218">
        <v>5659717.5199999996</v>
      </c>
      <c r="J443" s="218"/>
      <c r="K443" s="164"/>
      <c r="L443" s="164"/>
    </row>
    <row r="444" spans="2:12">
      <c r="B444" s="185" t="s">
        <v>280</v>
      </c>
      <c r="C444" s="185"/>
      <c r="D444" s="207">
        <v>0</v>
      </c>
      <c r="E444" s="216"/>
      <c r="F444" s="196">
        <f>SUM(F442:F443)</f>
        <v>284761741.19</v>
      </c>
      <c r="G444" s="196">
        <f>G440+J440-G445-E453</f>
        <v>403963413.63</v>
      </c>
      <c r="H444" s="217"/>
      <c r="I444" s="218">
        <v>2415699.7999999998</v>
      </c>
      <c r="J444" s="218">
        <v>188522.42</v>
      </c>
      <c r="K444" s="164"/>
      <c r="L444" s="164"/>
    </row>
    <row r="445" spans="2:12">
      <c r="B445" s="185" t="s">
        <v>281</v>
      </c>
      <c r="C445" s="185"/>
      <c r="D445" s="207">
        <v>0</v>
      </c>
      <c r="E445" s="219"/>
      <c r="F445" s="195"/>
      <c r="G445" s="196">
        <v>8871269.6699999981</v>
      </c>
      <c r="H445" s="217"/>
      <c r="I445" s="218">
        <v>20000</v>
      </c>
      <c r="J445" s="218">
        <v>5238.8999999999996</v>
      </c>
      <c r="K445" s="164"/>
      <c r="L445" s="164"/>
    </row>
    <row r="446" spans="2:12">
      <c r="B446" s="185" t="s">
        <v>282</v>
      </c>
      <c r="C446" s="185"/>
      <c r="D446" s="207">
        <v>0</v>
      </c>
      <c r="E446" s="216"/>
      <c r="F446" s="195"/>
      <c r="G446" s="195"/>
      <c r="H446" s="217"/>
      <c r="I446" s="218">
        <v>4899261.2300000004</v>
      </c>
      <c r="J446" s="218">
        <v>2786735.41</v>
      </c>
      <c r="K446" s="164"/>
      <c r="L446" s="164"/>
    </row>
    <row r="447" spans="2:12" ht="12.75" customHeight="1">
      <c r="B447" s="185" t="s">
        <v>283</v>
      </c>
      <c r="C447" s="185"/>
      <c r="D447" s="207">
        <v>0</v>
      </c>
      <c r="E447" s="216"/>
      <c r="F447" s="195"/>
      <c r="G447" s="217"/>
      <c r="H447" s="217"/>
      <c r="I447" s="218">
        <v>3873940.34</v>
      </c>
      <c r="J447" s="218">
        <v>129663.51</v>
      </c>
      <c r="K447" s="164"/>
      <c r="L447" s="164"/>
    </row>
    <row r="448" spans="2:12">
      <c r="B448" s="185" t="s">
        <v>284</v>
      </c>
      <c r="C448" s="185"/>
      <c r="D448" s="207">
        <v>0</v>
      </c>
      <c r="E448" s="219">
        <f>E450-E449</f>
        <v>-719595.58</v>
      </c>
      <c r="F448" s="195"/>
      <c r="G448" s="218">
        <v>21.28</v>
      </c>
      <c r="H448" s="217"/>
      <c r="I448" s="218">
        <v>416454.31</v>
      </c>
      <c r="J448" s="218">
        <v>75947.899999999994</v>
      </c>
      <c r="K448" s="164"/>
      <c r="L448" s="164"/>
    </row>
    <row r="449" spans="2:12">
      <c r="B449" s="185" t="s">
        <v>285</v>
      </c>
      <c r="C449" s="185"/>
      <c r="D449" s="207">
        <v>0</v>
      </c>
      <c r="E449" s="219">
        <v>719595.58</v>
      </c>
      <c r="F449" s="196"/>
      <c r="G449" s="195"/>
      <c r="H449" s="217"/>
      <c r="I449" s="218">
        <v>21.28</v>
      </c>
      <c r="J449" s="218">
        <f>SUM(J444:J448)</f>
        <v>3186108.1399999997</v>
      </c>
      <c r="K449" s="164"/>
      <c r="L449" s="164"/>
    </row>
    <row r="450" spans="2:12">
      <c r="B450" s="185" t="s">
        <v>286</v>
      </c>
      <c r="C450" s="185"/>
      <c r="D450" s="207">
        <v>0</v>
      </c>
      <c r="E450" s="220"/>
      <c r="F450" s="221">
        <v>25266440.670000002</v>
      </c>
      <c r="G450" s="221">
        <v>14951076.42</v>
      </c>
      <c r="H450" s="217"/>
      <c r="I450" s="217"/>
      <c r="J450" s="217"/>
      <c r="K450" s="164"/>
      <c r="L450" s="164"/>
    </row>
    <row r="451" spans="2:12">
      <c r="B451" s="222" t="s">
        <v>287</v>
      </c>
      <c r="C451" s="223"/>
      <c r="D451" s="209">
        <v>30091263.670000002</v>
      </c>
      <c r="E451" s="220"/>
      <c r="F451" s="221">
        <v>14361038.76</v>
      </c>
      <c r="G451" s="195">
        <f>G450+G448</f>
        <v>14951097.699999999</v>
      </c>
      <c r="H451" s="217"/>
      <c r="I451" s="217"/>
      <c r="J451" s="217"/>
      <c r="K451" s="164"/>
      <c r="L451" s="164"/>
    </row>
    <row r="452" spans="2:12">
      <c r="B452" s="11"/>
      <c r="C452" s="11"/>
      <c r="D452" s="224"/>
      <c r="E452" s="225">
        <v>719595.58</v>
      </c>
      <c r="F452" s="181">
        <f>F451-F456</f>
        <v>11118129.279999921</v>
      </c>
      <c r="G452" s="163"/>
      <c r="H452" s="164"/>
      <c r="I452" s="164"/>
      <c r="J452" s="164"/>
      <c r="K452" s="164"/>
      <c r="L452" s="164"/>
    </row>
    <row r="453" spans="2:12">
      <c r="B453" s="205" t="s">
        <v>288</v>
      </c>
      <c r="C453" s="205"/>
      <c r="D453" s="206"/>
      <c r="E453" s="203">
        <f>SUM(D453:D460)</f>
        <v>-3242909.340000012</v>
      </c>
      <c r="F453" s="163"/>
      <c r="G453" s="163">
        <v>15080634.34</v>
      </c>
      <c r="H453" s="164"/>
      <c r="I453" s="164"/>
      <c r="J453" s="164"/>
      <c r="K453" s="224">
        <f>F434-K454</f>
        <v>335578567.5</v>
      </c>
      <c r="L453" s="164"/>
    </row>
    <row r="454" spans="2:12">
      <c r="B454" s="185" t="s">
        <v>212</v>
      </c>
      <c r="C454" s="185"/>
      <c r="D454" s="209">
        <v>-3271149.69</v>
      </c>
      <c r="E454" s="226"/>
      <c r="F454" s="163"/>
      <c r="G454" s="163"/>
      <c r="H454" s="164"/>
      <c r="I454" s="224">
        <v>4775364.5500000007</v>
      </c>
      <c r="J454" s="224">
        <v>28365456.409999996</v>
      </c>
      <c r="K454" s="224">
        <v>23590091.859999999</v>
      </c>
      <c r="L454" s="164"/>
    </row>
    <row r="455" spans="2:12">
      <c r="B455" s="185" t="s">
        <v>221</v>
      </c>
      <c r="C455" s="185"/>
      <c r="D455" s="209">
        <v>28218.949999988079</v>
      </c>
      <c r="E455" s="226"/>
      <c r="F455" s="163"/>
      <c r="G455" s="163"/>
      <c r="H455" s="164"/>
      <c r="I455" s="164"/>
      <c r="J455" s="164"/>
      <c r="K455" s="164"/>
      <c r="L455" s="164"/>
    </row>
    <row r="456" spans="2:12">
      <c r="B456" s="185" t="s">
        <v>224</v>
      </c>
      <c r="C456" s="185"/>
      <c r="D456" s="209">
        <v>0</v>
      </c>
      <c r="E456" s="226"/>
      <c r="F456" s="181">
        <f>F434-F462</f>
        <v>3242909.4800000787</v>
      </c>
      <c r="G456" s="163"/>
      <c r="H456" s="164"/>
      <c r="I456" s="164"/>
      <c r="J456" s="164"/>
      <c r="K456" s="164"/>
      <c r="L456" s="164"/>
    </row>
    <row r="457" spans="2:12">
      <c r="B457" s="185" t="s">
        <v>230</v>
      </c>
      <c r="C457" s="185"/>
      <c r="D457" s="209">
        <v>0</v>
      </c>
      <c r="E457" s="227"/>
      <c r="F457" s="163"/>
      <c r="G457" s="163"/>
      <c r="H457" s="164"/>
      <c r="I457" s="164"/>
      <c r="J457" s="164"/>
      <c r="K457" s="164"/>
      <c r="L457" s="164"/>
    </row>
    <row r="458" spans="2:12">
      <c r="B458" s="185" t="s">
        <v>231</v>
      </c>
      <c r="C458" s="185"/>
      <c r="D458" s="209">
        <v>0</v>
      </c>
      <c r="E458" s="208"/>
      <c r="F458" s="163"/>
      <c r="G458" s="163"/>
      <c r="H458" s="164"/>
      <c r="I458" s="164"/>
      <c r="J458" s="164"/>
      <c r="K458" s="164"/>
      <c r="L458" s="164"/>
    </row>
    <row r="459" spans="2:12">
      <c r="B459" s="185" t="s">
        <v>289</v>
      </c>
      <c r="C459" s="185"/>
      <c r="D459" s="209">
        <v>0</v>
      </c>
      <c r="E459" s="226"/>
      <c r="F459" s="163"/>
      <c r="G459" s="163"/>
      <c r="H459" s="164"/>
      <c r="I459" s="164"/>
      <c r="J459" s="164"/>
      <c r="K459" s="164"/>
      <c r="L459" s="164"/>
    </row>
    <row r="460" spans="2:12">
      <c r="B460" s="222" t="s">
        <v>290</v>
      </c>
      <c r="C460" s="223"/>
      <c r="D460" s="209">
        <v>21.4</v>
      </c>
      <c r="E460" s="226"/>
      <c r="F460" s="181"/>
      <c r="G460" s="181"/>
      <c r="H460" s="164"/>
      <c r="I460" s="164"/>
      <c r="J460" s="164"/>
      <c r="K460" s="164"/>
      <c r="L460" s="164"/>
    </row>
    <row r="461" spans="2:12">
      <c r="B461" s="11"/>
      <c r="C461" s="11"/>
      <c r="E461" s="204"/>
      <c r="F461" s="181"/>
      <c r="G461" s="181" t="s">
        <v>291</v>
      </c>
      <c r="H461" s="164"/>
      <c r="I461" s="164"/>
      <c r="J461" s="164"/>
      <c r="K461" s="164"/>
      <c r="L461" s="164"/>
    </row>
    <row r="462" spans="2:12">
      <c r="B462" s="200" t="s">
        <v>292</v>
      </c>
      <c r="D462" s="143"/>
      <c r="E462" s="203">
        <f>E432-E434+E453</f>
        <v>355925750.01999998</v>
      </c>
      <c r="F462" s="196">
        <v>355925749.87999994</v>
      </c>
      <c r="G462" s="181">
        <f>E462-F462</f>
        <v>0.14000004529953003</v>
      </c>
      <c r="H462" s="164"/>
      <c r="I462" s="224">
        <v>7981346.1900000004</v>
      </c>
      <c r="J462" s="164"/>
      <c r="K462" s="164"/>
      <c r="L462" s="164"/>
    </row>
    <row r="463" spans="2:12">
      <c r="E463" s="228"/>
      <c r="F463" s="229"/>
      <c r="G463" s="181"/>
      <c r="H463" s="164"/>
      <c r="I463" s="224">
        <v>5659717.5199999996</v>
      </c>
      <c r="J463" s="164"/>
      <c r="K463" s="164"/>
      <c r="L463" s="164"/>
    </row>
    <row r="464" spans="2:12">
      <c r="C464" s="194">
        <v>14361038.76</v>
      </c>
      <c r="D464" s="230"/>
      <c r="E464" s="231"/>
      <c r="F464" s="181">
        <v>357356.72</v>
      </c>
      <c r="G464" s="181">
        <v>25261537.25</v>
      </c>
      <c r="H464" s="164"/>
      <c r="I464" s="224">
        <v>2415699.7999999998</v>
      </c>
      <c r="J464" s="164"/>
      <c r="K464" s="164"/>
      <c r="L464" s="164"/>
    </row>
    <row r="465" spans="1:12">
      <c r="E465" s="164"/>
      <c r="F465" s="181">
        <v>362238.86</v>
      </c>
      <c r="G465" s="181"/>
      <c r="H465" s="164"/>
      <c r="I465" s="224">
        <v>20000</v>
      </c>
      <c r="J465" s="164"/>
      <c r="K465" s="164"/>
      <c r="L465" s="164"/>
    </row>
    <row r="466" spans="1:12">
      <c r="E466" s="164"/>
      <c r="F466" s="181">
        <f>+F464-F465</f>
        <v>-4882.140000000014</v>
      </c>
      <c r="G466" s="163"/>
      <c r="H466" s="164"/>
      <c r="I466" s="224">
        <v>4899261.2300000004</v>
      </c>
    </row>
    <row r="467" spans="1:12">
      <c r="E467" s="164"/>
      <c r="F467" s="163"/>
      <c r="G467" s="163"/>
      <c r="H467" s="164"/>
      <c r="I467" s="224">
        <v>3873940.34</v>
      </c>
    </row>
    <row r="468" spans="1:12" ht="21" customHeight="1">
      <c r="A468" s="232"/>
      <c r="B468" s="233" t="s">
        <v>293</v>
      </c>
      <c r="C468" s="233"/>
      <c r="D468" s="233"/>
      <c r="E468" s="233"/>
      <c r="F468" s="233"/>
      <c r="G468" s="234"/>
      <c r="H468" s="232"/>
      <c r="I468" s="235">
        <v>416454.31</v>
      </c>
      <c r="J468" s="232"/>
      <c r="K468" s="232"/>
      <c r="L468" s="232"/>
    </row>
    <row r="469" spans="1:12">
      <c r="B469" s="236"/>
      <c r="C469" s="236"/>
      <c r="D469" s="236"/>
      <c r="E469" s="236"/>
      <c r="F469" s="236"/>
      <c r="G469" s="11"/>
      <c r="I469" s="224">
        <f>SUM(I462:I468)</f>
        <v>25266419.390000001</v>
      </c>
    </row>
    <row r="470" spans="1:12">
      <c r="B470" s="236"/>
      <c r="C470" s="236"/>
      <c r="D470" s="236"/>
      <c r="E470" s="236"/>
      <c r="F470" s="236"/>
      <c r="G470" s="11"/>
    </row>
    <row r="471" spans="1:12">
      <c r="B471" s="64" t="s">
        <v>294</v>
      </c>
      <c r="C471" s="65" t="s">
        <v>42</v>
      </c>
      <c r="D471" s="85" t="s">
        <v>43</v>
      </c>
      <c r="E471" s="85" t="s">
        <v>44</v>
      </c>
      <c r="F471" s="11"/>
      <c r="G471" s="11"/>
    </row>
    <row r="472" spans="1:12" ht="21" customHeight="1">
      <c r="B472" s="21" t="s">
        <v>295</v>
      </c>
      <c r="C472" s="120"/>
      <c r="D472" s="120"/>
      <c r="E472" s="120"/>
      <c r="F472" s="11"/>
      <c r="G472" s="11"/>
    </row>
    <row r="473" spans="1:12">
      <c r="B473" s="23"/>
      <c r="C473" s="47"/>
      <c r="D473" s="47"/>
      <c r="E473" s="47"/>
      <c r="F473" s="11"/>
      <c r="G473" s="11"/>
    </row>
    <row r="474" spans="1:12">
      <c r="B474" s="25"/>
      <c r="C474" s="237"/>
      <c r="D474" s="237"/>
      <c r="E474" s="237"/>
      <c r="F474" s="11"/>
      <c r="G474" s="11"/>
    </row>
    <row r="475" spans="1:12">
      <c r="C475" s="20">
        <f>SUM(C473:C474)</f>
        <v>0</v>
      </c>
      <c r="D475" s="20">
        <f>SUM(D473:D474)</f>
        <v>0</v>
      </c>
      <c r="E475" s="20">
        <f>SUM(E473:E474)</f>
        <v>0</v>
      </c>
      <c r="F475" s="11"/>
      <c r="G475" s="11"/>
    </row>
    <row r="476" spans="1:12">
      <c r="F476" s="11"/>
      <c r="G476" s="11"/>
    </row>
    <row r="477" spans="1:12">
      <c r="F477" s="11"/>
      <c r="G477" s="11"/>
    </row>
    <row r="478" spans="1:12" ht="12" customHeight="1">
      <c r="F478" s="11"/>
      <c r="G478" s="11"/>
    </row>
    <row r="479" spans="1:12">
      <c r="F479" s="11"/>
      <c r="G479" s="11"/>
    </row>
    <row r="480" spans="1:12">
      <c r="B480" s="238" t="s">
        <v>296</v>
      </c>
      <c r="F480" s="11"/>
      <c r="G480" s="11"/>
    </row>
    <row r="481" spans="1:12">
      <c r="F481" s="11"/>
      <c r="G481" s="11"/>
    </row>
    <row r="482" spans="1:12">
      <c r="C482" s="166"/>
      <c r="D482" s="166"/>
      <c r="E482" s="166"/>
    </row>
    <row r="483" spans="1:12">
      <c r="C483" s="166"/>
      <c r="D483" s="166"/>
      <c r="E483" s="166"/>
      <c r="F483" s="239"/>
    </row>
    <row r="484" spans="1:12">
      <c r="B484" s="11"/>
      <c r="C484" s="240"/>
      <c r="D484" s="240"/>
      <c r="E484" s="240"/>
    </row>
    <row r="485" spans="1:12">
      <c r="B485" s="11"/>
      <c r="C485" s="11"/>
      <c r="D485" s="11"/>
      <c r="E485" s="11"/>
      <c r="G485" s="11"/>
    </row>
    <row r="486" spans="1:12">
      <c r="B486" s="240"/>
      <c r="C486" s="240"/>
      <c r="D486" s="240"/>
      <c r="E486" s="240"/>
      <c r="F486" s="240"/>
      <c r="G486" s="240"/>
    </row>
    <row r="487" spans="1:12">
      <c r="B487" s="241"/>
      <c r="C487" s="240"/>
      <c r="D487" s="249"/>
      <c r="E487" s="249"/>
      <c r="F487" s="11"/>
      <c r="G487" s="242"/>
    </row>
    <row r="488" spans="1:12">
      <c r="B488" s="241"/>
      <c r="C488" s="240"/>
      <c r="D488" s="249"/>
      <c r="E488" s="249"/>
      <c r="F488" s="243"/>
      <c r="G488" s="243"/>
    </row>
    <row r="489" spans="1:12">
      <c r="B489" s="240"/>
      <c r="C489" s="240"/>
      <c r="D489" s="240"/>
      <c r="E489" s="240"/>
      <c r="F489" s="166"/>
      <c r="G489" s="166"/>
    </row>
    <row r="490" spans="1:12">
      <c r="B490" s="240"/>
      <c r="C490" s="240"/>
      <c r="D490" s="240"/>
      <c r="E490" s="240"/>
      <c r="F490" s="166"/>
      <c r="G490" s="166"/>
    </row>
    <row r="491" spans="1:12" ht="12.75" customHeight="1"/>
    <row r="492" spans="1:12" ht="15">
      <c r="A492" s="116" t="s">
        <v>297</v>
      </c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</row>
    <row r="493" spans="1:12" hidden="1"/>
    <row r="494" spans="1:12" ht="12.75" hidden="1" customHeight="1"/>
    <row r="495" spans="1:12"/>
    <row r="496" spans="1:12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</sheetData>
  <mergeCells count="11">
    <mergeCell ref="D187:E187"/>
    <mergeCell ref="A190:L190"/>
    <mergeCell ref="D244:E244"/>
    <mergeCell ref="A354:B354"/>
    <mergeCell ref="D487:E487"/>
    <mergeCell ref="D488:E488"/>
    <mergeCell ref="D69:E69"/>
    <mergeCell ref="A74:L74"/>
    <mergeCell ref="D166:E166"/>
    <mergeCell ref="D173:E173"/>
    <mergeCell ref="D180:E180"/>
  </mergeCells>
  <dataValidations count="4">
    <dataValidation allowBlank="1" showInputMessage="1" showErrorMessage="1" prompt="Saldo final del periodo que corresponde la cuenta pública presentada (mensual:  enero, febrero, marzo, etc.; trimestral: 1er, 2do, 3ro. o 4to.)." sqref="C134 C162 C169 C176"/>
    <dataValidation allowBlank="1" showInputMessage="1" showErrorMessage="1" prompt="Corresponde al número de la cuenta de acuerdo al Plan de Cuentas emitido por el CONAC (DOF 22/11/2010)." sqref="B134"/>
    <dataValidation allowBlank="1" showInputMessage="1" showErrorMessage="1" prompt="Características cualitativas significativas que les impacten financieramente." sqref="D134:E134 E162 E169 E176"/>
    <dataValidation allowBlank="1" showInputMessage="1" showErrorMessage="1" prompt="Especificar origen de dicho recurso: Federal, Estatal, Municipal, Particulares." sqref="D162 D169 D176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dcterms:created xsi:type="dcterms:W3CDTF">2017-06-28T14:53:54Z</dcterms:created>
  <dcterms:modified xsi:type="dcterms:W3CDTF">2020-08-01T01:56:56Z</dcterms:modified>
</cp:coreProperties>
</file>