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C:\Users\Usuario.DESKTOP-P4UT2LR\Desktop\2023\TRIMESTRALES PAG OFICIAL LOCAL\"/>
    </mc:Choice>
  </mc:AlternateContent>
  <xr:revisionPtr revIDLastSave="0" documentId="13_ncr:1_{0313EF61-7F8E-4E45-B785-0E068ADEB2E6}" xr6:coauthVersionLast="36" xr6:coauthVersionMax="36" xr10:uidLastSave="{00000000-0000-0000-0000-000000000000}"/>
  <bookViews>
    <workbookView xWindow="0" yWindow="0" windowWidth="19200" windowHeight="10965" xr2:uid="{00000000-000D-0000-FFFF-FFFF00000000}"/>
  </bookViews>
  <sheets>
    <sheet name="RESUMEN trim" sheetId="6" r:id="rId1"/>
    <sheet name="DESGLOSE POR PARTIDA " sheetId="5" r:id="rId2"/>
    <sheet name="DESGLOSE POR PROVEEDOR." sheetId="11" r:id="rId3"/>
  </sheets>
  <externalReferences>
    <externalReference r:id="rId4"/>
    <externalReference r:id="rId5"/>
  </externalReferences>
  <definedNames>
    <definedName name="\a">#N/A</definedName>
    <definedName name="\b">#N/A</definedName>
    <definedName name="_xlnm._FilterDatabase" localSheetId="1" hidden="1">'DESGLOSE POR PARTIDA '!$A$19:$F$19</definedName>
    <definedName name="_xlnm._FilterDatabase" localSheetId="2" hidden="1">'DESGLOSE POR PROVEEDOR.'!$A$19:$F$38</definedName>
    <definedName name="_xlnm._FilterDatabase" localSheetId="0" hidden="1">'RESUMEN trim'!$A$18:$G$23</definedName>
    <definedName name="Algo" localSheetId="2">#REF!</definedName>
    <definedName name="Algo">#REF!</definedName>
    <definedName name="_xlnm.Print_Area" localSheetId="1">'DESGLOSE POR PARTIDA '!$A$1:$F$42</definedName>
    <definedName name="_xlnm.Print_Area" localSheetId="0">'RESUMEN trim'!$A$1:$G$28</definedName>
    <definedName name="_xlnm.Database" localSheetId="2">#REF!</definedName>
    <definedName name="_xlnm.Database">#REF!</definedName>
    <definedName name="CHIAPAS" localSheetId="2">#REF!</definedName>
    <definedName name="CHIAPAS">#REF!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DES" localSheetId="2">#REF!</definedName>
    <definedName name="DES">#REF!</definedName>
    <definedName name="DF" localSheetId="2">#REF!</definedName>
    <definedName name="DF">#REF!</definedName>
    <definedName name="dfd" localSheetId="2">#REF!</definedName>
    <definedName name="dfd">#REF!</definedName>
    <definedName name="djfjdlfjks" localSheetId="2">#REF!</definedName>
    <definedName name="djfjdlfjks">#REF!</definedName>
    <definedName name="e">'[1]Distrito Federal'!$A$1:$IU$12</definedName>
    <definedName name="ENTIDAD">[2]ENTIDADES!$A$1:$A$32</definedName>
    <definedName name="Excel_BuiltIn_Print_Area_1_1_1" localSheetId="2">#REF!</definedName>
    <definedName name="Excel_BuiltIn_Print_Area_1_1_1">#REF!</definedName>
    <definedName name="Excel_BuiltIn_Print_Area_2_1_1" localSheetId="2">#REF!</definedName>
    <definedName name="Excel_BuiltIn_Print_Area_2_1_1">#REF!</definedName>
    <definedName name="Excel_BuiltIn_Print_Area_2_1_1_1" localSheetId="2">#REF!</definedName>
    <definedName name="Excel_BuiltIn_Print_Area_2_1_1_1">#REF!</definedName>
    <definedName name="Excel_BuiltIn_Print_Area_2_1_1_1_1" localSheetId="2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 localSheetId="2">#REF!</definedName>
    <definedName name="fjdlfjdls">#REF!</definedName>
    <definedName name="Imprimir_área_IM" localSheetId="2">#REF!</definedName>
    <definedName name="Imprimir_área_IM">#REF!</definedName>
    <definedName name="JGKDFJGFDS" localSheetId="2">#REF!</definedName>
    <definedName name="JGKDFJGFDS">#REF!</definedName>
    <definedName name="leo" localSheetId="2">#REF!</definedName>
    <definedName name="leo">#REF!</definedName>
    <definedName name="organigrama" localSheetId="2">#REF!</definedName>
    <definedName name="organigrama">#REF!</definedName>
    <definedName name="q" localSheetId="2">#REF!</definedName>
    <definedName name="q">#REF!</definedName>
    <definedName name="sdgf" localSheetId="2">#REF!</definedName>
    <definedName name="sdgf">#REF!</definedName>
    <definedName name="sss" localSheetId="2">#REF!</definedName>
    <definedName name="sss">#REF!</definedName>
    <definedName name="Status" localSheetId="2">#REF!</definedName>
    <definedName name="Status">#REF!</definedName>
    <definedName name="status1" localSheetId="2">#REF!</definedName>
    <definedName name="status1">#REF!</definedName>
    <definedName name="_xlnm.Print_Titles" localSheetId="1">'DESGLOSE POR PARTIDA '!$19:$19</definedName>
    <definedName name="_xlnm.Print_Titles" localSheetId="2">'DESGLOSE POR PROVEEDOR.'!$6:$20</definedName>
    <definedName name="_xlnm.Print_Titles" localSheetId="0">'RESUMEN trim'!$18:$18</definedName>
    <definedName name="wd" localSheetId="2">#REF!</definedName>
    <definedName name="wd">#REF!</definedName>
    <definedName name="XSC" localSheetId="2">#REF!</definedName>
    <definedName name="XS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5" l="1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C20" i="5"/>
  <c r="F20" i="6"/>
  <c r="G21" i="6" l="1"/>
  <c r="G20" i="6"/>
  <c r="G19" i="6"/>
  <c r="F20" i="5" l="1"/>
  <c r="C36" i="5"/>
  <c r="E36" i="5" l="1"/>
  <c r="F22" i="6" l="1"/>
  <c r="D36" i="5" l="1"/>
  <c r="F28" i="5"/>
  <c r="F21" i="5" l="1"/>
  <c r="F22" i="5"/>
  <c r="F23" i="5"/>
  <c r="F24" i="5"/>
  <c r="F25" i="5"/>
  <c r="F26" i="5"/>
  <c r="F27" i="5"/>
  <c r="F29" i="5" l="1"/>
  <c r="F30" i="5"/>
  <c r="F31" i="5"/>
  <c r="F32" i="5"/>
  <c r="F33" i="5"/>
  <c r="F34" i="5"/>
  <c r="F35" i="5"/>
  <c r="F36" i="5" l="1"/>
  <c r="C59" i="6"/>
  <c r="E54" i="6"/>
  <c r="E46" i="6"/>
  <c r="E36" i="6"/>
  <c r="E59" i="6" s="1"/>
  <c r="E22" i="6" l="1"/>
  <c r="C22" i="6"/>
  <c r="G22" i="6" l="1"/>
  <c r="D20" i="6"/>
  <c r="D21" i="6"/>
  <c r="D19" i="6"/>
  <c r="D22" i="6" l="1"/>
</calcChain>
</file>

<file path=xl/sharedStrings.xml><?xml version="1.0" encoding="utf-8"?>
<sst xmlns="http://schemas.openxmlformats.org/spreadsheetml/2006/main" count="138" uniqueCount="79">
  <si>
    <t>Sueldos base al personal eventual</t>
  </si>
  <si>
    <t>Medicinas y productos farmacéuticos</t>
  </si>
  <si>
    <t>Materiales, accesorios y suministros médicos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</si>
  <si>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</si>
  <si>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</si>
  <si>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</si>
  <si>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</si>
  <si>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</si>
  <si>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</si>
  <si>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</si>
  <si>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</si>
  <si>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</si>
  <si>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</si>
  <si>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</si>
  <si>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</si>
  <si>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</si>
  <si>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</si>
  <si>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</si>
  <si>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</si>
  <si>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>EJERCIDO ACUMULADO COMPROBADO</t>
  </si>
  <si>
    <t>POR EJERCER O COMPROBAR</t>
  </si>
  <si>
    <t xml:space="preserve">Sueldos base al peronal permanente </t>
  </si>
  <si>
    <t>Primas por años de Servs. Efectiv. Prestados</t>
  </si>
  <si>
    <t>Primas de vacaciones y dominical y Gratif de fin de año</t>
  </si>
  <si>
    <t xml:space="preserve">Compensaciones </t>
  </si>
  <si>
    <t>Aportaciones de Seguridad Social</t>
  </si>
  <si>
    <t xml:space="preserve">Prestaciones contractuales </t>
  </si>
  <si>
    <t>Otras prestaciones sociales y económicas</t>
  </si>
  <si>
    <t xml:space="preserve">Materiales y suministros </t>
  </si>
  <si>
    <t>Material de Limpieza</t>
  </si>
  <si>
    <t xml:space="preserve">Alimentación de personas </t>
  </si>
  <si>
    <t>NO.</t>
  </si>
  <si>
    <t>Partidas de Gasto</t>
  </si>
  <si>
    <t>Acciones a las que los mismos están destinados</t>
  </si>
  <si>
    <t>Resultados obtenidos con su aplicación</t>
  </si>
  <si>
    <t>Clave</t>
  </si>
  <si>
    <t>Nombre</t>
  </si>
  <si>
    <t>Detener o prevenir enfermedades; para aliviar síntomas; o para ayudar a diagnosticar algunas enfermedades. Los avances en los medicamentos han hecho posible que lo médicos curen muchas enfermedades y salven muchas vidas.</t>
  </si>
  <si>
    <t>Garantiza un buen servicio, ya sea mediante los equipos médicos o distintos tratamientos que deban ser aplicados a los pacientes.</t>
  </si>
  <si>
    <t xml:space="preserve">Proveer un grado de protección y seguridad, para la conservación de los edificios, sus contenidos, y sus ocupantes. 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</si>
  <si>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</si>
  <si>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>Nombre de los proveedores y contratistas</t>
  </si>
  <si>
    <t>DISTRIBUIDORA INTERNACIONAL DE MEDICAMENTOS Y EQUIPO MEDICO SA DE CV</t>
  </si>
  <si>
    <t>PHARMAJAL SERVICIOS INTEGRALES FARMACEÚTICOS SA DE CV</t>
  </si>
  <si>
    <t xml:space="preserve">PARTIDA </t>
  </si>
  <si>
    <t>DESCRIPCIÓN</t>
  </si>
  <si>
    <t>GRUPO</t>
  </si>
  <si>
    <t>Brindar servicio de  vigilacia de las unidades médicas del ISAPEG</t>
  </si>
  <si>
    <t xml:space="preserve">Servicio de limpieza de las Unidades médicas del ISAPEG </t>
  </si>
  <si>
    <t xml:space="preserve">DESGLOSE POR PARTIDA </t>
  </si>
  <si>
    <t>DESGLOSE POR PROVEEDOR</t>
  </si>
  <si>
    <t>Compra de medicamento para el ejercicio 2023</t>
  </si>
  <si>
    <t xml:space="preserve">Compras destinadas a la adquisición de materiales y suministros médicos
en unidades médicas del ISAPEG </t>
  </si>
  <si>
    <t>EJERCIDO                 2DO. TRIMESTRE</t>
  </si>
  <si>
    <t>Los recursos ejercidos durante el segundo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</si>
  <si>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EJERCIDO                   2DO. TRIMESTRE</t>
  </si>
  <si>
    <t>II TRIMESTRE 2023</t>
  </si>
  <si>
    <t>Material de limpieza</t>
  </si>
  <si>
    <t>Productos alimenticios para personas derivado de la prestación de servicios públicos en unidades de salud</t>
  </si>
  <si>
    <t xml:space="preserve">Material de limpieza para las unidades médicas del ISAPEG </t>
  </si>
  <si>
    <t>Prevenir la propagación de gérmenes que causan enfermedadeseliminando la suciedad orgánica y/o inorgánica adherida a las superficies, siendo a su vez lo más respetuoso posible con el medio ambiente.</t>
  </si>
  <si>
    <t>ECODELI INDUSTRIAL SA DE CV</t>
  </si>
  <si>
    <t>PROFESIONALES EN MANTENIMIENTO YLIM</t>
  </si>
  <si>
    <t>SERVICIOS ECOLOGICOS DE LIMPIEZA YM</t>
  </si>
  <si>
    <t xml:space="preserve">Alimentos destinados a los pacientes, personal y becarios de las unidades médicas del ISAPEG </t>
  </si>
  <si>
    <t>Preservar la salud de los pacientes con los alimentos adecuados.</t>
  </si>
  <si>
    <t>PRODUCTOS SEREL SA DE CV</t>
  </si>
  <si>
    <t>ADVANTA PHARMA, S.A.P.I. DE C.V.</t>
  </si>
  <si>
    <t>CEORT SA DE CV</t>
  </si>
  <si>
    <t>DISTRIBUIDORA INTERNACIONAL DE MEDI</t>
  </si>
  <si>
    <t>PHARMAJAL SERVICIOS INTEGRALES FARM</t>
  </si>
  <si>
    <t>TECNOLOGIA Y DISEÑO INDUSTRIALSAPI</t>
  </si>
  <si>
    <t>LIMPIEZA Y VIGILANCIA PROFESIONALEM</t>
  </si>
  <si>
    <t>SEGURIDAD PRIVADA INTEGRAL MANAVILS</t>
  </si>
  <si>
    <t>TECNOVIGILANCIA SA DE CV</t>
  </si>
  <si>
    <t>ECODELI INDUSTRIAL SA DE</t>
  </si>
  <si>
    <t>PROFESIONALES EN MANTENIM</t>
  </si>
  <si>
    <t>SERVICIOS ECOLOGICOS DE L</t>
  </si>
  <si>
    <t>SERVICIOS ESTRELLA AZUL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</si>
</sst>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11"/>
      <name val="Montserrat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  <fill>
      <patternFill patternType="solid">
        <fgColor rgb="FF691C3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</cellStyleXfs>
  <cellXfs count="71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43" fontId="1" fillId="2" borderId="0" xfId="3" applyFont="1" applyFill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0" xfId="1" applyFont="1" applyFill="1"/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44" fontId="1" fillId="2" borderId="0" xfId="1" applyNumberFormat="1" applyFill="1"/>
    <xf numFmtId="0" fontId="1" fillId="0" borderId="0" xfId="1" applyFill="1"/>
    <xf numFmtId="4" fontId="1" fillId="0" borderId="0" xfId="1" applyNumberFormat="1"/>
    <xf numFmtId="4" fontId="10" fillId="0" borderId="0" xfId="1" applyNumberFormat="1" applyFont="1"/>
    <xf numFmtId="0" fontId="10" fillId="0" borderId="0" xfId="1" applyFo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" fillId="0" borderId="0" xfId="1" applyFill="1" applyBorder="1"/>
    <xf numFmtId="44" fontId="1" fillId="0" borderId="0" xfId="1" applyNumberFormat="1" applyFill="1" applyBorder="1"/>
    <xf numFmtId="49" fontId="1" fillId="0" borderId="0" xfId="3" applyNumberFormat="1" applyFont="1" applyFill="1" applyBorder="1"/>
    <xf numFmtId="4" fontId="1" fillId="0" borderId="0" xfId="1" applyNumberFormat="1" applyFill="1" applyBorder="1"/>
    <xf numFmtId="49" fontId="1" fillId="0" borderId="0" xfId="1" applyNumberFormat="1" applyFill="1" applyBorder="1"/>
    <xf numFmtId="44" fontId="5" fillId="0" borderId="0" xfId="2" applyNumberFormat="1" applyFont="1" applyFill="1" applyBorder="1" applyAlignment="1">
      <alignment horizontal="center" vertical="center" wrapText="1"/>
    </xf>
    <xf numFmtId="44" fontId="8" fillId="3" borderId="8" xfId="2" applyFont="1" applyFill="1" applyBorder="1" applyAlignment="1">
      <alignment horizontal="center" vertical="center" wrapText="1"/>
    </xf>
    <xf numFmtId="44" fontId="8" fillId="3" borderId="9" xfId="2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44" fontId="7" fillId="0" borderId="14" xfId="2" applyFont="1" applyFill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vertical="center" wrapText="1"/>
    </xf>
    <xf numFmtId="44" fontId="7" fillId="0" borderId="17" xfId="2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</cellXfs>
  <cellStyles count="6">
    <cellStyle name="Millares" xfId="3" builtinId="3"/>
    <cellStyle name="Moneda" xfId="2" builtinId="4"/>
    <cellStyle name="Normal" xfId="0" builtinId="0"/>
    <cellStyle name="Normal 2" xfId="1" xr:uid="{00000000-0005-0000-0000-000003000000}"/>
    <cellStyle name="Normal 4" xfId="5" xr:uid="{B279FEF0-A791-47C4-AF77-17438902377E}"/>
    <cellStyle name="Porcentaje" xfId="4" builtinId="5"/>
  </cellStyles>
  <dxfs count="0"/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428625</xdr:colOff>
      <xdr:row>0</xdr:row>
      <xdr:rowOff>28575</xdr:rowOff>
    </xdr:from>
    <xdr:to>
      <xdr:col>6</xdr:col>
      <xdr:colOff>1369868</xdr:colOff>
      <xdr:row>4</xdr:row>
      <xdr:rowOff>46758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6343650" y="28575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1168978</xdr:colOff>
      <xdr:row>4</xdr:row>
      <xdr:rowOff>147205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0" y="952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476250</xdr:colOff>
      <xdr:row>0</xdr:row>
      <xdr:rowOff>95250</xdr:rowOff>
    </xdr:from>
    <xdr:to>
      <xdr:col>6</xdr:col>
      <xdr:colOff>10968</xdr:colOff>
      <xdr:row>4</xdr:row>
      <xdr:rowOff>113433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6496050" y="95250"/>
          <a:ext cx="210646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0</xdr:rowOff>
    </xdr:from>
    <xdr:to>
      <xdr:col>2</xdr:col>
      <xdr:colOff>478695</xdr:colOff>
      <xdr:row>3</xdr:row>
      <xdr:rowOff>13855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3BA7B8-1436-4E7D-B26E-6A729C40481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33617" y="0"/>
          <a:ext cx="1930978" cy="6710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5905500</xdr:colOff>
      <xdr:row>0</xdr:row>
      <xdr:rowOff>42582</xdr:rowOff>
    </xdr:from>
    <xdr:to>
      <xdr:col>5</xdr:col>
      <xdr:colOff>2703742</xdr:colOff>
      <xdr:row>8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58AEFB-7392-4D41-9971-D1324BF47A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13413441" y="42582"/>
          <a:ext cx="3028713" cy="1380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J59"/>
  <sheetViews>
    <sheetView showGridLines="0" tabSelected="1" zoomScaleNormal="100" workbookViewId="0">
      <selection activeCell="A12" sqref="A12:G12"/>
    </sheetView>
  </sheetViews>
  <sheetFormatPr baseColWidth="10" defaultRowHeight="12.75"/>
  <cols>
    <col min="1" max="1" width="7.5703125" style="1" bestFit="1" customWidth="1"/>
    <col min="2" max="2" width="37.71093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5.85546875" style="2" bestFit="1" customWidth="1"/>
    <col min="9" max="9" width="17.5703125" style="15" bestFit="1" customWidth="1"/>
    <col min="10" max="10" width="15.85546875" style="2" bestFit="1" customWidth="1"/>
    <col min="11" max="16384" width="11.42578125" style="2"/>
  </cols>
  <sheetData>
    <row r="7" spans="1:7">
      <c r="A7" s="57"/>
      <c r="B7" s="57"/>
      <c r="C7" s="57"/>
      <c r="D7" s="57"/>
      <c r="E7" s="57"/>
      <c r="F7" s="57"/>
      <c r="G7" s="57"/>
    </row>
    <row r="8" spans="1:7">
      <c r="A8" s="57"/>
      <c r="B8" s="57"/>
      <c r="C8" s="57"/>
      <c r="D8" s="57"/>
      <c r="E8" s="57"/>
      <c r="F8" s="57"/>
      <c r="G8" s="57"/>
    </row>
    <row r="9" spans="1:7" ht="18">
      <c r="A9" s="58" t="s">
        <v>13</v>
      </c>
      <c r="B9" s="58"/>
      <c r="C9" s="58"/>
      <c r="D9" s="58"/>
      <c r="E9" s="58"/>
      <c r="F9" s="58"/>
      <c r="G9" s="58"/>
    </row>
    <row r="10" spans="1:7" ht="18">
      <c r="A10" s="58" t="s">
        <v>14</v>
      </c>
      <c r="B10" s="58"/>
      <c r="C10" s="58"/>
      <c r="D10" s="58"/>
      <c r="E10" s="58"/>
      <c r="F10" s="58"/>
      <c r="G10" s="58"/>
    </row>
    <row r="11" spans="1:7" ht="18">
      <c r="A11" s="58" t="s">
        <v>15</v>
      </c>
      <c r="B11" s="58"/>
      <c r="C11" s="58"/>
      <c r="D11" s="58"/>
      <c r="E11" s="58"/>
      <c r="F11" s="58"/>
      <c r="G11" s="58"/>
    </row>
    <row r="12" spans="1:7" ht="18">
      <c r="A12" s="58" t="s">
        <v>16</v>
      </c>
      <c r="B12" s="58"/>
      <c r="C12" s="58"/>
      <c r="D12" s="58"/>
      <c r="E12" s="58"/>
      <c r="F12" s="58"/>
      <c r="G12" s="58"/>
    </row>
    <row r="13" spans="1:7" ht="18">
      <c r="A13" s="58" t="s">
        <v>17</v>
      </c>
      <c r="B13" s="58"/>
      <c r="C13" s="58"/>
      <c r="D13" s="58"/>
      <c r="E13" s="58"/>
      <c r="F13" s="58"/>
      <c r="G13" s="58"/>
    </row>
    <row r="14" spans="1:7" ht="18">
      <c r="A14" s="58"/>
      <c r="B14" s="58"/>
      <c r="C14" s="58"/>
      <c r="D14" s="58"/>
      <c r="E14" s="58"/>
      <c r="F14" s="58"/>
      <c r="G14" s="58"/>
    </row>
    <row r="15" spans="1:7" ht="18">
      <c r="A15" s="58" t="s">
        <v>12</v>
      </c>
      <c r="B15" s="58"/>
      <c r="C15" s="58"/>
      <c r="D15" s="58"/>
      <c r="E15" s="58"/>
      <c r="F15" s="58"/>
      <c r="G15" s="58"/>
    </row>
    <row r="16" spans="1:7" ht="18">
      <c r="A16" s="58" t="s">
        <v>18</v>
      </c>
      <c r="B16" s="58"/>
      <c r="C16" s="58"/>
      <c r="D16" s="58"/>
      <c r="E16" s="58"/>
      <c r="F16" s="58"/>
      <c r="G16" s="58"/>
    </row>
    <row r="17" spans="1:10" ht="15.75">
      <c r="A17" s="10"/>
      <c r="B17" s="10"/>
      <c r="C17" s="10"/>
      <c r="D17" s="10"/>
      <c r="E17" s="10"/>
      <c r="F17" s="10"/>
      <c r="G17" s="10"/>
    </row>
    <row r="18" spans="1:10" ht="80.25" customHeight="1">
      <c r="A18" s="29" t="s">
        <v>46</v>
      </c>
      <c r="B18" s="29" t="s">
        <v>45</v>
      </c>
      <c r="C18" s="4" t="s">
        <v>8</v>
      </c>
      <c r="D18" s="4" t="s">
        <v>11</v>
      </c>
      <c r="E18" s="4" t="s">
        <v>53</v>
      </c>
      <c r="F18" s="4" t="s">
        <v>19</v>
      </c>
      <c r="G18" s="4" t="s">
        <v>20</v>
      </c>
    </row>
    <row r="19" spans="1:10" s="3" customFormat="1" ht="25.5" customHeight="1">
      <c r="A19" s="30">
        <v>1000</v>
      </c>
      <c r="B19" s="31" t="s">
        <v>9</v>
      </c>
      <c r="C19" s="5">
        <v>1839078888.3499999</v>
      </c>
      <c r="D19" s="11">
        <f>C19/C22</f>
        <v>0.45784823261545576</v>
      </c>
      <c r="E19" s="5">
        <v>521849578.68000001</v>
      </c>
      <c r="F19" s="5">
        <v>1047621527.5500003</v>
      </c>
      <c r="G19" s="5">
        <f>C19-F19</f>
        <v>791457360.79999959</v>
      </c>
      <c r="I19" s="9"/>
      <c r="J19" s="16"/>
    </row>
    <row r="20" spans="1:10" s="3" customFormat="1" ht="25.5" customHeight="1">
      <c r="A20" s="30">
        <v>2000</v>
      </c>
      <c r="B20" s="32" t="s">
        <v>28</v>
      </c>
      <c r="C20" s="5">
        <v>1078515882.8399999</v>
      </c>
      <c r="D20" s="11">
        <f>C20/C22</f>
        <v>0.26850212567500054</v>
      </c>
      <c r="E20" s="5">
        <v>236069799.42999998</v>
      </c>
      <c r="F20" s="5">
        <f>80372695.09+E20</f>
        <v>316442494.51999998</v>
      </c>
      <c r="G20" s="5">
        <f>C20-F20</f>
        <v>762073388.31999993</v>
      </c>
      <c r="I20" s="9"/>
      <c r="J20" s="16"/>
    </row>
    <row r="21" spans="1:10" s="3" customFormat="1" ht="25.5" customHeight="1">
      <c r="A21" s="30">
        <v>3000</v>
      </c>
      <c r="B21" s="31" t="s">
        <v>10</v>
      </c>
      <c r="C21" s="5">
        <v>1099192359</v>
      </c>
      <c r="D21" s="11">
        <f>C21/C22</f>
        <v>0.27364964170954381</v>
      </c>
      <c r="E21" s="5">
        <v>248478091.69</v>
      </c>
      <c r="F21" s="5">
        <v>265700854.33000001</v>
      </c>
      <c r="G21" s="5">
        <f>C21-F21</f>
        <v>833491504.66999996</v>
      </c>
      <c r="I21" s="9"/>
      <c r="J21" s="16"/>
    </row>
    <row r="22" spans="1:10" ht="21.75" customHeight="1">
      <c r="A22" s="14"/>
      <c r="B22" s="6" t="s">
        <v>7</v>
      </c>
      <c r="C22" s="6">
        <f>SUM(C19:C21)</f>
        <v>4016787130.1899996</v>
      </c>
      <c r="D22" s="12">
        <f>SUM(D19:D21)</f>
        <v>1</v>
      </c>
      <c r="E22" s="6">
        <f>SUM(E19:E21)</f>
        <v>1006397469.8</v>
      </c>
      <c r="F22" s="6">
        <f>SUM(F19:F21)</f>
        <v>1629764876.4000001</v>
      </c>
      <c r="G22" s="6">
        <f>C22-F22</f>
        <v>2387022253.7899995</v>
      </c>
    </row>
    <row r="23" spans="1:10">
      <c r="A23" s="60"/>
      <c r="B23" s="61"/>
      <c r="C23" s="61"/>
      <c r="D23" s="61"/>
      <c r="E23" s="61"/>
      <c r="F23" s="61"/>
      <c r="G23" s="62"/>
    </row>
    <row r="24" spans="1:10">
      <c r="G24" s="8"/>
    </row>
    <row r="26" spans="1:10" ht="12.75" customHeight="1">
      <c r="A26" s="59" t="s">
        <v>54</v>
      </c>
      <c r="B26" s="59"/>
      <c r="C26" s="59"/>
      <c r="D26" s="59"/>
      <c r="E26" s="59"/>
      <c r="F26" s="59"/>
      <c r="G26" s="59"/>
    </row>
    <row r="27" spans="1:10" ht="12.75" customHeight="1">
      <c r="A27" s="59"/>
      <c r="B27" s="59"/>
      <c r="C27" s="59"/>
      <c r="D27" s="59"/>
      <c r="E27" s="59"/>
      <c r="F27" s="59"/>
      <c r="G27" s="59"/>
    </row>
    <row r="28" spans="1:10" ht="12.75" customHeight="1">
      <c r="A28" s="59"/>
      <c r="B28" s="59"/>
      <c r="C28" s="59"/>
      <c r="D28" s="59"/>
      <c r="E28" s="59"/>
      <c r="F28" s="59"/>
      <c r="G28" s="59"/>
    </row>
    <row r="36" spans="3:5" hidden="1">
      <c r="C36" s="18">
        <v>481645849.5</v>
      </c>
      <c r="D36" s="2">
        <v>1130</v>
      </c>
      <c r="E36" s="18">
        <f>SUM(C36:C45)</f>
        <v>1679043062.1999998</v>
      </c>
    </row>
    <row r="37" spans="3:5" hidden="1">
      <c r="C37" s="18">
        <v>442013389.68000001</v>
      </c>
      <c r="D37" s="2">
        <v>1220</v>
      </c>
    </row>
    <row r="38" spans="3:5" hidden="1">
      <c r="C38" s="18">
        <v>15864885.83</v>
      </c>
      <c r="D38" s="2">
        <v>1310</v>
      </c>
    </row>
    <row r="39" spans="3:5" hidden="1">
      <c r="C39" s="18">
        <v>18859849.309999999</v>
      </c>
      <c r="D39" s="2">
        <v>1320</v>
      </c>
    </row>
    <row r="40" spans="3:5" hidden="1">
      <c r="C40" s="18">
        <v>255611506.91999999</v>
      </c>
      <c r="D40" s="2">
        <v>1340</v>
      </c>
    </row>
    <row r="41" spans="3:5" hidden="1">
      <c r="C41" s="18">
        <v>56464720.329999998</v>
      </c>
      <c r="D41" s="2">
        <v>1410</v>
      </c>
    </row>
    <row r="42" spans="3:5" hidden="1">
      <c r="C42" s="18">
        <v>17567016</v>
      </c>
      <c r="D42" s="2">
        <v>1420</v>
      </c>
    </row>
    <row r="43" spans="3:5" hidden="1">
      <c r="C43" s="18">
        <v>23039273</v>
      </c>
      <c r="D43" s="2">
        <v>1430</v>
      </c>
    </row>
    <row r="44" spans="3:5" hidden="1">
      <c r="C44" s="18">
        <v>109269483.31999999</v>
      </c>
      <c r="D44" s="2">
        <v>1540</v>
      </c>
    </row>
    <row r="45" spans="3:5" hidden="1">
      <c r="C45" s="18">
        <v>258707088.31</v>
      </c>
      <c r="D45" s="2">
        <v>1590</v>
      </c>
    </row>
    <row r="46" spans="3:5" hidden="1">
      <c r="C46" s="18">
        <v>66532880</v>
      </c>
      <c r="D46" s="2">
        <v>2160</v>
      </c>
      <c r="E46" s="18">
        <f>SUM(C46:C53)</f>
        <v>1427136750.77</v>
      </c>
    </row>
    <row r="47" spans="3:5" hidden="1">
      <c r="C47" s="18">
        <v>17140921</v>
      </c>
      <c r="D47" s="2">
        <v>2210</v>
      </c>
    </row>
    <row r="48" spans="3:5" hidden="1">
      <c r="C48" s="18">
        <v>228500</v>
      </c>
      <c r="D48" s="2">
        <v>2230</v>
      </c>
    </row>
    <row r="49" spans="3:5" hidden="1">
      <c r="C49" s="18">
        <v>1858730</v>
      </c>
      <c r="D49" s="2">
        <v>2510</v>
      </c>
    </row>
    <row r="50" spans="3:5" hidden="1">
      <c r="C50" s="18">
        <v>1105469277.77</v>
      </c>
      <c r="D50" s="2">
        <v>2530</v>
      </c>
    </row>
    <row r="51" spans="3:5" hidden="1">
      <c r="C51" s="18">
        <v>169087916</v>
      </c>
      <c r="D51" s="2">
        <v>2540</v>
      </c>
    </row>
    <row r="52" spans="3:5" hidden="1">
      <c r="C52" s="18">
        <v>978970</v>
      </c>
      <c r="D52" s="2">
        <v>2550</v>
      </c>
    </row>
    <row r="53" spans="3:5" hidden="1">
      <c r="C53" s="18">
        <v>65839556</v>
      </c>
      <c r="D53" s="2">
        <v>2590</v>
      </c>
    </row>
    <row r="54" spans="3:5" hidden="1">
      <c r="C54" s="18">
        <v>63500</v>
      </c>
      <c r="D54" s="2">
        <v>3360</v>
      </c>
      <c r="E54" s="18">
        <f>SUM(C54:C58)</f>
        <v>1091427842.54</v>
      </c>
    </row>
    <row r="55" spans="3:5" hidden="1">
      <c r="C55" s="18">
        <v>259903121</v>
      </c>
      <c r="D55" s="2">
        <v>3380</v>
      </c>
    </row>
    <row r="56" spans="3:5" hidden="1">
      <c r="C56" s="18">
        <v>281485338</v>
      </c>
      <c r="D56" s="2">
        <v>3540</v>
      </c>
    </row>
    <row r="57" spans="3:5" hidden="1">
      <c r="C57" s="18">
        <v>57570000</v>
      </c>
      <c r="D57" s="2">
        <v>3570</v>
      </c>
    </row>
    <row r="58" spans="3:5" hidden="1">
      <c r="C58" s="18">
        <v>492405883.54000002</v>
      </c>
      <c r="D58" s="2">
        <v>3580</v>
      </c>
    </row>
    <row r="59" spans="3:5" hidden="1">
      <c r="C59" s="19">
        <f>SUM(C36:C58)</f>
        <v>4197607655.5099998</v>
      </c>
      <c r="D59" s="20"/>
      <c r="E59" s="19">
        <f>SUM(E36:E58)</f>
        <v>4197607655.5099998</v>
      </c>
    </row>
  </sheetData>
  <mergeCells count="12">
    <mergeCell ref="A26:G28"/>
    <mergeCell ref="A12:G12"/>
    <mergeCell ref="A13:G13"/>
    <mergeCell ref="A14:G14"/>
    <mergeCell ref="A15:G15"/>
    <mergeCell ref="A16:G16"/>
    <mergeCell ref="A23:G23"/>
    <mergeCell ref="A7:G7"/>
    <mergeCell ref="A8:G8"/>
    <mergeCell ref="A9:G9"/>
    <mergeCell ref="A10:G10"/>
    <mergeCell ref="A11:G11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J42"/>
  <sheetViews>
    <sheetView showGridLines="0" zoomScaleNormal="100" workbookViewId="0">
      <selection activeCell="E8" sqref="E8"/>
    </sheetView>
  </sheetViews>
  <sheetFormatPr baseColWidth="10" defaultRowHeight="12.75"/>
  <cols>
    <col min="1" max="1" width="11.42578125" style="1" customWidth="1"/>
    <col min="2" max="2" width="42.28515625" style="1" bestFit="1" customWidth="1"/>
    <col min="3" max="3" width="19" style="2" customWidth="1"/>
    <col min="4" max="5" width="17.5703125" style="2" customWidth="1"/>
    <col min="6" max="6" width="21" style="2" customWidth="1"/>
    <col min="7" max="7" width="17.5703125" style="33" bestFit="1" customWidth="1"/>
    <col min="8" max="8" width="14.7109375" style="33" bestFit="1" customWidth="1"/>
    <col min="9" max="9" width="14.85546875" style="2" bestFit="1" customWidth="1"/>
    <col min="10" max="10" width="12.7109375" style="2" bestFit="1" customWidth="1"/>
    <col min="11" max="16384" width="11.42578125" style="2"/>
  </cols>
  <sheetData>
    <row r="9" spans="1:6" ht="18">
      <c r="A9" s="58" t="s">
        <v>13</v>
      </c>
      <c r="B9" s="58"/>
      <c r="C9" s="58"/>
      <c r="D9" s="58"/>
      <c r="E9" s="58"/>
      <c r="F9" s="58"/>
    </row>
    <row r="10" spans="1:6" ht="18">
      <c r="A10" s="58" t="s">
        <v>14</v>
      </c>
      <c r="B10" s="58"/>
      <c r="C10" s="58"/>
      <c r="D10" s="58"/>
      <c r="E10" s="58"/>
      <c r="F10" s="58"/>
    </row>
    <row r="11" spans="1:6" ht="18">
      <c r="A11" s="58" t="s">
        <v>15</v>
      </c>
      <c r="B11" s="58"/>
      <c r="C11" s="58"/>
      <c r="D11" s="58"/>
      <c r="E11" s="58"/>
      <c r="F11" s="58"/>
    </row>
    <row r="12" spans="1:6" ht="18">
      <c r="A12" s="58" t="s">
        <v>16</v>
      </c>
      <c r="B12" s="58"/>
      <c r="C12" s="58"/>
      <c r="D12" s="58"/>
      <c r="E12" s="58"/>
      <c r="F12" s="58"/>
    </row>
    <row r="13" spans="1:6" ht="18">
      <c r="A13" s="58" t="s">
        <v>17</v>
      </c>
      <c r="B13" s="58"/>
      <c r="C13" s="58"/>
      <c r="D13" s="58"/>
      <c r="E13" s="58"/>
      <c r="F13" s="58"/>
    </row>
    <row r="15" spans="1:6" ht="18">
      <c r="A15" s="58" t="s">
        <v>12</v>
      </c>
      <c r="B15" s="58"/>
      <c r="C15" s="58"/>
      <c r="D15" s="58"/>
      <c r="E15" s="58"/>
      <c r="F15" s="58"/>
    </row>
    <row r="16" spans="1:6" ht="18">
      <c r="A16" s="58" t="s">
        <v>49</v>
      </c>
      <c r="B16" s="58"/>
      <c r="C16" s="58"/>
      <c r="D16" s="58"/>
      <c r="E16" s="58"/>
      <c r="F16" s="58"/>
    </row>
    <row r="17" spans="1:10" ht="18">
      <c r="A17" s="58"/>
      <c r="B17" s="58"/>
      <c r="C17" s="58"/>
      <c r="D17" s="58"/>
      <c r="E17" s="58"/>
      <c r="F17" s="58"/>
    </row>
    <row r="18" spans="1:10" ht="16.5" thickBot="1">
      <c r="A18" s="7"/>
      <c r="B18" s="7"/>
      <c r="C18" s="7"/>
      <c r="D18" s="7"/>
      <c r="E18" s="7"/>
      <c r="F18" s="7"/>
    </row>
    <row r="19" spans="1:10" ht="33.75">
      <c r="A19" s="41" t="s">
        <v>44</v>
      </c>
      <c r="B19" s="42" t="s">
        <v>45</v>
      </c>
      <c r="C19" s="42" t="s">
        <v>8</v>
      </c>
      <c r="D19" s="42" t="s">
        <v>55</v>
      </c>
      <c r="E19" s="42" t="s">
        <v>19</v>
      </c>
      <c r="F19" s="43" t="s">
        <v>20</v>
      </c>
    </row>
    <row r="20" spans="1:10" s="3" customFormat="1" ht="18" customHeight="1">
      <c r="A20" s="44">
        <v>1130</v>
      </c>
      <c r="B20" s="26" t="s">
        <v>21</v>
      </c>
      <c r="C20" s="5">
        <f>499339849+44142271</f>
        <v>543482120</v>
      </c>
      <c r="D20" s="5">
        <v>158019588.99999997</v>
      </c>
      <c r="E20" s="5">
        <f>158304439.21+D20</f>
        <v>316324028.20999998</v>
      </c>
      <c r="F20" s="45">
        <f>+C20-E20</f>
        <v>227158091.79000002</v>
      </c>
      <c r="H20" s="36"/>
      <c r="I20" s="9"/>
    </row>
    <row r="21" spans="1:10" s="3" customFormat="1" ht="18" customHeight="1">
      <c r="A21" s="44">
        <v>1220</v>
      </c>
      <c r="B21" s="27" t="s">
        <v>0</v>
      </c>
      <c r="C21" s="5">
        <v>569370597.35000002</v>
      </c>
      <c r="D21" s="5">
        <v>146586626.89999998</v>
      </c>
      <c r="E21" s="5">
        <f>158607306.12+D21</f>
        <v>305193933.01999998</v>
      </c>
      <c r="F21" s="45">
        <f t="shared" ref="F21:F27" si="0">+C21-E21</f>
        <v>264176664.33000004</v>
      </c>
      <c r="H21" s="36"/>
      <c r="I21" s="9"/>
    </row>
    <row r="22" spans="1:10" s="3" customFormat="1" ht="18" customHeight="1">
      <c r="A22" s="44">
        <v>1310</v>
      </c>
      <c r="B22" s="27" t="s">
        <v>22</v>
      </c>
      <c r="C22" s="5">
        <v>6424812</v>
      </c>
      <c r="D22" s="5">
        <v>2094217.5</v>
      </c>
      <c r="E22" s="5">
        <f>2113222.5+D22</f>
        <v>4207440</v>
      </c>
      <c r="F22" s="45">
        <f t="shared" si="0"/>
        <v>2217372</v>
      </c>
      <c r="H22" s="36"/>
      <c r="I22" s="9"/>
    </row>
    <row r="23" spans="1:10" s="3" customFormat="1" ht="17.25" customHeight="1">
      <c r="A23" s="44">
        <v>1320</v>
      </c>
      <c r="B23" s="26" t="s">
        <v>23</v>
      </c>
      <c r="C23" s="5">
        <v>22539013</v>
      </c>
      <c r="D23" s="5">
        <v>15401561.880000001</v>
      </c>
      <c r="E23" s="5">
        <f>1556858.94+D23</f>
        <v>16958420.82</v>
      </c>
      <c r="F23" s="45">
        <f t="shared" si="0"/>
        <v>5580592.1799999997</v>
      </c>
      <c r="H23" s="36"/>
      <c r="I23" s="35"/>
      <c r="J23" s="36"/>
    </row>
    <row r="24" spans="1:10" s="17" customFormat="1" ht="18" customHeight="1">
      <c r="A24" s="44">
        <v>1340</v>
      </c>
      <c r="B24" s="27" t="s">
        <v>24</v>
      </c>
      <c r="C24" s="5">
        <v>265077369</v>
      </c>
      <c r="D24" s="5">
        <v>66984402.839999989</v>
      </c>
      <c r="E24" s="5">
        <f>67687766.51+D24</f>
        <v>134672169.34999999</v>
      </c>
      <c r="F24" s="45">
        <f t="shared" si="0"/>
        <v>130405199.65000001</v>
      </c>
      <c r="H24" s="36"/>
      <c r="I24" s="9"/>
    </row>
    <row r="25" spans="1:10" s="3" customFormat="1" ht="18" customHeight="1">
      <c r="A25" s="44">
        <v>1410</v>
      </c>
      <c r="B25" s="27" t="s">
        <v>25</v>
      </c>
      <c r="C25" s="5">
        <v>52527240</v>
      </c>
      <c r="D25" s="5">
        <v>7521899.2300000004</v>
      </c>
      <c r="E25" s="5">
        <f>11069017.09+D25</f>
        <v>18590916.32</v>
      </c>
      <c r="F25" s="45">
        <f t="shared" si="0"/>
        <v>33936323.68</v>
      </c>
      <c r="H25" s="36"/>
      <c r="I25" s="9"/>
    </row>
    <row r="26" spans="1:10" s="3" customFormat="1" ht="18" customHeight="1">
      <c r="A26" s="44">
        <v>1540</v>
      </c>
      <c r="B26" s="26" t="s">
        <v>26</v>
      </c>
      <c r="C26" s="5">
        <v>111325266</v>
      </c>
      <c r="D26" s="5">
        <v>37325029</v>
      </c>
      <c r="E26" s="5">
        <f>37658992.5+D26</f>
        <v>74984021.5</v>
      </c>
      <c r="F26" s="45">
        <f t="shared" si="0"/>
        <v>36341244.5</v>
      </c>
      <c r="H26" s="36"/>
      <c r="I26" s="9"/>
    </row>
    <row r="27" spans="1:10" s="3" customFormat="1" ht="18" customHeight="1">
      <c r="A27" s="44">
        <v>1590</v>
      </c>
      <c r="B27" s="27" t="s">
        <v>27</v>
      </c>
      <c r="C27" s="5">
        <v>268332471</v>
      </c>
      <c r="D27" s="5">
        <v>87916252.330000013</v>
      </c>
      <c r="E27" s="5">
        <f>88774346+D27</f>
        <v>176690598.33000001</v>
      </c>
      <c r="F27" s="45">
        <f t="shared" si="0"/>
        <v>91641872.669999987</v>
      </c>
      <c r="H27" s="36"/>
    </row>
    <row r="28" spans="1:10" s="3" customFormat="1" ht="18" customHeight="1">
      <c r="A28" s="44">
        <v>2160</v>
      </c>
      <c r="B28" s="27" t="s">
        <v>29</v>
      </c>
      <c r="C28" s="5">
        <v>59092758</v>
      </c>
      <c r="D28" s="5">
        <v>17397567.300000001</v>
      </c>
      <c r="E28" s="5">
        <f>+D28</f>
        <v>17397567.300000001</v>
      </c>
      <c r="F28" s="45">
        <f>C28-E28</f>
        <v>41695190.700000003</v>
      </c>
      <c r="G28" s="16"/>
      <c r="H28" s="36"/>
    </row>
    <row r="29" spans="1:10" s="3" customFormat="1" ht="18" customHeight="1">
      <c r="A29" s="46">
        <v>2210</v>
      </c>
      <c r="B29" s="28" t="s">
        <v>30</v>
      </c>
      <c r="C29" s="5">
        <v>16753028</v>
      </c>
      <c r="D29" s="5">
        <v>9604072.9700000007</v>
      </c>
      <c r="E29" s="5">
        <f>+D29</f>
        <v>9604072.9700000007</v>
      </c>
      <c r="F29" s="45">
        <f t="shared" ref="F29:F35" si="1">C29-E29</f>
        <v>7148955.0299999993</v>
      </c>
      <c r="H29" s="33"/>
    </row>
    <row r="30" spans="1:10" s="3" customFormat="1">
      <c r="A30" s="46">
        <v>2530</v>
      </c>
      <c r="B30" s="28" t="s">
        <v>1</v>
      </c>
      <c r="C30" s="5">
        <v>637999582.52999997</v>
      </c>
      <c r="D30" s="5">
        <v>129823129.14000002</v>
      </c>
      <c r="E30" s="5">
        <f>67288262.97+D30</f>
        <v>197111392.11000001</v>
      </c>
      <c r="F30" s="45">
        <f t="shared" si="1"/>
        <v>440888190.41999996</v>
      </c>
      <c r="H30" s="36"/>
    </row>
    <row r="31" spans="1:10" s="3" customFormat="1" ht="18" customHeight="1">
      <c r="A31" s="46">
        <v>2540</v>
      </c>
      <c r="B31" s="28" t="s">
        <v>2</v>
      </c>
      <c r="C31" s="5">
        <v>364670514.31</v>
      </c>
      <c r="D31" s="5">
        <v>79245030.019999996</v>
      </c>
      <c r="E31" s="5">
        <f>13084432.12+D31</f>
        <v>92329462.140000001</v>
      </c>
      <c r="F31" s="45">
        <f t="shared" si="1"/>
        <v>272341052.17000002</v>
      </c>
      <c r="H31" s="36"/>
    </row>
    <row r="32" spans="1:10" s="3" customFormat="1" ht="18" customHeight="1">
      <c r="A32" s="46">
        <v>3380</v>
      </c>
      <c r="B32" s="28" t="s">
        <v>3</v>
      </c>
      <c r="C32" s="5">
        <v>260842491</v>
      </c>
      <c r="D32" s="5">
        <v>77325581.260000005</v>
      </c>
      <c r="E32" s="5">
        <f>9246217.89+D32</f>
        <v>86571799.150000006</v>
      </c>
      <c r="F32" s="45">
        <f t="shared" si="1"/>
        <v>174270691.84999999</v>
      </c>
      <c r="G32" s="37"/>
      <c r="H32" s="36"/>
      <c r="I32" s="2"/>
    </row>
    <row r="33" spans="1:9" s="3" customFormat="1" ht="21.75" customHeight="1">
      <c r="A33" s="46">
        <v>3540</v>
      </c>
      <c r="B33" s="28" t="s">
        <v>4</v>
      </c>
      <c r="C33" s="5">
        <v>263626268</v>
      </c>
      <c r="D33" s="5">
        <v>0</v>
      </c>
      <c r="E33" s="5">
        <f>+D33</f>
        <v>0</v>
      </c>
      <c r="F33" s="45">
        <f t="shared" si="1"/>
        <v>263626268</v>
      </c>
      <c r="G33" s="16"/>
      <c r="H33" s="36"/>
      <c r="I33" s="2"/>
    </row>
    <row r="34" spans="1:9" s="3" customFormat="1" ht="21.75" customHeight="1">
      <c r="A34" s="46">
        <v>3570</v>
      </c>
      <c r="B34" s="28" t="s">
        <v>5</v>
      </c>
      <c r="C34" s="5">
        <v>57569975</v>
      </c>
      <c r="D34" s="5">
        <v>0</v>
      </c>
      <c r="E34" s="5">
        <f>+D34</f>
        <v>0</v>
      </c>
      <c r="F34" s="45">
        <f t="shared" si="1"/>
        <v>57569975</v>
      </c>
      <c r="G34" s="37"/>
      <c r="H34" s="36"/>
      <c r="I34" s="2"/>
    </row>
    <row r="35" spans="1:9" s="3" customFormat="1" ht="21.75" customHeight="1" thickBot="1">
      <c r="A35" s="47">
        <v>3580</v>
      </c>
      <c r="B35" s="48" t="s">
        <v>6</v>
      </c>
      <c r="C35" s="5">
        <v>517153625</v>
      </c>
      <c r="D35" s="5">
        <v>171152510.76000002</v>
      </c>
      <c r="E35" s="5">
        <f>7976544.42+D35</f>
        <v>179129055.18000001</v>
      </c>
      <c r="F35" s="49">
        <f t="shared" si="1"/>
        <v>338024569.81999999</v>
      </c>
      <c r="G35" s="37"/>
      <c r="H35" s="38"/>
      <c r="I35" s="2"/>
    </row>
    <row r="36" spans="1:9" s="3" customFormat="1" ht="21.75" customHeight="1">
      <c r="A36" s="13"/>
      <c r="B36" s="39" t="s">
        <v>7</v>
      </c>
      <c r="C36" s="39">
        <f>SUM(C20:C35)</f>
        <v>4016787130.1900001</v>
      </c>
      <c r="D36" s="39">
        <f>SUM(D20:D35)</f>
        <v>1006397470.1299999</v>
      </c>
      <c r="E36" s="39">
        <f>SUM(E20:E35)</f>
        <v>1629764876.4000006</v>
      </c>
      <c r="F36" s="40">
        <f>SUM(F20:F35)</f>
        <v>2387022253.79</v>
      </c>
      <c r="G36" s="33"/>
      <c r="H36" s="33"/>
      <c r="I36" s="2"/>
    </row>
    <row r="37" spans="1:9" s="3" customFormat="1">
      <c r="A37" s="65"/>
      <c r="B37" s="65"/>
      <c r="C37" s="65"/>
      <c r="D37" s="65"/>
      <c r="E37" s="65"/>
      <c r="F37" s="66"/>
      <c r="G37" s="33"/>
      <c r="H37" s="34"/>
      <c r="I37" s="2"/>
    </row>
    <row r="38" spans="1:9">
      <c r="C38" s="8"/>
      <c r="F38" s="15"/>
    </row>
    <row r="40" spans="1:9">
      <c r="A40" s="63" t="s">
        <v>54</v>
      </c>
      <c r="B40" s="64"/>
      <c r="C40" s="64"/>
      <c r="D40" s="64"/>
      <c r="E40" s="64"/>
      <c r="F40" s="64"/>
    </row>
    <row r="41" spans="1:9">
      <c r="A41" s="64"/>
      <c r="B41" s="64"/>
      <c r="C41" s="64"/>
      <c r="D41" s="64"/>
      <c r="E41" s="64"/>
      <c r="F41" s="64"/>
    </row>
    <row r="42" spans="1:9" ht="18.75" customHeight="1">
      <c r="A42" s="64"/>
      <c r="B42" s="64"/>
      <c r="C42" s="64"/>
      <c r="D42" s="64"/>
      <c r="E42" s="64"/>
      <c r="F42" s="64"/>
    </row>
  </sheetData>
  <mergeCells count="10">
    <mergeCell ref="A16:F16"/>
    <mergeCell ref="A40:F42"/>
    <mergeCell ref="A9:F9"/>
    <mergeCell ref="A10:F10"/>
    <mergeCell ref="A11:F11"/>
    <mergeCell ref="A12:F12"/>
    <mergeCell ref="A13:F13"/>
    <mergeCell ref="A37:F37"/>
    <mergeCell ref="A17:F17"/>
    <mergeCell ref="A15:F15"/>
  </mergeCells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8858-2A8F-4E65-8794-40F836906F13}">
  <sheetPr>
    <tabColor rgb="FF691C32"/>
    <pageSetUpPr fitToPage="1"/>
  </sheetPr>
  <dimension ref="A1:H42"/>
  <sheetViews>
    <sheetView showGridLines="0" zoomScale="85" zoomScaleNormal="85" workbookViewId="0">
      <selection activeCell="A15" sqref="A15:F15"/>
    </sheetView>
  </sheetViews>
  <sheetFormatPr baseColWidth="10" defaultColWidth="11.42578125" defaultRowHeight="12.75"/>
  <cols>
    <col min="1" max="1" width="9.5703125" style="1" customWidth="1"/>
    <col min="2" max="2" width="12.7109375" style="1" customWidth="1"/>
    <col min="3" max="3" width="46.42578125" style="23" customWidth="1"/>
    <col min="4" max="4" width="43.85546875" style="23" customWidth="1"/>
    <col min="5" max="5" width="93.42578125" style="56" customWidth="1"/>
    <col min="6" max="6" width="45.5703125" style="2" customWidth="1"/>
    <col min="7" max="16384" width="11.42578125" style="2"/>
  </cols>
  <sheetData>
    <row r="1" spans="1:6">
      <c r="C1" s="2"/>
      <c r="D1" s="2"/>
      <c r="E1" s="54"/>
    </row>
    <row r="2" spans="1:6">
      <c r="C2" s="2"/>
      <c r="D2" s="2"/>
      <c r="E2" s="54"/>
    </row>
    <row r="3" spans="1:6">
      <c r="C3" s="2"/>
      <c r="D3" s="2"/>
      <c r="E3" s="54"/>
    </row>
    <row r="4" spans="1:6">
      <c r="C4" s="2"/>
      <c r="D4" s="2"/>
      <c r="E4" s="54"/>
    </row>
    <row r="5" spans="1:6">
      <c r="C5" s="2"/>
      <c r="D5" s="2"/>
      <c r="E5" s="54"/>
    </row>
    <row r="6" spans="1:6">
      <c r="C6" s="2"/>
      <c r="D6" s="2"/>
      <c r="E6" s="54"/>
    </row>
    <row r="7" spans="1:6">
      <c r="C7" s="2"/>
      <c r="D7" s="2"/>
      <c r="E7" s="54"/>
    </row>
    <row r="8" spans="1:6">
      <c r="C8" s="2"/>
      <c r="D8" s="2"/>
      <c r="E8" s="54"/>
    </row>
    <row r="9" spans="1:6" ht="18">
      <c r="A9" s="58" t="s">
        <v>13</v>
      </c>
      <c r="B9" s="58"/>
      <c r="C9" s="58"/>
      <c r="D9" s="58"/>
      <c r="E9" s="58"/>
      <c r="F9" s="58"/>
    </row>
    <row r="10" spans="1:6" ht="18">
      <c r="A10" s="58" t="s">
        <v>14</v>
      </c>
      <c r="B10" s="58"/>
      <c r="C10" s="58"/>
      <c r="D10" s="58"/>
      <c r="E10" s="58"/>
      <c r="F10" s="58"/>
    </row>
    <row r="11" spans="1:6" ht="18">
      <c r="A11" s="58" t="s">
        <v>15</v>
      </c>
      <c r="B11" s="58"/>
      <c r="C11" s="58"/>
      <c r="D11" s="58"/>
      <c r="E11" s="58"/>
      <c r="F11" s="58"/>
    </row>
    <row r="12" spans="1:6" ht="18">
      <c r="A12" s="58" t="s">
        <v>16</v>
      </c>
      <c r="B12" s="58"/>
      <c r="C12" s="58"/>
      <c r="D12" s="58"/>
      <c r="E12" s="58"/>
      <c r="F12" s="58"/>
    </row>
    <row r="13" spans="1:6" ht="18">
      <c r="A13" s="58" t="s">
        <v>17</v>
      </c>
      <c r="B13" s="58"/>
      <c r="C13" s="58"/>
      <c r="D13" s="58"/>
      <c r="E13" s="58"/>
      <c r="F13" s="58"/>
    </row>
    <row r="14" spans="1:6" ht="18">
      <c r="A14" s="58"/>
      <c r="B14" s="58"/>
      <c r="C14" s="58"/>
      <c r="D14" s="58"/>
      <c r="E14" s="58"/>
      <c r="F14" s="58"/>
    </row>
    <row r="15" spans="1:6" ht="18">
      <c r="A15" s="58" t="s">
        <v>12</v>
      </c>
      <c r="B15" s="58"/>
      <c r="C15" s="58"/>
      <c r="D15" s="58"/>
      <c r="E15" s="58"/>
      <c r="F15" s="58"/>
    </row>
    <row r="16" spans="1:6" ht="18">
      <c r="A16" s="58" t="s">
        <v>50</v>
      </c>
      <c r="B16" s="58"/>
      <c r="C16" s="58"/>
      <c r="D16" s="58"/>
      <c r="E16" s="58"/>
      <c r="F16" s="58"/>
    </row>
    <row r="17" spans="1:8" ht="18">
      <c r="A17" s="58" t="s">
        <v>56</v>
      </c>
      <c r="B17" s="58"/>
      <c r="C17" s="58"/>
      <c r="D17" s="58"/>
      <c r="E17" s="58"/>
      <c r="F17" s="58"/>
    </row>
    <row r="18" spans="1:8" ht="15.75">
      <c r="A18" s="21"/>
      <c r="B18" s="21"/>
      <c r="C18" s="22"/>
      <c r="D18" s="17"/>
      <c r="E18" s="55"/>
      <c r="F18" s="3"/>
    </row>
    <row r="19" spans="1:8">
      <c r="A19" s="67" t="s">
        <v>31</v>
      </c>
      <c r="B19" s="69" t="s">
        <v>32</v>
      </c>
      <c r="C19" s="70"/>
      <c r="D19" s="67" t="s">
        <v>33</v>
      </c>
      <c r="E19" s="67" t="s">
        <v>34</v>
      </c>
      <c r="F19" s="67" t="s">
        <v>41</v>
      </c>
    </row>
    <row r="20" spans="1:8">
      <c r="A20" s="68"/>
      <c r="B20" s="50" t="s">
        <v>35</v>
      </c>
      <c r="C20" s="50" t="s">
        <v>36</v>
      </c>
      <c r="D20" s="68"/>
      <c r="E20" s="68"/>
      <c r="F20" s="68"/>
    </row>
    <row r="21" spans="1:8" s="3" customFormat="1" ht="42.75">
      <c r="A21" s="24">
        <v>1</v>
      </c>
      <c r="B21" s="24">
        <v>21601</v>
      </c>
      <c r="C21" s="25" t="s">
        <v>57</v>
      </c>
      <c r="D21" s="52" t="s">
        <v>59</v>
      </c>
      <c r="E21" s="51" t="s">
        <v>60</v>
      </c>
      <c r="F21" s="51" t="s">
        <v>61</v>
      </c>
      <c r="G21" s="17"/>
      <c r="H21" s="17"/>
    </row>
    <row r="22" spans="1:8" s="3" customFormat="1" ht="42.75">
      <c r="A22" s="24">
        <v>2</v>
      </c>
      <c r="B22" s="53">
        <v>21601</v>
      </c>
      <c r="C22" s="25" t="s">
        <v>57</v>
      </c>
      <c r="D22" s="52" t="s">
        <v>59</v>
      </c>
      <c r="E22" s="51" t="s">
        <v>60</v>
      </c>
      <c r="F22" s="51" t="s">
        <v>62</v>
      </c>
      <c r="G22" s="17"/>
      <c r="H22" s="17"/>
    </row>
    <row r="23" spans="1:8" s="3" customFormat="1" ht="42.75">
      <c r="A23" s="24">
        <v>3</v>
      </c>
      <c r="B23" s="53">
        <v>21601</v>
      </c>
      <c r="C23" s="25" t="s">
        <v>57</v>
      </c>
      <c r="D23" s="52" t="s">
        <v>59</v>
      </c>
      <c r="E23" s="51" t="s">
        <v>60</v>
      </c>
      <c r="F23" s="51" t="s">
        <v>63</v>
      </c>
      <c r="G23" s="17"/>
      <c r="H23" s="17"/>
    </row>
    <row r="24" spans="1:8" s="3" customFormat="1" ht="42.75">
      <c r="A24" s="24">
        <v>4</v>
      </c>
      <c r="B24" s="53">
        <v>22102</v>
      </c>
      <c r="C24" s="25" t="s">
        <v>58</v>
      </c>
      <c r="D24" s="52" t="s">
        <v>64</v>
      </c>
      <c r="E24" s="51" t="s">
        <v>65</v>
      </c>
      <c r="F24" s="51" t="s">
        <v>66</v>
      </c>
      <c r="G24" s="17"/>
      <c r="H24" s="17"/>
    </row>
    <row r="25" spans="1:8" s="3" customFormat="1" ht="42.75">
      <c r="A25" s="24">
        <v>5</v>
      </c>
      <c r="B25" s="53">
        <v>25301</v>
      </c>
      <c r="C25" s="25" t="s">
        <v>1</v>
      </c>
      <c r="D25" s="52" t="s">
        <v>51</v>
      </c>
      <c r="E25" s="51" t="s">
        <v>37</v>
      </c>
      <c r="F25" s="51" t="s">
        <v>42</v>
      </c>
      <c r="G25" s="17"/>
      <c r="H25" s="17"/>
    </row>
    <row r="26" spans="1:8" s="3" customFormat="1" ht="42.75">
      <c r="A26" s="24">
        <v>6</v>
      </c>
      <c r="B26" s="53">
        <v>25301</v>
      </c>
      <c r="C26" s="25" t="s">
        <v>1</v>
      </c>
      <c r="D26" s="52" t="s">
        <v>51</v>
      </c>
      <c r="E26" s="51" t="s">
        <v>37</v>
      </c>
      <c r="F26" s="51" t="s">
        <v>43</v>
      </c>
      <c r="G26" s="17"/>
      <c r="H26" s="17"/>
    </row>
    <row r="27" spans="1:8" s="3" customFormat="1" ht="42.75">
      <c r="A27" s="24">
        <v>7</v>
      </c>
      <c r="B27" s="53">
        <v>25401</v>
      </c>
      <c r="C27" s="25" t="s">
        <v>2</v>
      </c>
      <c r="D27" s="52" t="s">
        <v>52</v>
      </c>
      <c r="E27" s="51" t="s">
        <v>38</v>
      </c>
      <c r="F27" s="51" t="s">
        <v>67</v>
      </c>
      <c r="G27" s="17"/>
      <c r="H27" s="17"/>
    </row>
    <row r="28" spans="1:8" s="3" customFormat="1" ht="42.75">
      <c r="A28" s="24">
        <v>8</v>
      </c>
      <c r="B28" s="53">
        <v>25401</v>
      </c>
      <c r="C28" s="25" t="s">
        <v>2</v>
      </c>
      <c r="D28" s="52" t="s">
        <v>52</v>
      </c>
      <c r="E28" s="51" t="s">
        <v>38</v>
      </c>
      <c r="F28" s="51" t="s">
        <v>68</v>
      </c>
      <c r="G28" s="17"/>
      <c r="H28" s="17"/>
    </row>
    <row r="29" spans="1:8" s="3" customFormat="1" ht="42.75">
      <c r="A29" s="24">
        <v>9</v>
      </c>
      <c r="B29" s="53">
        <v>25401</v>
      </c>
      <c r="C29" s="25" t="s">
        <v>2</v>
      </c>
      <c r="D29" s="52" t="s">
        <v>52</v>
      </c>
      <c r="E29" s="51" t="s">
        <v>38</v>
      </c>
      <c r="F29" s="51" t="s">
        <v>69</v>
      </c>
      <c r="G29" s="17"/>
      <c r="H29" s="17"/>
    </row>
    <row r="30" spans="1:8" s="3" customFormat="1" ht="42.75">
      <c r="A30" s="24">
        <v>10</v>
      </c>
      <c r="B30" s="53">
        <v>25401</v>
      </c>
      <c r="C30" s="25" t="s">
        <v>2</v>
      </c>
      <c r="D30" s="52" t="s">
        <v>52</v>
      </c>
      <c r="E30" s="51" t="s">
        <v>38</v>
      </c>
      <c r="F30" s="51" t="s">
        <v>70</v>
      </c>
      <c r="G30" s="17"/>
      <c r="H30" s="17"/>
    </row>
    <row r="31" spans="1:8" s="3" customFormat="1" ht="42.75">
      <c r="A31" s="24">
        <v>11</v>
      </c>
      <c r="B31" s="53">
        <v>25401</v>
      </c>
      <c r="C31" s="25" t="s">
        <v>2</v>
      </c>
      <c r="D31" s="52" t="s">
        <v>52</v>
      </c>
      <c r="E31" s="51" t="s">
        <v>38</v>
      </c>
      <c r="F31" s="51" t="s">
        <v>71</v>
      </c>
      <c r="G31" s="17"/>
      <c r="H31" s="17"/>
    </row>
    <row r="32" spans="1:8" s="3" customFormat="1" ht="28.5">
      <c r="A32" s="24">
        <v>12</v>
      </c>
      <c r="B32" s="53">
        <v>33801</v>
      </c>
      <c r="C32" s="25" t="s">
        <v>3</v>
      </c>
      <c r="D32" s="52" t="s">
        <v>47</v>
      </c>
      <c r="E32" s="51" t="s">
        <v>39</v>
      </c>
      <c r="F32" s="51" t="s">
        <v>72</v>
      </c>
      <c r="G32" s="17"/>
      <c r="H32" s="17"/>
    </row>
    <row r="33" spans="1:8" s="3" customFormat="1" ht="28.5">
      <c r="A33" s="24">
        <v>13</v>
      </c>
      <c r="B33" s="53">
        <v>33801</v>
      </c>
      <c r="C33" s="25" t="s">
        <v>3</v>
      </c>
      <c r="D33" s="52" t="s">
        <v>47</v>
      </c>
      <c r="E33" s="51" t="s">
        <v>39</v>
      </c>
      <c r="F33" s="51" t="s">
        <v>73</v>
      </c>
      <c r="G33" s="17"/>
      <c r="H33" s="17"/>
    </row>
    <row r="34" spans="1:8" s="3" customFormat="1" ht="28.5">
      <c r="A34" s="24">
        <v>14</v>
      </c>
      <c r="B34" s="53">
        <v>33801</v>
      </c>
      <c r="C34" s="25" t="s">
        <v>3</v>
      </c>
      <c r="D34" s="52" t="s">
        <v>47</v>
      </c>
      <c r="E34" s="51" t="s">
        <v>39</v>
      </c>
      <c r="F34" s="51" t="s">
        <v>74</v>
      </c>
      <c r="G34" s="17"/>
      <c r="H34" s="17"/>
    </row>
    <row r="35" spans="1:8" s="3" customFormat="1" ht="42.75">
      <c r="A35" s="24">
        <v>15</v>
      </c>
      <c r="B35" s="53">
        <v>35801</v>
      </c>
      <c r="C35" s="25" t="s">
        <v>6</v>
      </c>
      <c r="D35" s="52" t="s">
        <v>48</v>
      </c>
      <c r="E35" s="51" t="s">
        <v>40</v>
      </c>
      <c r="F35" s="51" t="s">
        <v>75</v>
      </c>
      <c r="G35" s="17"/>
      <c r="H35" s="17"/>
    </row>
    <row r="36" spans="1:8" s="3" customFormat="1" ht="42.75">
      <c r="A36" s="24">
        <v>16</v>
      </c>
      <c r="B36" s="53">
        <v>35801</v>
      </c>
      <c r="C36" s="25" t="s">
        <v>6</v>
      </c>
      <c r="D36" s="52" t="s">
        <v>48</v>
      </c>
      <c r="E36" s="51" t="s">
        <v>40</v>
      </c>
      <c r="F36" s="51" t="s">
        <v>76</v>
      </c>
      <c r="G36" s="17"/>
      <c r="H36" s="17"/>
    </row>
    <row r="37" spans="1:8" s="3" customFormat="1" ht="42.75">
      <c r="A37" s="24">
        <v>17</v>
      </c>
      <c r="B37" s="53">
        <v>35801</v>
      </c>
      <c r="C37" s="25" t="s">
        <v>6</v>
      </c>
      <c r="D37" s="52" t="s">
        <v>48</v>
      </c>
      <c r="E37" s="51" t="s">
        <v>40</v>
      </c>
      <c r="F37" s="51" t="s">
        <v>77</v>
      </c>
      <c r="G37" s="17"/>
      <c r="H37" s="17"/>
    </row>
    <row r="38" spans="1:8" s="3" customFormat="1" ht="42.75">
      <c r="A38" s="24">
        <v>18</v>
      </c>
      <c r="B38" s="53">
        <v>35801</v>
      </c>
      <c r="C38" s="25" t="s">
        <v>6</v>
      </c>
      <c r="D38" s="52" t="s">
        <v>48</v>
      </c>
      <c r="E38" s="51" t="s">
        <v>40</v>
      </c>
      <c r="F38" s="51" t="s">
        <v>78</v>
      </c>
      <c r="G38" s="17"/>
      <c r="H38" s="17"/>
    </row>
    <row r="40" spans="1:8">
      <c r="A40" s="63" t="s">
        <v>54</v>
      </c>
      <c r="B40" s="64"/>
      <c r="C40" s="64"/>
      <c r="D40" s="64"/>
      <c r="E40" s="64"/>
      <c r="F40" s="64"/>
    </row>
    <row r="41" spans="1:8">
      <c r="A41" s="64"/>
      <c r="B41" s="64"/>
      <c r="C41" s="64"/>
      <c r="D41" s="64"/>
      <c r="E41" s="64"/>
      <c r="F41" s="64"/>
    </row>
    <row r="42" spans="1:8">
      <c r="A42" s="64"/>
      <c r="B42" s="64"/>
      <c r="C42" s="64"/>
      <c r="D42" s="64"/>
      <c r="E42" s="64"/>
      <c r="F42" s="64"/>
    </row>
  </sheetData>
  <mergeCells count="15">
    <mergeCell ref="A40:F42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D19:D20"/>
    <mergeCell ref="E19:E20"/>
    <mergeCell ref="F19:F20"/>
    <mergeCell ref="A19:A20"/>
    <mergeCell ref="B19:C19"/>
  </mergeCells>
  <printOptions horizontalCentered="1" verticalCentered="1"/>
  <pageMargins left="0.15748031496062992" right="0.15748031496062992" top="0.19685039370078741" bottom="0.39370078740157483" header="0" footer="0.19685039370078741"/>
  <pageSetup scale="54" fitToHeight="0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RESUMEN trim</vt:lpstr>
      <vt:lpstr>DESGLOSE POR PARTIDA </vt:lpstr>
      <vt:lpstr>DESGLOSE POR PROVEEDOR.</vt:lpstr>
      <vt:lpstr>'DESGLOSE POR PARTIDA '!Área_de_impresión</vt:lpstr>
      <vt:lpstr>'RESUMEN trim'!Área_de_impresión</vt:lpstr>
      <vt:lpstr>'DESGLOSE POR PARTIDA '!Títulos_a_imprimir</vt:lpstr>
      <vt:lpstr>'DESGLOSE POR PROVEEDOR.'!Títulos_a_imprimir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2023-07-18T21:29:42Z</dcterms:modified>
</cp:coreProperties>
</file>