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Usuario\Downloads\"/>
    </mc:Choice>
  </mc:AlternateContent>
  <xr:revisionPtr revIDLastSave="0" documentId="8_{88B84F5E-6F3F-48E3-9C8D-B67BA07B52E7}" xr6:coauthVersionLast="36" xr6:coauthVersionMax="36" xr10:uidLastSave="{00000000-0000-0000-0000-000000000000}"/>
  <bookViews>
    <workbookView xWindow="0" yWindow="0" windowWidth="28800" windowHeight="12150" activeTab="7" xr2:uid="{C9A45CB5-B7DB-47F2-B00A-8EEA5ADD1AE7}"/>
  </bookViews>
  <sheets>
    <sheet name="CE Ingreso" sheetId="10" r:id="rId1"/>
    <sheet name="EAI" sheetId="1" r:id="rId2"/>
    <sheet name="CA" sheetId="2" r:id="rId3"/>
    <sheet name="CE" sheetId="6" r:id="rId4"/>
    <sheet name="COG" sheetId="5" r:id="rId5"/>
    <sheet name="CF" sheetId="7" r:id="rId6"/>
    <sheet name="GCP" sheetId="9" r:id="rId7"/>
    <sheet name="PPI" sheetId="8" r:id="rId8"/>
  </sheets>
  <externalReferences>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1" hidden="1">EAI!#REF!</definedName>
    <definedName name="_ftn1" localSheetId="0">'CE Ingreso'!#REF!</definedName>
    <definedName name="_ftn2" localSheetId="0">'CE Ingreso'!#REF!</definedName>
    <definedName name="_ftn3" localSheetId="0">'CE Ingreso'!#REF!</definedName>
    <definedName name="_ftn4" localSheetId="0">'CE Ingreso'!#REF!</definedName>
    <definedName name="_ftnref1" localSheetId="0">'CE Ingreso'!#REF!</definedName>
    <definedName name="_ftnref2" localSheetId="0">'CE Ingreso'!#REF!</definedName>
    <definedName name="_ftnref3" localSheetId="0">'CE Ingreso'!#REF!</definedName>
    <definedName name="_ftnref4" localSheetId="0">'CE Ingreso'!#REF!</definedName>
    <definedName name="A" localSheetId="7">[1]ECABR!#REF!</definedName>
    <definedName name="A">[1]ECABR!#REF!</definedName>
    <definedName name="A_impresión_IM">[1]ECABR!#REF!</definedName>
    <definedName name="abc" localSheetId="7">[2]TOTAL!#REF!</definedName>
    <definedName name="abc">[3]TOTAL!#REF!</definedName>
    <definedName name="_xlnm.Extract">[4]EGRESOS!#REF!</definedName>
    <definedName name="_xlnm.Print_Area" localSheetId="1">EAI!$A$1:$H$46</definedName>
    <definedName name="B" localSheetId="7">[4]EGRESOS!#REF!</definedName>
    <definedName name="B">[4]EGRESOS!#REF!</definedName>
    <definedName name="BASE" localSheetId="2">#REF!</definedName>
    <definedName name="BASE" localSheetId="7">#REF!</definedName>
    <definedName name="BASE">#REF!</definedName>
    <definedName name="_xlnm.Database" localSheetId="2">[6]REPORTO!#REF!</definedName>
    <definedName name="_xlnm.Database" localSheetId="7">[6]REPORTO!#REF!</definedName>
    <definedName name="_xlnm.Database">[6]REPORTO!#REF!</definedName>
    <definedName name="cba" localSheetId="7">[2]TOTAL!#REF!</definedName>
    <definedName name="cba">[3]TOTAL!#REF!</definedName>
    <definedName name="cie">[1]ECABR!#REF!</definedName>
    <definedName name="ELOY" localSheetId="2">#REF!</definedName>
    <definedName name="ELOY" localSheetId="7">#REF!</definedName>
    <definedName name="ELOY">#REF!</definedName>
    <definedName name="Fecha" localSheetId="2">#REF!</definedName>
    <definedName name="Fecha" localSheetId="7">#REF!</definedName>
    <definedName name="Fecha">#REF!</definedName>
    <definedName name="GESTION">#REF!</definedName>
    <definedName name="HF">[7]T1705HF!$B$20:$B$20</definedName>
    <definedName name="ju" localSheetId="7">[6]REPORTO!#REF!</definedName>
    <definedName name="ju">[6]REPORTO!#REF!</definedName>
    <definedName name="mao">[1]ECABR!#REF!</definedName>
    <definedName name="N" localSheetId="2">#REF!</definedName>
    <definedName name="N" localSheetId="7">#REF!</definedName>
    <definedName name="N">#REF!</definedName>
    <definedName name="NOTAS">#REF!</definedName>
    <definedName name="NOTASDESGLOCEYMEMORIA">[6]REPORTO!#REF!</definedName>
    <definedName name="NOTASPE4T22">[1]ECABR!#REF!</definedName>
    <definedName name="REPORTO" localSheetId="2">#REF!</definedName>
    <definedName name="REPORTO" localSheetId="7">#REF!</definedName>
    <definedName name="REPORTO">#REF!</definedName>
    <definedName name="TCAIE">[8]CH1902!$B$20:$B$20</definedName>
    <definedName name="TCFEEIS" localSheetId="2">#REF!</definedName>
    <definedName name="TCFEEIS" localSheetId="7">#REF!</definedName>
    <definedName name="TCFEEIS">#REF!</definedName>
    <definedName name="TRASP" localSheetId="2">#REF!</definedName>
    <definedName name="TRASP" localSheetId="7">#REF!</definedName>
    <definedName name="TRASP">#REF!</definedName>
    <definedName name="U" localSheetId="2">#REF!</definedName>
    <definedName name="U" localSheetId="7">#REF!</definedName>
    <definedName name="U">#REF!</definedName>
    <definedName name="x" localSheetId="2">#REF!</definedName>
    <definedName name="x" localSheetId="7">#REF!</definedName>
    <definedName name="x">#REF!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0" i="2" l="1"/>
  <c r="E150" i="2"/>
  <c r="C150" i="2"/>
  <c r="B150" i="2"/>
  <c r="G149" i="2"/>
  <c r="G148" i="2"/>
  <c r="G147" i="2"/>
  <c r="G146" i="2"/>
  <c r="D145" i="2"/>
  <c r="G145" i="2" s="1"/>
  <c r="G143" i="2"/>
  <c r="G150" i="2" s="1"/>
  <c r="D143" i="2"/>
  <c r="F135" i="2"/>
  <c r="E135" i="2"/>
  <c r="C135" i="2"/>
  <c r="B135" i="2"/>
  <c r="D134" i="2"/>
  <c r="G134" i="2" s="1"/>
  <c r="D133" i="2"/>
  <c r="G133" i="2" s="1"/>
  <c r="G132" i="2"/>
  <c r="D132" i="2"/>
  <c r="D131" i="2"/>
  <c r="D135" i="2" s="1"/>
  <c r="I118" i="10"/>
  <c r="F118" i="10"/>
  <c r="I117" i="10"/>
  <c r="F117" i="10"/>
  <c r="I116" i="10"/>
  <c r="F116" i="10"/>
  <c r="I115" i="10"/>
  <c r="F115" i="10"/>
  <c r="I114" i="10"/>
  <c r="F114" i="10"/>
  <c r="H113" i="10"/>
  <c r="G113" i="10"/>
  <c r="E113" i="10"/>
  <c r="D113" i="10"/>
  <c r="I112" i="10"/>
  <c r="F112" i="10"/>
  <c r="I111" i="10"/>
  <c r="F111" i="10"/>
  <c r="I110" i="10"/>
  <c r="F110" i="10"/>
  <c r="H109" i="10"/>
  <c r="G109" i="10"/>
  <c r="E109" i="10"/>
  <c r="D109" i="10"/>
  <c r="F109" i="10" s="1"/>
  <c r="I108" i="10"/>
  <c r="F108" i="10"/>
  <c r="I107" i="10"/>
  <c r="F107" i="10"/>
  <c r="I106" i="10"/>
  <c r="F106" i="10"/>
  <c r="I105" i="10"/>
  <c r="F105" i="10"/>
  <c r="I104" i="10"/>
  <c r="F104" i="10"/>
  <c r="H103" i="10"/>
  <c r="G103" i="10"/>
  <c r="E103" i="10"/>
  <c r="D103" i="10"/>
  <c r="D97" i="10" s="1"/>
  <c r="I102" i="10"/>
  <c r="F102" i="10"/>
  <c r="I101" i="10"/>
  <c r="F101" i="10"/>
  <c r="I100" i="10"/>
  <c r="F100" i="10"/>
  <c r="I99" i="10"/>
  <c r="F99" i="10"/>
  <c r="H98" i="10"/>
  <c r="G98" i="10"/>
  <c r="G97" i="10" s="1"/>
  <c r="G95" i="10" s="1"/>
  <c r="E98" i="10"/>
  <c r="F98" i="10" s="1"/>
  <c r="D98" i="10"/>
  <c r="H97" i="10"/>
  <c r="I96" i="10"/>
  <c r="F96" i="10"/>
  <c r="I94" i="10"/>
  <c r="F94" i="10"/>
  <c r="I93" i="10"/>
  <c r="F93" i="10"/>
  <c r="I92" i="10"/>
  <c r="F92" i="10"/>
  <c r="I91" i="10"/>
  <c r="F91" i="10"/>
  <c r="H90" i="10"/>
  <c r="I90" i="10" s="1"/>
  <c r="G90" i="10"/>
  <c r="E90" i="10"/>
  <c r="D90" i="10"/>
  <c r="F90" i="10" s="1"/>
  <c r="I89" i="10"/>
  <c r="F89" i="10"/>
  <c r="I88" i="10"/>
  <c r="F88" i="10"/>
  <c r="I87" i="10"/>
  <c r="F87" i="10"/>
  <c r="I86" i="10"/>
  <c r="F86" i="10"/>
  <c r="I85" i="10"/>
  <c r="F85" i="10"/>
  <c r="I84" i="10"/>
  <c r="F84" i="10"/>
  <c r="I83" i="10"/>
  <c r="F83" i="10"/>
  <c r="H82" i="10"/>
  <c r="G82" i="10"/>
  <c r="E82" i="10"/>
  <c r="D82" i="10"/>
  <c r="F82" i="10" s="1"/>
  <c r="I81" i="10"/>
  <c r="F81" i="10"/>
  <c r="I80" i="10"/>
  <c r="F80" i="10"/>
  <c r="I79" i="10"/>
  <c r="F79" i="10"/>
  <c r="H78" i="10"/>
  <c r="I78" i="10" s="1"/>
  <c r="G78" i="10"/>
  <c r="E78" i="10"/>
  <c r="F78" i="10" s="1"/>
  <c r="D78" i="10"/>
  <c r="I76" i="10"/>
  <c r="F76" i="10"/>
  <c r="I75" i="10"/>
  <c r="F75" i="10"/>
  <c r="I74" i="10"/>
  <c r="F74" i="10"/>
  <c r="I73" i="10"/>
  <c r="F73" i="10"/>
  <c r="I72" i="10"/>
  <c r="F72" i="10"/>
  <c r="H71" i="10"/>
  <c r="G71" i="10"/>
  <c r="E71" i="10"/>
  <c r="D71" i="10"/>
  <c r="I70" i="10"/>
  <c r="F70" i="10"/>
  <c r="I69" i="10"/>
  <c r="F69" i="10"/>
  <c r="I68" i="10"/>
  <c r="F68" i="10"/>
  <c r="I67" i="10"/>
  <c r="F67" i="10"/>
  <c r="I66" i="10"/>
  <c r="F66" i="10"/>
  <c r="H65" i="10"/>
  <c r="I65" i="10" s="1"/>
  <c r="G65" i="10"/>
  <c r="E65" i="10"/>
  <c r="E59" i="10" s="1"/>
  <c r="D65" i="10"/>
  <c r="I64" i="10"/>
  <c r="F64" i="10"/>
  <c r="I63" i="10"/>
  <c r="F63" i="10"/>
  <c r="I62" i="10"/>
  <c r="F62" i="10"/>
  <c r="I61" i="10"/>
  <c r="F61" i="10"/>
  <c r="H60" i="10"/>
  <c r="I60" i="10" s="1"/>
  <c r="G60" i="10"/>
  <c r="G59" i="10" s="1"/>
  <c r="G57" i="10" s="1"/>
  <c r="F60" i="10"/>
  <c r="E60" i="10"/>
  <c r="D60" i="10"/>
  <c r="I58" i="10"/>
  <c r="F58" i="10"/>
  <c r="I56" i="10"/>
  <c r="F56" i="10"/>
  <c r="I55" i="10"/>
  <c r="F55" i="10"/>
  <c r="H54" i="10"/>
  <c r="I54" i="10" s="1"/>
  <c r="G54" i="10"/>
  <c r="E54" i="10"/>
  <c r="F54" i="10" s="1"/>
  <c r="D54" i="10"/>
  <c r="I53" i="10"/>
  <c r="F53" i="10"/>
  <c r="I52" i="10"/>
  <c r="F52" i="10"/>
  <c r="I51" i="10"/>
  <c r="F51" i="10"/>
  <c r="H50" i="10"/>
  <c r="I50" i="10" s="1"/>
  <c r="G50" i="10"/>
  <c r="F50" i="10"/>
  <c r="E50" i="10"/>
  <c r="D50" i="10"/>
  <c r="I49" i="10"/>
  <c r="F49" i="10"/>
  <c r="I48" i="10"/>
  <c r="F48" i="10"/>
  <c r="I47" i="10"/>
  <c r="F47" i="10"/>
  <c r="I46" i="10"/>
  <c r="F46" i="10"/>
  <c r="I45" i="10"/>
  <c r="F45" i="10"/>
  <c r="H44" i="10"/>
  <c r="I44" i="10" s="1"/>
  <c r="G44" i="10"/>
  <c r="G43" i="10" s="1"/>
  <c r="E44" i="10"/>
  <c r="E43" i="10" s="1"/>
  <c r="D44" i="10"/>
  <c r="F44" i="10" s="1"/>
  <c r="D43" i="10"/>
  <c r="I42" i="10"/>
  <c r="F42" i="10"/>
  <c r="I41" i="10"/>
  <c r="F41" i="10"/>
  <c r="I40" i="10"/>
  <c r="F40" i="10"/>
  <c r="H39" i="10"/>
  <c r="G39" i="10"/>
  <c r="E39" i="10"/>
  <c r="D39" i="10"/>
  <c r="F39" i="10" s="1"/>
  <c r="I38" i="10"/>
  <c r="F38" i="10"/>
  <c r="I37" i="10"/>
  <c r="F37" i="10"/>
  <c r="I36" i="10"/>
  <c r="F36" i="10"/>
  <c r="I35" i="10"/>
  <c r="F35" i="10"/>
  <c r="I34" i="10"/>
  <c r="F34" i="10"/>
  <c r="H33" i="10"/>
  <c r="G33" i="10"/>
  <c r="E33" i="10"/>
  <c r="D33" i="10"/>
  <c r="F33" i="10" s="1"/>
  <c r="I32" i="10"/>
  <c r="F32" i="10"/>
  <c r="I31" i="10"/>
  <c r="F31" i="10"/>
  <c r="I30" i="10"/>
  <c r="F30" i="10"/>
  <c r="I29" i="10"/>
  <c r="F29" i="10"/>
  <c r="I28" i="10"/>
  <c r="F28" i="10"/>
  <c r="I27" i="10"/>
  <c r="F27" i="10"/>
  <c r="H26" i="10"/>
  <c r="G26" i="10"/>
  <c r="E26" i="10"/>
  <c r="D26" i="10"/>
  <c r="F26" i="10" s="1"/>
  <c r="I25" i="10"/>
  <c r="F25" i="10"/>
  <c r="I24" i="10"/>
  <c r="F24" i="10"/>
  <c r="I23" i="10"/>
  <c r="F23" i="10"/>
  <c r="H22" i="10"/>
  <c r="I22" i="10" s="1"/>
  <c r="G22" i="10"/>
  <c r="G21" i="10" s="1"/>
  <c r="F22" i="10"/>
  <c r="E22" i="10"/>
  <c r="D22" i="10"/>
  <c r="D21" i="10" s="1"/>
  <c r="F21" i="10" s="1"/>
  <c r="E21" i="10"/>
  <c r="I20" i="10"/>
  <c r="F20" i="10"/>
  <c r="I19" i="10"/>
  <c r="F19" i="10"/>
  <c r="H18" i="10"/>
  <c r="G18" i="10"/>
  <c r="E18" i="10"/>
  <c r="D18" i="10"/>
  <c r="F18" i="10" s="1"/>
  <c r="I17" i="10"/>
  <c r="F17" i="10"/>
  <c r="I16" i="10"/>
  <c r="F16" i="10"/>
  <c r="H15" i="10"/>
  <c r="G15" i="10"/>
  <c r="E15" i="10"/>
  <c r="D15" i="10"/>
  <c r="F15" i="10" s="1"/>
  <c r="I14" i="10"/>
  <c r="F14" i="10"/>
  <c r="H13" i="10"/>
  <c r="G13" i="10"/>
  <c r="G12" i="10" s="1"/>
  <c r="E13" i="10"/>
  <c r="D13" i="10"/>
  <c r="E12" i="10"/>
  <c r="E11" i="10"/>
  <c r="D150" i="2" l="1"/>
  <c r="G131" i="2"/>
  <c r="G135" i="2" s="1"/>
  <c r="G77" i="10"/>
  <c r="I39" i="10"/>
  <c r="D59" i="10"/>
  <c r="F59" i="10" s="1"/>
  <c r="I98" i="10"/>
  <c r="F13" i="10"/>
  <c r="H43" i="10"/>
  <c r="I43" i="10" s="1"/>
  <c r="E57" i="10"/>
  <c r="I71" i="10"/>
  <c r="F113" i="10"/>
  <c r="F43" i="10"/>
  <c r="I15" i="10"/>
  <c r="H21" i="10"/>
  <c r="I21" i="10" s="1"/>
  <c r="I26" i="10"/>
  <c r="I33" i="10"/>
  <c r="H59" i="10"/>
  <c r="E97" i="10"/>
  <c r="E95" i="10" s="1"/>
  <c r="E77" i="10" s="1"/>
  <c r="I109" i="10"/>
  <c r="I82" i="10"/>
  <c r="E10" i="10"/>
  <c r="E119" i="10" s="1"/>
  <c r="I18" i="10"/>
  <c r="I13" i="10"/>
  <c r="I103" i="10"/>
  <c r="I113" i="10"/>
  <c r="F71" i="10"/>
  <c r="G11" i="10"/>
  <c r="G10" i="10" s="1"/>
  <c r="D57" i="10"/>
  <c r="F57" i="10" s="1"/>
  <c r="I97" i="10"/>
  <c r="F97" i="10"/>
  <c r="D95" i="10"/>
  <c r="H95" i="10"/>
  <c r="H12" i="10"/>
  <c r="F65" i="10"/>
  <c r="F103" i="10"/>
  <c r="D12" i="10"/>
  <c r="I59" i="10" l="1"/>
  <c r="H57" i="10"/>
  <c r="I57" i="10" s="1"/>
  <c r="E9" i="10"/>
  <c r="G119" i="10"/>
  <c r="G9" i="10"/>
  <c r="D11" i="10"/>
  <c r="F12" i="10"/>
  <c r="I95" i="10"/>
  <c r="H77" i="10"/>
  <c r="H11" i="10"/>
  <c r="I12" i="10"/>
  <c r="F95" i="10"/>
  <c r="D77" i="10"/>
  <c r="F77" i="10" s="1"/>
  <c r="H10" i="10" l="1"/>
  <c r="I11" i="10"/>
  <c r="I77" i="10"/>
  <c r="F11" i="10"/>
  <c r="D10" i="10"/>
  <c r="H119" i="10" l="1"/>
  <c r="I119" i="10" s="1"/>
  <c r="I10" i="10"/>
  <c r="H9" i="10"/>
  <c r="F10" i="10"/>
  <c r="D119" i="10"/>
  <c r="F119" i="10" s="1"/>
  <c r="D9" i="10"/>
  <c r="F9" i="10" s="1"/>
  <c r="I9" i="10" l="1"/>
  <c r="F34" i="9" l="1"/>
  <c r="I34" i="9" s="1"/>
  <c r="F33" i="9"/>
  <c r="I33" i="9" s="1"/>
  <c r="F32" i="9"/>
  <c r="I32" i="9" s="1"/>
  <c r="F31" i="9"/>
  <c r="H30" i="9"/>
  <c r="G30" i="9"/>
  <c r="E30" i="9"/>
  <c r="D30" i="9"/>
  <c r="F29" i="9"/>
  <c r="I29" i="9" s="1"/>
  <c r="F28" i="9"/>
  <c r="I28" i="9" s="1"/>
  <c r="I27" i="9"/>
  <c r="F27" i="9"/>
  <c r="F26" i="9"/>
  <c r="I26" i="9" s="1"/>
  <c r="H25" i="9"/>
  <c r="G25" i="9"/>
  <c r="E25" i="9"/>
  <c r="D25" i="9"/>
  <c r="I24" i="9"/>
  <c r="F24" i="9"/>
  <c r="F23" i="9"/>
  <c r="F22" i="9" s="1"/>
  <c r="H22" i="9"/>
  <c r="G22" i="9"/>
  <c r="E22" i="9"/>
  <c r="D22" i="9"/>
  <c r="F21" i="9"/>
  <c r="I21" i="9" s="1"/>
  <c r="F20" i="9"/>
  <c r="I20" i="9" s="1"/>
  <c r="F19" i="9"/>
  <c r="I19" i="9" s="1"/>
  <c r="I18" i="9" s="1"/>
  <c r="H18" i="9"/>
  <c r="G18" i="9"/>
  <c r="E18" i="9"/>
  <c r="D18" i="9"/>
  <c r="I17" i="9"/>
  <c r="F17" i="9"/>
  <c r="F16" i="9"/>
  <c r="I16" i="9" s="1"/>
  <c r="F15" i="9"/>
  <c r="I15" i="9" s="1"/>
  <c r="F14" i="9"/>
  <c r="I14" i="9" s="1"/>
  <c r="F13" i="9"/>
  <c r="I13" i="9" s="1"/>
  <c r="I12" i="9"/>
  <c r="F12" i="9"/>
  <c r="F11" i="9"/>
  <c r="I11" i="9" s="1"/>
  <c r="F10" i="9"/>
  <c r="F9" i="9" s="1"/>
  <c r="H9" i="9"/>
  <c r="G9" i="9"/>
  <c r="E9" i="9"/>
  <c r="D9" i="9"/>
  <c r="F8" i="9"/>
  <c r="F6" i="9" s="1"/>
  <c r="F7" i="9"/>
  <c r="I7" i="9" s="1"/>
  <c r="H6" i="9"/>
  <c r="G6" i="9"/>
  <c r="E6" i="9"/>
  <c r="D6" i="9"/>
  <c r="D36" i="9" s="1"/>
  <c r="O278" i="8"/>
  <c r="N278" i="8"/>
  <c r="M278" i="8"/>
  <c r="L278" i="8"/>
  <c r="K278" i="8"/>
  <c r="J278" i="8"/>
  <c r="I278" i="8"/>
  <c r="H278" i="8"/>
  <c r="Q273" i="8"/>
  <c r="Q272" i="8"/>
  <c r="Q271" i="8"/>
  <c r="Q270" i="8"/>
  <c r="Q269" i="8"/>
  <c r="Q268" i="8"/>
  <c r="Q267" i="8"/>
  <c r="Q266" i="8"/>
  <c r="Q265" i="8"/>
  <c r="Q264" i="8"/>
  <c r="Q263" i="8"/>
  <c r="Q262" i="8"/>
  <c r="Q261" i="8"/>
  <c r="Q260" i="8"/>
  <c r="Q259" i="8"/>
  <c r="Q258" i="8"/>
  <c r="Q257" i="8"/>
  <c r="Q256" i="8"/>
  <c r="Q255" i="8"/>
  <c r="Q254" i="8"/>
  <c r="Q253" i="8"/>
  <c r="Q252" i="8"/>
  <c r="Q251" i="8"/>
  <c r="Q250" i="8"/>
  <c r="Q249" i="8"/>
  <c r="Q248" i="8"/>
  <c r="Q247" i="8"/>
  <c r="Q246" i="8"/>
  <c r="Q245" i="8"/>
  <c r="Q244" i="8"/>
  <c r="Q243" i="8"/>
  <c r="Q242" i="8"/>
  <c r="Q241" i="8"/>
  <c r="Q240" i="8"/>
  <c r="Q239" i="8"/>
  <c r="Q238" i="8"/>
  <c r="Q237" i="8"/>
  <c r="P237" i="8"/>
  <c r="Q236" i="8"/>
  <c r="Q235" i="8"/>
  <c r="Q234" i="8"/>
  <c r="Q233" i="8"/>
  <c r="Q232" i="8"/>
  <c r="Q231" i="8"/>
  <c r="Q230" i="8"/>
  <c r="Q229" i="8"/>
  <c r="Q228" i="8"/>
  <c r="Q227" i="8"/>
  <c r="Q226" i="8"/>
  <c r="Q225" i="8"/>
  <c r="Q224" i="8"/>
  <c r="Q223" i="8"/>
  <c r="Q222" i="8"/>
  <c r="Q221" i="8"/>
  <c r="Q220" i="8"/>
  <c r="Q219" i="8"/>
  <c r="Q218" i="8"/>
  <c r="Q217" i="8"/>
  <c r="Q216" i="8"/>
  <c r="Q215" i="8"/>
  <c r="Q214" i="8"/>
  <c r="Q213" i="8"/>
  <c r="Q212" i="8"/>
  <c r="Q211" i="8"/>
  <c r="Q210" i="8"/>
  <c r="Q209" i="8"/>
  <c r="P209" i="8"/>
  <c r="Q208" i="8"/>
  <c r="Q207" i="8"/>
  <c r="Q206" i="8"/>
  <c r="Q205" i="8"/>
  <c r="Q204" i="8"/>
  <c r="Q203" i="8"/>
  <c r="Q202" i="8"/>
  <c r="Q201" i="8"/>
  <c r="Q200" i="8"/>
  <c r="Q199" i="8"/>
  <c r="Q198" i="8"/>
  <c r="Q197" i="8"/>
  <c r="Q196" i="8"/>
  <c r="P196" i="8"/>
  <c r="Q195" i="8"/>
  <c r="P195" i="8"/>
  <c r="Q194" i="8"/>
  <c r="P194" i="8"/>
  <c r="Q193" i="8"/>
  <c r="Q192" i="8"/>
  <c r="P192" i="8"/>
  <c r="Q191" i="8"/>
  <c r="P191" i="8"/>
  <c r="Q190" i="8"/>
  <c r="P190" i="8"/>
  <c r="Q189" i="8"/>
  <c r="P189" i="8"/>
  <c r="Q188" i="8"/>
  <c r="P188" i="8"/>
  <c r="Q187" i="8"/>
  <c r="P187" i="8"/>
  <c r="Q186" i="8"/>
  <c r="P186" i="8"/>
  <c r="Q185" i="8"/>
  <c r="P185" i="8"/>
  <c r="Q184" i="8"/>
  <c r="P184" i="8"/>
  <c r="Q183" i="8"/>
  <c r="P183" i="8"/>
  <c r="Q182" i="8"/>
  <c r="P182" i="8"/>
  <c r="Q181" i="8"/>
  <c r="P181" i="8"/>
  <c r="Q180" i="8"/>
  <c r="P180" i="8"/>
  <c r="Q179" i="8"/>
  <c r="P179" i="8"/>
  <c r="Q178" i="8"/>
  <c r="P178" i="8"/>
  <c r="Q177" i="8"/>
  <c r="P177" i="8"/>
  <c r="Q176" i="8"/>
  <c r="P176" i="8"/>
  <c r="Q175" i="8"/>
  <c r="P175" i="8"/>
  <c r="Q174" i="8"/>
  <c r="P174" i="8"/>
  <c r="Q173" i="8"/>
  <c r="P173" i="8"/>
  <c r="Q172" i="8"/>
  <c r="P172" i="8"/>
  <c r="Q171" i="8"/>
  <c r="P171" i="8"/>
  <c r="Q170" i="8"/>
  <c r="P170" i="8"/>
  <c r="Q169" i="8"/>
  <c r="P169" i="8"/>
  <c r="Q168" i="8"/>
  <c r="P168" i="8"/>
  <c r="Q167" i="8"/>
  <c r="P167" i="8"/>
  <c r="Q166" i="8"/>
  <c r="P166" i="8"/>
  <c r="Q165" i="8"/>
  <c r="P165" i="8"/>
  <c r="Q164" i="8"/>
  <c r="P164" i="8"/>
  <c r="Q163" i="8"/>
  <c r="P163" i="8"/>
  <c r="Q162" i="8"/>
  <c r="P162" i="8"/>
  <c r="Q161" i="8"/>
  <c r="P161" i="8"/>
  <c r="Q160" i="8"/>
  <c r="P160" i="8"/>
  <c r="Q159" i="8"/>
  <c r="P159" i="8"/>
  <c r="Q158" i="8"/>
  <c r="P158" i="8"/>
  <c r="Q157" i="8"/>
  <c r="P157" i="8"/>
  <c r="Q156" i="8"/>
  <c r="P156" i="8"/>
  <c r="Q155" i="8"/>
  <c r="P155" i="8"/>
  <c r="Q154" i="8"/>
  <c r="P154" i="8"/>
  <c r="Q153" i="8"/>
  <c r="P153" i="8"/>
  <c r="Q152" i="8"/>
  <c r="P152" i="8"/>
  <c r="Q151" i="8"/>
  <c r="P151" i="8"/>
  <c r="Q150" i="8"/>
  <c r="P150" i="8"/>
  <c r="Q149" i="8"/>
  <c r="P149" i="8"/>
  <c r="Q148" i="8"/>
  <c r="P148" i="8"/>
  <c r="Q147" i="8"/>
  <c r="P147" i="8"/>
  <c r="Q146" i="8"/>
  <c r="P146" i="8"/>
  <c r="Q145" i="8"/>
  <c r="P145" i="8"/>
  <c r="Q144" i="8"/>
  <c r="P144" i="8"/>
  <c r="Q143" i="8"/>
  <c r="P143" i="8"/>
  <c r="Q142" i="8"/>
  <c r="P142" i="8"/>
  <c r="Q141" i="8"/>
  <c r="P141" i="8"/>
  <c r="Q140" i="8"/>
  <c r="P140" i="8"/>
  <c r="Q139" i="8"/>
  <c r="P139" i="8"/>
  <c r="Q138" i="8"/>
  <c r="P138" i="8"/>
  <c r="Q137" i="8"/>
  <c r="P137" i="8"/>
  <c r="Q136" i="8"/>
  <c r="P136" i="8"/>
  <c r="Q135" i="8"/>
  <c r="P135" i="8"/>
  <c r="Q134" i="8"/>
  <c r="P134" i="8"/>
  <c r="Q133" i="8"/>
  <c r="P133" i="8"/>
  <c r="Q132" i="8"/>
  <c r="P132" i="8"/>
  <c r="Q131" i="8"/>
  <c r="P131" i="8"/>
  <c r="Q130" i="8"/>
  <c r="P130" i="8"/>
  <c r="Q129" i="8"/>
  <c r="P129" i="8"/>
  <c r="Q128" i="8"/>
  <c r="P128" i="8"/>
  <c r="Q127" i="8"/>
  <c r="P127" i="8"/>
  <c r="Q126" i="8"/>
  <c r="P126" i="8"/>
  <c r="Q125" i="8"/>
  <c r="P125" i="8"/>
  <c r="Q124" i="8"/>
  <c r="P124" i="8"/>
  <c r="Q123" i="8"/>
  <c r="P123" i="8"/>
  <c r="Q122" i="8"/>
  <c r="P122" i="8"/>
  <c r="Q121" i="8"/>
  <c r="P121" i="8"/>
  <c r="Q120" i="8"/>
  <c r="P120" i="8"/>
  <c r="Q119" i="8"/>
  <c r="P119" i="8"/>
  <c r="Q118" i="8"/>
  <c r="P118" i="8"/>
  <c r="Q117" i="8"/>
  <c r="P117" i="8"/>
  <c r="Q116" i="8"/>
  <c r="P116" i="8"/>
  <c r="Q115" i="8"/>
  <c r="P115" i="8"/>
  <c r="Q114" i="8"/>
  <c r="P114" i="8"/>
  <c r="Q113" i="8"/>
  <c r="P113" i="8"/>
  <c r="Q112" i="8"/>
  <c r="P112" i="8"/>
  <c r="Q111" i="8"/>
  <c r="P111" i="8"/>
  <c r="Q110" i="8"/>
  <c r="P110" i="8"/>
  <c r="Q109" i="8"/>
  <c r="P109" i="8"/>
  <c r="Q108" i="8"/>
  <c r="P108" i="8"/>
  <c r="Q107" i="8"/>
  <c r="P107" i="8"/>
  <c r="Q106" i="8"/>
  <c r="P106" i="8"/>
  <c r="Q105" i="8"/>
  <c r="P105" i="8"/>
  <c r="Q104" i="8"/>
  <c r="P104" i="8"/>
  <c r="Q103" i="8"/>
  <c r="P103" i="8"/>
  <c r="Q102" i="8"/>
  <c r="P102" i="8"/>
  <c r="Q101" i="8"/>
  <c r="P101" i="8"/>
  <c r="Q100" i="8"/>
  <c r="P100" i="8"/>
  <c r="Q99" i="8"/>
  <c r="P99" i="8"/>
  <c r="Q98" i="8"/>
  <c r="P98" i="8"/>
  <c r="Q97" i="8"/>
  <c r="P97" i="8"/>
  <c r="Q96" i="8"/>
  <c r="P96" i="8"/>
  <c r="Q95" i="8"/>
  <c r="P95" i="8"/>
  <c r="Q94" i="8"/>
  <c r="P94" i="8"/>
  <c r="Q93" i="8"/>
  <c r="P93" i="8"/>
  <c r="Q92" i="8"/>
  <c r="P92" i="8"/>
  <c r="Q91" i="8"/>
  <c r="P91" i="8"/>
  <c r="Q90" i="8"/>
  <c r="P90" i="8"/>
  <c r="Q89" i="8"/>
  <c r="P89" i="8"/>
  <c r="Q88" i="8"/>
  <c r="P88" i="8"/>
  <c r="Q87" i="8"/>
  <c r="P87" i="8"/>
  <c r="Q86" i="8"/>
  <c r="P86" i="8"/>
  <c r="Q85" i="8"/>
  <c r="P85" i="8"/>
  <c r="Q84" i="8"/>
  <c r="P84" i="8"/>
  <c r="Q83" i="8"/>
  <c r="P83" i="8"/>
  <c r="Q82" i="8"/>
  <c r="P82" i="8"/>
  <c r="Q81" i="8"/>
  <c r="P81" i="8"/>
  <c r="Q80" i="8"/>
  <c r="P80" i="8"/>
  <c r="Q79" i="8"/>
  <c r="P79" i="8"/>
  <c r="Q78" i="8"/>
  <c r="P78" i="8"/>
  <c r="Q77" i="8"/>
  <c r="P77" i="8"/>
  <c r="Q76" i="8"/>
  <c r="P76" i="8"/>
  <c r="Q75" i="8"/>
  <c r="P75" i="8"/>
  <c r="Q74" i="8"/>
  <c r="P74" i="8"/>
  <c r="Q73" i="8"/>
  <c r="P73" i="8"/>
  <c r="Q72" i="8"/>
  <c r="P72" i="8"/>
  <c r="Q71" i="8"/>
  <c r="P71" i="8"/>
  <c r="Q70" i="8"/>
  <c r="P70" i="8"/>
  <c r="Q69" i="8"/>
  <c r="P69" i="8"/>
  <c r="Q68" i="8"/>
  <c r="P68" i="8"/>
  <c r="Q67" i="8"/>
  <c r="P67" i="8"/>
  <c r="Q66" i="8"/>
  <c r="P66" i="8"/>
  <c r="Q65" i="8"/>
  <c r="P65" i="8"/>
  <c r="Q64" i="8"/>
  <c r="P64" i="8"/>
  <c r="Q63" i="8"/>
  <c r="P63" i="8"/>
  <c r="Q62" i="8"/>
  <c r="P62" i="8"/>
  <c r="Q61" i="8"/>
  <c r="P61" i="8"/>
  <c r="Q60" i="8"/>
  <c r="P60" i="8"/>
  <c r="Q59" i="8"/>
  <c r="P59" i="8"/>
  <c r="Q58" i="8"/>
  <c r="P58" i="8"/>
  <c r="Q57" i="8"/>
  <c r="P57" i="8"/>
  <c r="Q56" i="8"/>
  <c r="P56" i="8"/>
  <c r="Q55" i="8"/>
  <c r="P55" i="8"/>
  <c r="Q54" i="8"/>
  <c r="P54" i="8"/>
  <c r="Q53" i="8"/>
  <c r="P53" i="8"/>
  <c r="Q52" i="8"/>
  <c r="P52" i="8"/>
  <c r="Q51" i="8"/>
  <c r="P51" i="8"/>
  <c r="Q50" i="8"/>
  <c r="P50" i="8"/>
  <c r="Q49" i="8"/>
  <c r="P49" i="8"/>
  <c r="Q48" i="8"/>
  <c r="P48" i="8"/>
  <c r="Q47" i="8"/>
  <c r="P47" i="8"/>
  <c r="Q46" i="8"/>
  <c r="P46" i="8"/>
  <c r="Q45" i="8"/>
  <c r="P45" i="8"/>
  <c r="Q44" i="8"/>
  <c r="P44" i="8"/>
  <c r="Q43" i="8"/>
  <c r="P43" i="8"/>
  <c r="Q42" i="8"/>
  <c r="P42" i="8"/>
  <c r="Q41" i="8"/>
  <c r="P41" i="8"/>
  <c r="Q40" i="8"/>
  <c r="P40" i="8"/>
  <c r="Q39" i="8"/>
  <c r="P39" i="8"/>
  <c r="Q38" i="8"/>
  <c r="P38" i="8"/>
  <c r="Q37" i="8"/>
  <c r="P37" i="8"/>
  <c r="Q36" i="8"/>
  <c r="P36" i="8"/>
  <c r="Q35" i="8"/>
  <c r="P35" i="8"/>
  <c r="Q34" i="8"/>
  <c r="P34" i="8"/>
  <c r="Q33" i="8"/>
  <c r="P33" i="8"/>
  <c r="Q32" i="8"/>
  <c r="P32" i="8"/>
  <c r="Q31" i="8"/>
  <c r="P31" i="8"/>
  <c r="Q30" i="8"/>
  <c r="P30" i="8"/>
  <c r="Q29" i="8"/>
  <c r="P29" i="8"/>
  <c r="Q28" i="8"/>
  <c r="P28" i="8"/>
  <c r="Q27" i="8"/>
  <c r="P27" i="8"/>
  <c r="Q26" i="8"/>
  <c r="P26" i="8"/>
  <c r="Q25" i="8"/>
  <c r="P25" i="8"/>
  <c r="Q24" i="8"/>
  <c r="P24" i="8"/>
  <c r="Q23" i="8"/>
  <c r="P23" i="8"/>
  <c r="Q22" i="8"/>
  <c r="P22" i="8"/>
  <c r="Q21" i="8"/>
  <c r="P21" i="8"/>
  <c r="Q20" i="8"/>
  <c r="P20" i="8"/>
  <c r="Q19" i="8"/>
  <c r="P19" i="8"/>
  <c r="Q18" i="8"/>
  <c r="P18" i="8"/>
  <c r="Q17" i="8"/>
  <c r="P17" i="8"/>
  <c r="Q16" i="8"/>
  <c r="P16" i="8"/>
  <c r="Q15" i="8"/>
  <c r="P15" i="8"/>
  <c r="Q14" i="8"/>
  <c r="P14" i="8"/>
  <c r="Q13" i="8"/>
  <c r="P13" i="8"/>
  <c r="Q12" i="8"/>
  <c r="P12" i="8"/>
  <c r="Q11" i="8"/>
  <c r="P11" i="8"/>
  <c r="Q10" i="8"/>
  <c r="P10" i="8"/>
  <c r="Q9" i="8"/>
  <c r="P9" i="8"/>
  <c r="Q8" i="8"/>
  <c r="P8" i="8"/>
  <c r="E36" i="7"/>
  <c r="H36" i="7" s="1"/>
  <c r="E35" i="7"/>
  <c r="H35" i="7" s="1"/>
  <c r="E34" i="7"/>
  <c r="H34" i="7" s="1"/>
  <c r="E33" i="7"/>
  <c r="H33" i="7" s="1"/>
  <c r="G32" i="7"/>
  <c r="F32" i="7"/>
  <c r="D32" i="7"/>
  <c r="C32" i="7"/>
  <c r="E32" i="7" s="1"/>
  <c r="H32" i="7" s="1"/>
  <c r="E31" i="7"/>
  <c r="H31" i="7" s="1"/>
  <c r="E30" i="7"/>
  <c r="H30" i="7" s="1"/>
  <c r="E29" i="7"/>
  <c r="H29" i="7" s="1"/>
  <c r="E28" i="7"/>
  <c r="H28" i="7" s="1"/>
  <c r="E27" i="7"/>
  <c r="H27" i="7" s="1"/>
  <c r="E26" i="7"/>
  <c r="H26" i="7" s="1"/>
  <c r="E25" i="7"/>
  <c r="H25" i="7" s="1"/>
  <c r="E24" i="7"/>
  <c r="E23" i="7"/>
  <c r="H23" i="7" s="1"/>
  <c r="G22" i="7"/>
  <c r="F22" i="7"/>
  <c r="D22" i="7"/>
  <c r="C22" i="7"/>
  <c r="E21" i="7"/>
  <c r="H21" i="7" s="1"/>
  <c r="E20" i="7"/>
  <c r="H20" i="7" s="1"/>
  <c r="E19" i="7"/>
  <c r="H19" i="7" s="1"/>
  <c r="E18" i="7"/>
  <c r="H18" i="7" s="1"/>
  <c r="E17" i="7"/>
  <c r="H17" i="7" s="1"/>
  <c r="E16" i="7"/>
  <c r="H16" i="7" s="1"/>
  <c r="E15" i="7"/>
  <c r="H15" i="7" s="1"/>
  <c r="G14" i="7"/>
  <c r="F14" i="7"/>
  <c r="D14" i="7"/>
  <c r="C14" i="7"/>
  <c r="E14" i="7" s="1"/>
  <c r="H14" i="7" s="1"/>
  <c r="F13" i="7"/>
  <c r="E13" i="7"/>
  <c r="E12" i="7"/>
  <c r="F12" i="7" s="1"/>
  <c r="E11" i="7"/>
  <c r="F11" i="7" s="1"/>
  <c r="H11" i="7" s="1"/>
  <c r="E10" i="7"/>
  <c r="E9" i="7"/>
  <c r="E8" i="7"/>
  <c r="E7" i="7"/>
  <c r="F7" i="7" s="1"/>
  <c r="H7" i="7" s="1"/>
  <c r="E6" i="7"/>
  <c r="F6" i="7" s="1"/>
  <c r="G5" i="7"/>
  <c r="D5" i="7"/>
  <c r="C5" i="7"/>
  <c r="F10" i="6"/>
  <c r="E10" i="6"/>
  <c r="C10" i="6"/>
  <c r="B10" i="6"/>
  <c r="D9" i="6"/>
  <c r="G9" i="6" s="1"/>
  <c r="D8" i="6"/>
  <c r="G8" i="6" s="1"/>
  <c r="D7" i="6"/>
  <c r="G7" i="6" s="1"/>
  <c r="D6" i="6"/>
  <c r="D5" i="6"/>
  <c r="G5" i="6" s="1"/>
  <c r="E76" i="5"/>
  <c r="H76" i="5" s="1"/>
  <c r="E75" i="5"/>
  <c r="E69" i="5" s="1"/>
  <c r="E74" i="5"/>
  <c r="H74" i="5" s="1"/>
  <c r="E73" i="5"/>
  <c r="H73" i="5" s="1"/>
  <c r="E72" i="5"/>
  <c r="H72" i="5" s="1"/>
  <c r="H71" i="5"/>
  <c r="E71" i="5"/>
  <c r="H70" i="5"/>
  <c r="E70" i="5"/>
  <c r="G69" i="5"/>
  <c r="F69" i="5"/>
  <c r="D69" i="5"/>
  <c r="C69" i="5"/>
  <c r="E68" i="5"/>
  <c r="H68" i="5" s="1"/>
  <c r="E67" i="5"/>
  <c r="H67" i="5" s="1"/>
  <c r="E66" i="5"/>
  <c r="G65" i="5"/>
  <c r="F65" i="5"/>
  <c r="D65" i="5"/>
  <c r="C65" i="5"/>
  <c r="E64" i="5"/>
  <c r="H64" i="5" s="1"/>
  <c r="E63" i="5"/>
  <c r="H63" i="5" s="1"/>
  <c r="H62" i="5"/>
  <c r="E62" i="5"/>
  <c r="E61" i="5"/>
  <c r="E57" i="5" s="1"/>
  <c r="E60" i="5"/>
  <c r="H60" i="5" s="1"/>
  <c r="H59" i="5"/>
  <c r="E59" i="5"/>
  <c r="E58" i="5"/>
  <c r="H58" i="5" s="1"/>
  <c r="G57" i="5"/>
  <c r="F57" i="5"/>
  <c r="D57" i="5"/>
  <c r="C57" i="5"/>
  <c r="E56" i="5"/>
  <c r="H56" i="5" s="1"/>
  <c r="H55" i="5"/>
  <c r="E55" i="5"/>
  <c r="E54" i="5"/>
  <c r="E53" i="5" s="1"/>
  <c r="G53" i="5"/>
  <c r="F53" i="5"/>
  <c r="D53" i="5"/>
  <c r="C53" i="5"/>
  <c r="E52" i="5"/>
  <c r="H52" i="5" s="1"/>
  <c r="H51" i="5"/>
  <c r="E51" i="5"/>
  <c r="E50" i="5"/>
  <c r="H50" i="5" s="1"/>
  <c r="E49" i="5"/>
  <c r="H49" i="5" s="1"/>
  <c r="E48" i="5"/>
  <c r="H48" i="5" s="1"/>
  <c r="E47" i="5"/>
  <c r="H47" i="5" s="1"/>
  <c r="E46" i="5"/>
  <c r="H46" i="5" s="1"/>
  <c r="H45" i="5"/>
  <c r="E45" i="5"/>
  <c r="E44" i="5"/>
  <c r="E43" i="5" s="1"/>
  <c r="G43" i="5"/>
  <c r="F43" i="5"/>
  <c r="D43" i="5"/>
  <c r="C43" i="5"/>
  <c r="E42" i="5"/>
  <c r="H42" i="5" s="1"/>
  <c r="H41" i="5"/>
  <c r="E41" i="5"/>
  <c r="H40" i="5"/>
  <c r="E40" i="5"/>
  <c r="E39" i="5"/>
  <c r="H39" i="5" s="1"/>
  <c r="E38" i="5"/>
  <c r="H38" i="5" s="1"/>
  <c r="E37" i="5"/>
  <c r="H37" i="5" s="1"/>
  <c r="E36" i="5"/>
  <c r="H36" i="5" s="1"/>
  <c r="E35" i="5"/>
  <c r="H35" i="5" s="1"/>
  <c r="E34" i="5"/>
  <c r="G33" i="5"/>
  <c r="F33" i="5"/>
  <c r="D33" i="5"/>
  <c r="C33" i="5"/>
  <c r="E32" i="5"/>
  <c r="H32" i="5" s="1"/>
  <c r="E31" i="5"/>
  <c r="H31" i="5" s="1"/>
  <c r="H30" i="5"/>
  <c r="E30" i="5"/>
  <c r="E29" i="5"/>
  <c r="H29" i="5" s="1"/>
  <c r="E28" i="5"/>
  <c r="H28" i="5" s="1"/>
  <c r="H27" i="5"/>
  <c r="E27" i="5"/>
  <c r="E26" i="5"/>
  <c r="H26" i="5" s="1"/>
  <c r="E25" i="5"/>
  <c r="H25" i="5" s="1"/>
  <c r="E24" i="5"/>
  <c r="G23" i="5"/>
  <c r="F23" i="5"/>
  <c r="D23" i="5"/>
  <c r="C23" i="5"/>
  <c r="E22" i="5"/>
  <c r="H22" i="5" s="1"/>
  <c r="E21" i="5"/>
  <c r="H21" i="5" s="1"/>
  <c r="H20" i="5"/>
  <c r="E20" i="5"/>
  <c r="H19" i="5"/>
  <c r="E19" i="5"/>
  <c r="E18" i="5"/>
  <c r="H18" i="5" s="1"/>
  <c r="H17" i="5"/>
  <c r="E17" i="5"/>
  <c r="E16" i="5"/>
  <c r="H16" i="5" s="1"/>
  <c r="E15" i="5"/>
  <c r="H15" i="5" s="1"/>
  <c r="E14" i="5"/>
  <c r="G13" i="5"/>
  <c r="F13" i="5"/>
  <c r="D13" i="5"/>
  <c r="C13" i="5"/>
  <c r="E12" i="5"/>
  <c r="H12" i="5" s="1"/>
  <c r="E11" i="5"/>
  <c r="H11" i="5" s="1"/>
  <c r="H10" i="5"/>
  <c r="E10" i="5"/>
  <c r="H9" i="5"/>
  <c r="E9" i="5"/>
  <c r="E8" i="5"/>
  <c r="H8" i="5" s="1"/>
  <c r="H7" i="5"/>
  <c r="E7" i="5"/>
  <c r="H6" i="5"/>
  <c r="E6" i="5"/>
  <c r="E5" i="5" s="1"/>
  <c r="G5" i="5"/>
  <c r="F5" i="5"/>
  <c r="D5" i="5"/>
  <c r="C5" i="5"/>
  <c r="C77" i="5" s="1"/>
  <c r="G123" i="2"/>
  <c r="F123" i="2"/>
  <c r="E123" i="2"/>
  <c r="D123" i="2"/>
  <c r="C123" i="2"/>
  <c r="B123" i="2"/>
  <c r="H38" i="1"/>
  <c r="H37" i="1" s="1"/>
  <c r="E38" i="1"/>
  <c r="G37" i="1"/>
  <c r="F37" i="1"/>
  <c r="C37" i="1"/>
  <c r="H35" i="1"/>
  <c r="E35" i="1"/>
  <c r="H34" i="1"/>
  <c r="E34" i="1"/>
  <c r="H33" i="1"/>
  <c r="E33" i="1"/>
  <c r="H32" i="1"/>
  <c r="E32" i="1"/>
  <c r="E31" i="1" s="1"/>
  <c r="G31" i="1"/>
  <c r="F31" i="1"/>
  <c r="D31" i="1"/>
  <c r="C31" i="1"/>
  <c r="H29" i="1"/>
  <c r="E29" i="1"/>
  <c r="G28" i="1"/>
  <c r="F28" i="1"/>
  <c r="D28" i="1"/>
  <c r="C28" i="1"/>
  <c r="H28" i="1" s="1"/>
  <c r="H27" i="1"/>
  <c r="E27" i="1"/>
  <c r="H26" i="1"/>
  <c r="E26" i="1"/>
  <c r="H25" i="1"/>
  <c r="E25" i="1"/>
  <c r="H24" i="1"/>
  <c r="E24" i="1"/>
  <c r="H23" i="1"/>
  <c r="E23" i="1"/>
  <c r="H22" i="1"/>
  <c r="E22" i="1"/>
  <c r="G21" i="1"/>
  <c r="G39" i="1" s="1"/>
  <c r="F21" i="1"/>
  <c r="G16" i="1"/>
  <c r="F16" i="1"/>
  <c r="D16" i="1"/>
  <c r="C16" i="1"/>
  <c r="H15" i="1"/>
  <c r="H14" i="1"/>
  <c r="E14" i="1"/>
  <c r="H13" i="1"/>
  <c r="E13" i="1"/>
  <c r="H12" i="1"/>
  <c r="E12" i="1"/>
  <c r="H11" i="1"/>
  <c r="E11" i="1"/>
  <c r="H10" i="1"/>
  <c r="E10" i="1"/>
  <c r="H9" i="1"/>
  <c r="E9" i="1"/>
  <c r="H8" i="1"/>
  <c r="E8" i="1"/>
  <c r="H7" i="1"/>
  <c r="E7" i="1"/>
  <c r="H6" i="1"/>
  <c r="E6" i="1"/>
  <c r="H5" i="1"/>
  <c r="H16" i="1" s="1"/>
  <c r="E5" i="1"/>
  <c r="Q278" i="8" l="1"/>
  <c r="H12" i="7"/>
  <c r="H13" i="7"/>
  <c r="C37" i="7"/>
  <c r="D37" i="7"/>
  <c r="E22" i="7"/>
  <c r="H22" i="7" s="1"/>
  <c r="E5" i="7"/>
  <c r="E37" i="7" s="1"/>
  <c r="G37" i="7"/>
  <c r="H75" i="5"/>
  <c r="D77" i="5"/>
  <c r="H61" i="5"/>
  <c r="F77" i="5"/>
  <c r="E33" i="5"/>
  <c r="E65" i="5"/>
  <c r="E77" i="5" s="1"/>
  <c r="E23" i="5"/>
  <c r="G77" i="5"/>
  <c r="E13" i="5"/>
  <c r="D10" i="6"/>
  <c r="H31" i="1"/>
  <c r="E16" i="1"/>
  <c r="C21" i="1"/>
  <c r="C39" i="1" s="1"/>
  <c r="E28" i="1"/>
  <c r="F39" i="1"/>
  <c r="E21" i="1"/>
  <c r="E39" i="1" s="1"/>
  <c r="H21" i="1"/>
  <c r="H39" i="1" s="1"/>
  <c r="E36" i="9"/>
  <c r="G36" i="9"/>
  <c r="F18" i="9"/>
  <c r="H36" i="9"/>
  <c r="F30" i="9"/>
  <c r="I25" i="9"/>
  <c r="F36" i="9"/>
  <c r="F25" i="9"/>
  <c r="I8" i="9"/>
  <c r="I6" i="9" s="1"/>
  <c r="I10" i="9"/>
  <c r="I9" i="9" s="1"/>
  <c r="I23" i="9"/>
  <c r="I22" i="9" s="1"/>
  <c r="I31" i="9"/>
  <c r="I30" i="9" s="1"/>
  <c r="H57" i="5"/>
  <c r="H5" i="5"/>
  <c r="H69" i="5"/>
  <c r="D21" i="1"/>
  <c r="D39" i="1" s="1"/>
  <c r="H14" i="5"/>
  <c r="H13" i="5" s="1"/>
  <c r="H24" i="5"/>
  <c r="H23" i="5" s="1"/>
  <c r="H34" i="5"/>
  <c r="H33" i="5" s="1"/>
  <c r="H44" i="5"/>
  <c r="H43" i="5" s="1"/>
  <c r="H54" i="5"/>
  <c r="H53" i="5" s="1"/>
  <c r="H66" i="5"/>
  <c r="H65" i="5" s="1"/>
  <c r="H6" i="7"/>
  <c r="F9" i="7"/>
  <c r="H9" i="7" s="1"/>
  <c r="G6" i="6"/>
  <c r="G10" i="6" s="1"/>
  <c r="F10" i="7"/>
  <c r="H10" i="7" s="1"/>
  <c r="H24" i="7"/>
  <c r="F8" i="7"/>
  <c r="P278" i="8"/>
  <c r="F5" i="7" l="1"/>
  <c r="F37" i="7" s="1"/>
  <c r="G78" i="5"/>
  <c r="I36" i="9"/>
  <c r="H8" i="7"/>
  <c r="H77" i="5"/>
  <c r="H5" i="7" l="1"/>
  <c r="H37"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DGCG</author>
  </authors>
  <commentList>
    <comment ref="O5" authorId="0" shapeId="0" xr:uid="{FFA01833-6BFB-47D7-949D-9AFD23D484ED}">
      <text>
        <r>
          <rPr>
            <b/>
            <sz val="9"/>
            <color indexed="81"/>
            <rFont val="Tahoma"/>
            <family val="2"/>
          </rPr>
          <t>DGCG:</t>
        </r>
        <r>
          <rPr>
            <sz val="9"/>
            <color indexed="81"/>
            <rFont val="Tahoma"/>
            <family val="2"/>
          </rPr>
          <t xml:space="preserve">
Modificado menos devengado</t>
        </r>
      </text>
    </comment>
  </commentList>
</comments>
</file>

<file path=xl/sharedStrings.xml><?xml version="1.0" encoding="utf-8"?>
<sst xmlns="http://schemas.openxmlformats.org/spreadsheetml/2006/main" count="1809" uniqueCount="1222">
  <si>
    <t>Cuenta Pública 2021
Instituto de Salud Pública del Estado de Guanajuato
Estado Analítico de Ingresos
Del 1 de Enero al 31 de Diciembre de 2021</t>
  </si>
  <si>
    <t>Rubro de Ingresos</t>
  </si>
  <si>
    <t>Ingresos</t>
  </si>
  <si>
    <t>Diferencia</t>
  </si>
  <si>
    <t>Estimado</t>
  </si>
  <si>
    <t>Ampliaciones y Reducciones</t>
  </si>
  <si>
    <t>Modificado</t>
  </si>
  <si>
    <t>Devengado</t>
  </si>
  <si>
    <t>Recaudado</t>
  </si>
  <si>
    <t>(1)</t>
  </si>
  <si>
    <t>(2)</t>
  </si>
  <si>
    <t>(3 = 1 + 2)</t>
  </si>
  <si>
    <t>(4)</t>
  </si>
  <si>
    <t>(5)</t>
  </si>
  <si>
    <t>(6 = 5 - 1)</t>
  </si>
  <si>
    <t>Impuestos</t>
  </si>
  <si>
    <t>10</t>
  </si>
  <si>
    <t>Cuotas y Aportaciones de Seguridad Social</t>
  </si>
  <si>
    <t>20</t>
  </si>
  <si>
    <t>Contribuciones de Mejoras</t>
  </si>
  <si>
    <t>30</t>
  </si>
  <si>
    <t>Derechos</t>
  </si>
  <si>
    <t>40</t>
  </si>
  <si>
    <t>Productos</t>
  </si>
  <si>
    <t>50</t>
  </si>
  <si>
    <t>Aprovechamientos</t>
  </si>
  <si>
    <t>60</t>
  </si>
  <si>
    <t>Ingresos por Venta de Bienes, Prestación de Servicios y Otros Ingresos</t>
  </si>
  <si>
    <t>70</t>
  </si>
  <si>
    <t>Participaciones, Aportaciones, Convenios, Incentivos de Derivados de la Colaboración Fiscal y Fondos Distintos de Aportaciones</t>
  </si>
  <si>
    <t>80</t>
  </si>
  <si>
    <t>Transferencias, Asignaciones, Subsidios y Subvenciones, y Pensiones y Jubilaciones</t>
  </si>
  <si>
    <t>90</t>
  </si>
  <si>
    <t>Ingresos Derivados de Financiamientos</t>
  </si>
  <si>
    <t>00</t>
  </si>
  <si>
    <t>xx</t>
  </si>
  <si>
    <t>Total</t>
  </si>
  <si>
    <t>Ingresos Excedentes</t>
  </si>
  <si>
    <t>Estado Analítico de Ingresos Por Fuente de Financiamiento</t>
  </si>
  <si>
    <t>Ingresos del Poder Ejecutivo Federal o Estatal y de los Municipios</t>
  </si>
  <si>
    <r>
      <t>Productos</t>
    </r>
    <r>
      <rPr>
        <vertAlign val="superscript"/>
        <sz val="8"/>
        <rFont val="Arial"/>
        <family val="2"/>
      </rPr>
      <t>1</t>
    </r>
  </si>
  <si>
    <r>
      <t>Aprovechamientos</t>
    </r>
    <r>
      <rPr>
        <vertAlign val="superscript"/>
        <sz val="8"/>
        <rFont val="Arial"/>
        <family val="2"/>
      </rPr>
      <t>2</t>
    </r>
  </si>
  <si>
    <t>Participaciones, Aportaciones, Convenios, Incentivos Derivados de la Colaboración Fiscal y Fondos Distintos de Aportaciones</t>
  </si>
  <si>
    <t>Ingresos de los Entes Públicos de los Poderes Legislativo y
Judicial, de los Órganos Autónomos y del Sector Paraestatal o Paramunicipal, así como de las Empresas Productivas del Estado</t>
  </si>
  <si>
    <r>
      <t>Productos</t>
    </r>
    <r>
      <rPr>
        <vertAlign val="superscript"/>
        <sz val="8"/>
        <color rgb="FF0070C0"/>
        <rFont val="Arial"/>
        <family val="2"/>
      </rPr>
      <t>1</t>
    </r>
  </si>
  <si>
    <r>
      <t>Ingresos por Venta de Bienes, Prestación de Servicios y Otros Ingresos</t>
    </r>
    <r>
      <rPr>
        <vertAlign val="superscript"/>
        <sz val="8"/>
        <rFont val="Arial"/>
        <family val="2"/>
      </rPr>
      <t>3</t>
    </r>
  </si>
  <si>
    <t>Ingresos Derivados de Financiamiento</t>
  </si>
  <si>
    <t>“Bajo protesta de decir verdad declaramos que los Estados Financieros y sus notas, son razonablemente correctos y son responsabilidad del emisor”.</t>
  </si>
  <si>
    <r>
      <rPr>
        <vertAlign val="superscript"/>
        <sz val="8"/>
        <color theme="1"/>
        <rFont val="Arial"/>
        <family val="2"/>
      </rPr>
      <t>1</t>
    </r>
    <r>
      <rPr>
        <sz val="8"/>
        <color theme="1"/>
        <rFont val="Arial"/>
        <family val="2"/>
      </rPr>
      <t xml:space="preserve"> Incluye intereses que generan las cuentas bancarias de los entes públicos en productos.</t>
    </r>
  </si>
  <si>
    <r>
      <rPr>
        <vertAlign val="superscript"/>
        <sz val="8"/>
        <color theme="1"/>
        <rFont val="Arial"/>
        <family val="2"/>
      </rPr>
      <t>2</t>
    </r>
    <r>
      <rPr>
        <sz val="8"/>
        <color theme="1"/>
        <rFont val="Arial"/>
        <family val="2"/>
      </rPr>
      <t xml:space="preserve"> Incluye donativos en efectivo del Poder Ejecutivo, entre otros aprovechamientos.</t>
    </r>
  </si>
  <si>
    <r>
      <rPr>
        <vertAlign val="superscript"/>
        <sz val="8"/>
        <color theme="1"/>
        <rFont val="Arial"/>
        <family val="2"/>
      </rPr>
      <t>3</t>
    </r>
    <r>
      <rPr>
        <sz val="8"/>
        <color theme="1"/>
        <rFont val="Arial"/>
        <family val="2"/>
      </rPr>
      <t xml:space="preserve"> Se refiere a los ingresos propios obtenidos por los Poderes Legislativo y Judicial, los Órganos Autónomos y las entidades de la administración pública paraestatal y paramunicipal, por sus actividades diversas no inherentes a su operación que generan recursos y que no sean ingresos por venta de bienes o prestación de servicios, tales como donativos en efectivo, entre otros.</t>
    </r>
  </si>
  <si>
    <t>Cuenta Pública 2021
Instituto de Salud Pública del Estado de Guanajuato
Estado Analítico del Ejercicio del Presupuesto de Egresos
Clasificación Administrativa  
Del 1 de Enero al 31 de Diciembre de 2021</t>
  </si>
  <si>
    <t>Concepto</t>
  </si>
  <si>
    <t xml:space="preserve">Egresos </t>
  </si>
  <si>
    <t>Subejercicio</t>
  </si>
  <si>
    <t>Aprobado</t>
  </si>
  <si>
    <t>Ampliaciones/ (Reducciones)</t>
  </si>
  <si>
    <t>Pagado</t>
  </si>
  <si>
    <t>3 = (1 + 2 )</t>
  </si>
  <si>
    <t>6 = ( 3 - 4 )</t>
  </si>
  <si>
    <t>0101.Despacho del Director General del ISAPEG</t>
  </si>
  <si>
    <t>0102.Coordinación de Comunicación Social</t>
  </si>
  <si>
    <t>0103.Coordinación de Asuntos Jurídicos</t>
  </si>
  <si>
    <t>0104.Órgano Interno de Control</t>
  </si>
  <si>
    <t>0106.Coordinación General de Salud Pública</t>
  </si>
  <si>
    <t>0107.Coordinación General de Administración y Finanzas</t>
  </si>
  <si>
    <t>0201.Despacho Dirección General de Servicios de Salud</t>
  </si>
  <si>
    <t>0301.Despacho Dirección General de Planeación y Desarrollo</t>
  </si>
  <si>
    <t>0401.Dirección General de Protección contra Riesgos Sanitarios</t>
  </si>
  <si>
    <t>0501.Despacho Dirección General de Administración</t>
  </si>
  <si>
    <t>0502.Dirección de Recursos Materiales y Servicios Generales</t>
  </si>
  <si>
    <t>0601.Despacho de la Dirección General de Recursos Humanos</t>
  </si>
  <si>
    <t>0701.Jurisdicción Sanitaria  I Guanajuato</t>
  </si>
  <si>
    <t>0702.Jurisdicción Sanitaria  II San Miguel de Allende</t>
  </si>
  <si>
    <t>0703.Jurisdicción Sanitaria  III Celaya</t>
  </si>
  <si>
    <t>0704.Jurisdicción Sanitaria  IV Acámbaro</t>
  </si>
  <si>
    <t>0705.Jurisdicción Sanitaria  V Salamanca</t>
  </si>
  <si>
    <t>0706.Jurisdicción Sanitaria  VI Irapuato</t>
  </si>
  <si>
    <t>0707.Jurisdicción Sanitaria  VII León</t>
  </si>
  <si>
    <t>0708.Jurisdicción Sanitaria  VIII San Francisco del Rincón</t>
  </si>
  <si>
    <t xml:space="preserve">0709.Unidad Médica Municipio Guanajuato            </t>
  </si>
  <si>
    <t xml:space="preserve">0710.Unidad Médica Municipio Dolores Hidalgo       </t>
  </si>
  <si>
    <t xml:space="preserve">0711.Unidad Médica Municipio San Diego de la Unión </t>
  </si>
  <si>
    <t>0712.Unidad Médica Municipio San Felipe</t>
  </si>
  <si>
    <t xml:space="preserve">0713.Unidad Médica Municipio Ocampo                </t>
  </si>
  <si>
    <t xml:space="preserve">0714.Unidad Médica Municipio San Miguel de Allende </t>
  </si>
  <si>
    <t xml:space="preserve">0715.Unidad Médica Municipio Dr.  Mora              </t>
  </si>
  <si>
    <t xml:space="preserve">0716.Unidad Médica Municipio San José Iturbide     </t>
  </si>
  <si>
    <t xml:space="preserve">0717.Unidad Médica Municipio San Luis de La Paz    </t>
  </si>
  <si>
    <t xml:space="preserve">0718.Unidad Médica Municipio Victoria              </t>
  </si>
  <si>
    <t>0719.Unidad Médica Municipio Santa Catarina</t>
  </si>
  <si>
    <t>0720.Unidad Médica Municipio Tierra Blanca</t>
  </si>
  <si>
    <t xml:space="preserve">0721.Unidad Médica Municipio Atarjea               </t>
  </si>
  <si>
    <t xml:space="preserve">0722.Unidad Médica Municipio Xichú             </t>
  </si>
  <si>
    <t xml:space="preserve">0723.Unidad Médica Municipio Celaya                         </t>
  </si>
  <si>
    <t xml:space="preserve">0724.Unidad Médica Municipio Santa Cruz de Juventino Rosas  </t>
  </si>
  <si>
    <t xml:space="preserve">0725.Unidad Médica Municipio Cortazar                       </t>
  </si>
  <si>
    <t xml:space="preserve">0726.Unidad Médica Municipio Tarimoro                       </t>
  </si>
  <si>
    <t>0727.Unidad Médica Municipio Comonfort</t>
  </si>
  <si>
    <t xml:space="preserve">0728.Unidad Médica Municipio Villagrán                      </t>
  </si>
  <si>
    <t xml:space="preserve">0729.Unidad Médica Municipio Apaseo El Alto                 </t>
  </si>
  <si>
    <t>0730.Unidad Médica Municipio Apaseo el Grande</t>
  </si>
  <si>
    <t xml:space="preserve">0731.Unidad Médica Municipio Acámbaro           </t>
  </si>
  <si>
    <t xml:space="preserve">0732.Unidad Médica Municipio Salvatierra        </t>
  </si>
  <si>
    <t xml:space="preserve">0733.Unidad Médica Municipio Coroneo            </t>
  </si>
  <si>
    <t xml:space="preserve">0734.Unidad Médica Municipio Santiago Maravatio </t>
  </si>
  <si>
    <t xml:space="preserve">0735.Unidad Médica Municipio Tarandacuao        </t>
  </si>
  <si>
    <t>0736.Unidad Médica Municipio Jerécuaro</t>
  </si>
  <si>
    <t xml:space="preserve">0737.Unidad Médica Municipio Salamanca           </t>
  </si>
  <si>
    <t xml:space="preserve">0738.Unidad Médica Municipio Valle de Santiago   </t>
  </si>
  <si>
    <t xml:space="preserve">0739.Unidad Médica Municipio Jaral del Progreso  </t>
  </si>
  <si>
    <t xml:space="preserve">0740.Unidad Médica Municipio Yuriria             </t>
  </si>
  <si>
    <t xml:space="preserve">0741.Unidad Médica Municipio Uriangato           </t>
  </si>
  <si>
    <t xml:space="preserve">0742.Unidad Médica Municipio Moroleón            </t>
  </si>
  <si>
    <t xml:space="preserve">0743.Unidad Médica Municipio Irapuato           </t>
  </si>
  <si>
    <t xml:space="preserve">0744.Unidad Médica Municipio Abasolo            </t>
  </si>
  <si>
    <t xml:space="preserve">0745.Unidad Médica Municipio Cuerámaro          </t>
  </si>
  <si>
    <t xml:space="preserve">0746.Unidad Médica Municipio Huanímaro          </t>
  </si>
  <si>
    <t xml:space="preserve">0747.Unidad Médica Municipio Pueblo Nuevo       </t>
  </si>
  <si>
    <t xml:space="preserve">0748.Unidad Médica Municipio Pénjamo            </t>
  </si>
  <si>
    <t>0749.Unidad Médica Municipio León</t>
  </si>
  <si>
    <t xml:space="preserve">0750.Unidad Médica Municipio Silao                </t>
  </si>
  <si>
    <t>0751.Unidad Médica Municipio Romita</t>
  </si>
  <si>
    <t>0752.Unidad Médica Municipio San Francisco del Rincón</t>
  </si>
  <si>
    <t>0753.Unidad Médica Municipio Purísima del Rincón</t>
  </si>
  <si>
    <t xml:space="preserve">0754.Unidad Médica Municipio Cd  Manuel Doblado   </t>
  </si>
  <si>
    <t>0801.Hospital  General Acámbaro</t>
  </si>
  <si>
    <t>0802.Hospital General San Miguel Allende</t>
  </si>
  <si>
    <t>0803.Hospital General Celaya</t>
  </si>
  <si>
    <t>0804.Hospital General Dolores Hidalgo</t>
  </si>
  <si>
    <t>0805.Hospital General Guanajuato</t>
  </si>
  <si>
    <t>0806.Hospital General Irapuato</t>
  </si>
  <si>
    <t>0807.Hospital General León</t>
  </si>
  <si>
    <t>0808.Hospital General Salamanca</t>
  </si>
  <si>
    <t>0809.Hospital General Salvatierra</t>
  </si>
  <si>
    <t>0810.Hospital General Uriangato</t>
  </si>
  <si>
    <t>0811.Hospital de Especialidades Materno Infantil de León</t>
  </si>
  <si>
    <t>0812.Centro de Atención Integral a la Salud Mental de León</t>
  </si>
  <si>
    <t>0813.Hospital General Pénjamo</t>
  </si>
  <si>
    <t>0814.Hospital General San Luis de La Paz</t>
  </si>
  <si>
    <t>0815.Coordinación Intersectorial</t>
  </si>
  <si>
    <t>0816.Hospital Comunitario San Felipe</t>
  </si>
  <si>
    <t>0817.Hospital Comunitario San Francisco del Rincón</t>
  </si>
  <si>
    <t>0818.Hospital Comunitario Purísima del Rincón (únicamente para obra)</t>
  </si>
  <si>
    <t>0819.Hospital Comunitario Romita</t>
  </si>
  <si>
    <t>0823.Hospital Comunitario Comonfort</t>
  </si>
  <si>
    <t>0824.Hospital Comunitario Apaseo El Grande</t>
  </si>
  <si>
    <t>0825.Hospital Comunitario Jerécuaro</t>
  </si>
  <si>
    <t>0826.Hospital General de San José Iturbide</t>
  </si>
  <si>
    <t>0827.Hospital General de Silao</t>
  </si>
  <si>
    <t>0828.Hospital General Valle de Santiago</t>
  </si>
  <si>
    <t>0829.Hospital Comunitario Abasolo</t>
  </si>
  <si>
    <t>0830.Hospital Comunitario Apaseo El Alto</t>
  </si>
  <si>
    <t>0831.Hospital Comunitario Manuel Doblado</t>
  </si>
  <si>
    <t>0832.Hospital Comunitario Santa Cruz de Juventino Rosas</t>
  </si>
  <si>
    <t>0833.Hospital Comunitario Cortazar</t>
  </si>
  <si>
    <t>0834.Hospital Comunitario Tarimoro</t>
  </si>
  <si>
    <t>0835.Hospital Comunitario Villagrán</t>
  </si>
  <si>
    <t>0837.Hospital Comunitario Huanímaro</t>
  </si>
  <si>
    <t>0838.Hospital Comunitario Jaral del Progreso</t>
  </si>
  <si>
    <t>0839.Hospital Comunitario Moroleón</t>
  </si>
  <si>
    <t>0840.Hospital Comunitario Yuriria</t>
  </si>
  <si>
    <t>0841.Hospital Comunitario San Diego de la Unión</t>
  </si>
  <si>
    <t>0842.Hospital Materno San Luis de la Paz</t>
  </si>
  <si>
    <t>0843.Hospital Materno de Celaya</t>
  </si>
  <si>
    <t>0844.Hospital de Especialidades Pediátrico de León</t>
  </si>
  <si>
    <t>0845.Hospital Materno Infantil de Irapuato</t>
  </si>
  <si>
    <t>0846.Hospital Comunitario de los Pueblos del Rincón</t>
  </si>
  <si>
    <t>0847.Hospital Comunitario Las Joyas</t>
  </si>
  <si>
    <t>0848.Hospital Estatal de atención al COVID-19</t>
  </si>
  <si>
    <t>0901.Laboratorio Estatal de Salud Pública</t>
  </si>
  <si>
    <t>0902.Centro Estatal de Medicina Transfusional</t>
  </si>
  <si>
    <t>0903.Sistema de Urgencias del Estado de Guanajuato</t>
  </si>
  <si>
    <t>0904.COGUSIDA</t>
  </si>
  <si>
    <t>0905.Centro Estatal de Trasplantes</t>
  </si>
  <si>
    <t>0907.Centro Estatal de Cuidados Críticos, Salamanca</t>
  </si>
  <si>
    <t>0908.Clínica de Desintoxicación de León</t>
  </si>
  <si>
    <t>Total del Gasto</t>
  </si>
  <si>
    <t>Egresos</t>
  </si>
  <si>
    <t xml:space="preserve">    Poder Ejecutivo </t>
  </si>
  <si>
    <t xml:space="preserve">    Poder Legislativo</t>
  </si>
  <si>
    <t xml:space="preserve">    Poder Judicial</t>
  </si>
  <si>
    <t xml:space="preserve">    Organismos Autónomos</t>
  </si>
  <si>
    <t>Entidades Paraestatales y Fideicomisos No Empresariales y No Financieros</t>
  </si>
  <si>
    <t>Instituciones Públicas de la Seguridad Social</t>
  </si>
  <si>
    <t>Entidades Paraestatales Empresariales No Financieras con Participación Estatal Mayoritaria</t>
  </si>
  <si>
    <t>Fideicomisos Empresariales No Financieros con Participación Estatal Mayoritaria</t>
  </si>
  <si>
    <t>Entidades Paraestatales Empresariales Financieras Monetarias con Participación Estatal Mayoritaria</t>
  </si>
  <si>
    <t>Entidades Paraestatales Financieras No Monetarias con Participación Estatal Mayoritaria</t>
  </si>
  <si>
    <t>Fideicomisos Financieros Públicos con Participación Estatal Mayoritaria</t>
  </si>
  <si>
    <t>Cuenta Pública 2021
Instituto de Salud Pública del Estado de Guanajuato
Estado Analítico del Ejercicio del Presupuesto de Egresos
Clasificación por Objeto del Gasto (Capítulo y Concepto)
Del 1 de Enero al 31 de Diciembre de 2021</t>
  </si>
  <si>
    <t>Servicios Personales</t>
  </si>
  <si>
    <t>Remuneraciones al Personal de Carácter Permanente</t>
  </si>
  <si>
    <t>Remuneraciones al Personal de Carácter Transitorio</t>
  </si>
  <si>
    <t>Remuneraciones Adicionales y Especiales</t>
  </si>
  <si>
    <t>Seguridad Social</t>
  </si>
  <si>
    <t>Otras Prestaciones Sociales y Económicas</t>
  </si>
  <si>
    <t>Previsiones</t>
  </si>
  <si>
    <t>Pago de Estímulos a Servidores Públicos</t>
  </si>
  <si>
    <t>Materiales y Suministros</t>
  </si>
  <si>
    <t>Materiales de Administración, Emisión de Documentos y Artículos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</si>
  <si>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</si>
  <si>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</si>
  <si>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</si>
  <si>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</si>
  <si>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</si>
  <si>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</si>
  <si>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</si>
  <si>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</si>
  <si>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Generales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</si>
  <si>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</si>
  <si>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</si>
  <si>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</si>
  <si>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</si>
  <si>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</si>
  <si>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</si>
  <si>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</si>
  <si>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</si>
  <si>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Otros Servicios Generales</t>
  </si>
  <si>
    <t>Transferencias, Asignaciones,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</si>
  <si>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</si>
  <si>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</si>
  <si>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</si>
  <si>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</si>
  <si>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</si>
  <si>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Otros Análogos</t>
  </si>
  <si>
    <t>Transferencias a la Seguridad Social</t>
  </si>
  <si>
    <t>Donativos</t>
  </si>
  <si>
    <t>Transferencias al Exterior</t>
  </si>
  <si>
    <t>Bienes Muebles, Inmuebles e Intangibles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</si>
  <si>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</si>
  <si>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</si>
  <si>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</si>
  <si>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</si>
  <si>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</si>
  <si>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</si>
  <si>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</si>
  <si>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Bienes Inmuebles</t>
  </si>
  <si>
    <t>Activos Intangibles</t>
  </si>
  <si>
    <t>Inversión Pública</t>
  </si>
  <si>
    <t>Obra Pública en Bienes de Dominio Público</t>
  </si>
  <si>
    <t>Obra Pública en Bienes Propios</t>
  </si>
  <si>
    <t>Proyectos Productivos y Acciones de Fomento</t>
  </si>
  <si>
    <t>Inversiones Financieras y Otras Provisiones</t>
  </si>
  <si>
    <t>Inversiones Para el Fomento de Actividades Productivas.</t>
  </si>
  <si>
    <t>Acciones y Participaciones de Capital</t>
  </si>
  <si>
    <t>Compra de Títulos y Valores</t>
  </si>
  <si>
    <t>Concesión de Préstamos</t>
  </si>
  <si>
    <t>Inversiones en Fideicomisos, Mandatos y Otros Análogos</t>
  </si>
  <si>
    <t>Otras Inversiones Financieras</t>
  </si>
  <si>
    <t>Provisiones para Contingencias y Otras Erogaciones Especiales</t>
  </si>
  <si>
    <t>Participaciones y Aportaciones</t>
  </si>
  <si>
    <t>Participaciones</t>
  </si>
  <si>
    <t>Aportaciones</t>
  </si>
  <si>
    <t>Convenios</t>
  </si>
  <si>
    <t>Deuda Pública</t>
  </si>
  <si>
    <t>Amortización de la Deuda Pública</t>
  </si>
  <si>
    <t>Intereses de la Deuda Pública</t>
  </si>
  <si>
    <t>Comisiones de la Deuda Pública</t>
  </si>
  <si>
    <t>Gastos de la Deuda Pública</t>
  </si>
  <si>
    <t>Costo por Coberturas</t>
  </si>
  <si>
    <t>Apoyos Financieros</t>
  </si>
  <si>
    <t>Adeudos de Ejercicios Fiscales Anteriores (Adefas)</t>
  </si>
  <si>
    <t>Cuenta Pública 2021
Instituto de Salud Pública del Estado de Guanajuato
Estado Analítico del Ejercicio del Presupuesto de Egresos
Clasificación Económica (por Tipo de Gasto)
Del 1 de Enero al 31 de Diciembre de 2021</t>
  </si>
  <si>
    <t>Gasto Corriente</t>
  </si>
  <si>
    <t>Gasto de Capital</t>
  </si>
  <si>
    <t>Amortización de la Deuda y Disminución de Pasivos</t>
  </si>
  <si>
    <t>Cuenta Pública 2021
Instituto de Salud Pública del Estado de Guanajuato
Estado Analítico del Ejercicio del Presupuesto de Egresos
Clasificación Funcional (Finalidad y Función)
Del 1 de Enero al 31 de Diciembre de 2021</t>
  </si>
  <si>
    <t>Gobierno</t>
  </si>
  <si>
    <t>Legislación</t>
  </si>
  <si>
    <t>Justicia</t>
  </si>
  <si>
    <t>Coordinación de la Política de Gobierno</t>
  </si>
  <si>
    <t>Relaciones Exteriores</t>
  </si>
  <si>
    <t>Asuntos Financieros y Hacendarios</t>
  </si>
  <si>
    <t>Seguridad Nacional</t>
  </si>
  <si>
    <t>Asuntos de Orden Público y de Seguridad Interior</t>
  </si>
  <si>
    <t>Desarrollo Social</t>
  </si>
  <si>
    <t>Protección Ambiental</t>
  </si>
  <si>
    <t>Vivienda y Servicios a la Comunidad</t>
  </si>
  <si>
    <t>Salud</t>
  </si>
  <si>
    <t>Recreación, Cultura y Otras Manifestaciones Sociales</t>
  </si>
  <si>
    <t>Educación</t>
  </si>
  <si>
    <t>Protección Social</t>
  </si>
  <si>
    <t>Otros Asuntos Sociales</t>
  </si>
  <si>
    <t>Desarrollo Económico</t>
  </si>
  <si>
    <t>Asuntos Económicos, Comerciales y Laborales en General</t>
  </si>
  <si>
    <t>Agropecuaria, Silvicultura, Pesca y Caza</t>
  </si>
  <si>
    <t>Combustibles y Energía</t>
  </si>
  <si>
    <t>Minería, Manufacturas y Construcción</t>
  </si>
  <si>
    <t>Transporte</t>
  </si>
  <si>
    <t>Comunicaciones</t>
  </si>
  <si>
    <t>Turismo</t>
  </si>
  <si>
    <t>Ciencia, Tecnología e Innovación</t>
  </si>
  <si>
    <t>Otras Industrias y Otros Asuntos Económicos</t>
  </si>
  <si>
    <t>Otras no Clasificadas en Funciones Anteriores</t>
  </si>
  <si>
    <t>Transacciones de la Deuda Publica / Costo Financiero de la Deuda</t>
  </si>
  <si>
    <t>Transferencias, Participaciones y Aportaciones entre Diferentes Niveles y Ordenes de Gobierno</t>
  </si>
  <si>
    <t>Saneamiento del Sistema Financiero</t>
  </si>
  <si>
    <t>Adeudos de Ejercicios Fiscales Anteriores</t>
  </si>
  <si>
    <t>INSTITUTO DE SALUD PUBLICA DEL ESTADO DE GUANAJUATO</t>
  </si>
  <si>
    <t>Programas y Proyectos de Inversión</t>
  </si>
  <si>
    <t>Del 1 de Enero al 31 de Diciembre de 2021</t>
  </si>
  <si>
    <t>Tipo de Programas y Proyectos</t>
  </si>
  <si>
    <t>Programa o Proyecto</t>
  </si>
  <si>
    <t>UR</t>
  </si>
  <si>
    <t>% Avance Financiero</t>
  </si>
  <si>
    <t>Denominación</t>
  </si>
  <si>
    <t>Comprometido</t>
  </si>
  <si>
    <t>Ejercido</t>
  </si>
  <si>
    <t>Devengado/ Aprobado</t>
  </si>
  <si>
    <t>Devengado/ Modificado</t>
  </si>
  <si>
    <t>8 = ( 3 - 5 )</t>
  </si>
  <si>
    <t>5/1</t>
  </si>
  <si>
    <t>5/3</t>
  </si>
  <si>
    <t>Gestión</t>
  </si>
  <si>
    <t>G1112</t>
  </si>
  <si>
    <t>Operación del Órgano Interno de Control del Instituto de Salud Pública del Estado de Guanajuato</t>
  </si>
  <si>
    <t>0104</t>
  </si>
  <si>
    <t>G1113</t>
  </si>
  <si>
    <t>Operación Administrativa de la Dirección General de Servicios de Salud</t>
  </si>
  <si>
    <t>0201</t>
  </si>
  <si>
    <t>G1115</t>
  </si>
  <si>
    <t>Operación administrativa de la Dirección General de Administración</t>
  </si>
  <si>
    <t>0501</t>
  </si>
  <si>
    <t>G1116</t>
  </si>
  <si>
    <t>Adquisición, almacenamiento y distribución de insumos para la salud, así como la conservación de los bienes muebles e inmuebles del ISAPEG a través de la Dirección de Recursos Materiales y Servicios Generales</t>
  </si>
  <si>
    <t>0502</t>
  </si>
  <si>
    <t>G1117</t>
  </si>
  <si>
    <t>Operación y administración de la Dirección General de Recursos Humanos</t>
  </si>
  <si>
    <t>0601</t>
  </si>
  <si>
    <t>G1120</t>
  </si>
  <si>
    <t>Administración de enlaces con Instituciones de los sectores Públicos y Privados</t>
  </si>
  <si>
    <t>0815</t>
  </si>
  <si>
    <t>G1344</t>
  </si>
  <si>
    <t>Servicios, mantenimiento y conservación en Unidades Centrales</t>
  </si>
  <si>
    <t>G2098</t>
  </si>
  <si>
    <t>Operación y Administración del Despacho de la Dirección General del ISAPEG</t>
  </si>
  <si>
    <t>0101</t>
  </si>
  <si>
    <t>G2099</t>
  </si>
  <si>
    <t>Atención de Asuntos en la Coordinación de Asuntos Jurídicos</t>
  </si>
  <si>
    <t>0103</t>
  </si>
  <si>
    <t>G2100</t>
  </si>
  <si>
    <t>Operación Administrativa de la Coordinación de Comunicación Social</t>
  </si>
  <si>
    <t>0102</t>
  </si>
  <si>
    <t>G2101</t>
  </si>
  <si>
    <t>Promoción, implementación y evaluación de Estrategias en Materia de Salud Pública en la Coordinación General de Salud Pública</t>
  </si>
  <si>
    <t>0106</t>
  </si>
  <si>
    <t>G2102</t>
  </si>
  <si>
    <t>Promoción e Implementación de Políticas para la Administración de Recursos Humanos, Financieros y Materiales a través de la Coordinación General de Administración y Finanzas</t>
  </si>
  <si>
    <t>0107</t>
  </si>
  <si>
    <t>G2103</t>
  </si>
  <si>
    <t>Planeación estratégica de la Dirección General de Planeación y Desarrollo</t>
  </si>
  <si>
    <t>0301</t>
  </si>
  <si>
    <t>Proceso</t>
  </si>
  <si>
    <t>P1086</t>
  </si>
  <si>
    <t>Operación de la Jurisdicción Sanitaria I Guanajuato</t>
  </si>
  <si>
    <t>0701</t>
  </si>
  <si>
    <t>P1089</t>
  </si>
  <si>
    <t>Operación de la Jurisdicción Sanitaria  II San Miguel de Allende</t>
  </si>
  <si>
    <t>0702</t>
  </si>
  <si>
    <t>P1091</t>
  </si>
  <si>
    <t>Operación de la Jurisdicción Sanitaria  III Celaya</t>
  </si>
  <si>
    <t>0703</t>
  </si>
  <si>
    <t>P1094</t>
  </si>
  <si>
    <t>Operación de la Jurisdicción Sanitaria  IV Acámbaro</t>
  </si>
  <si>
    <t>0704</t>
  </si>
  <si>
    <t>P1097</t>
  </si>
  <si>
    <t>Operación de la Jurisdicción Sanitaria  V Salamanca</t>
  </si>
  <si>
    <t>0705</t>
  </si>
  <si>
    <t>P1101</t>
  </si>
  <si>
    <t>Operación de la Jurisdicción Sanitaria  VI Irapuato</t>
  </si>
  <si>
    <t>0706</t>
  </si>
  <si>
    <t>P1103</t>
  </si>
  <si>
    <t>Operación de la Jurisdicción Sanitaria  VII León</t>
  </si>
  <si>
    <t>0707</t>
  </si>
  <si>
    <t>P1106</t>
  </si>
  <si>
    <t>Operación de la Jurisdicción Sanitaria  VIII San Francisco del Rincón</t>
  </si>
  <si>
    <t>0708</t>
  </si>
  <si>
    <t>P1109</t>
  </si>
  <si>
    <t>Operación del Laboratorio Estatal de Salud Pública para colaborar en la vigilancia epidemiológica y sanitaria</t>
  </si>
  <si>
    <t>0901</t>
  </si>
  <si>
    <t>P1110</t>
  </si>
  <si>
    <t>Operación del Centro Estatal de Medicina Transfusional</t>
  </si>
  <si>
    <t>0902</t>
  </si>
  <si>
    <t>P1111</t>
  </si>
  <si>
    <t>Operación del Sistema de Urgencias del Estado de Guanajuato</t>
  </si>
  <si>
    <t>0903</t>
  </si>
  <si>
    <t>P1113</t>
  </si>
  <si>
    <t>Operación del Centro Estatal de Trasplantes</t>
  </si>
  <si>
    <t>0905</t>
  </si>
  <si>
    <t>P1115</t>
  </si>
  <si>
    <t>Operación del Primer Nivel de Atención en la Unidad Médica Municipio Guanajuato</t>
  </si>
  <si>
    <t>0709</t>
  </si>
  <si>
    <t>P1117</t>
  </si>
  <si>
    <t>Operación del Primer Nivel de Atención en la Unidad Médica Municipio Dolores Hidalgo</t>
  </si>
  <si>
    <t>0710</t>
  </si>
  <si>
    <t>P1119</t>
  </si>
  <si>
    <t>Operación del Primer Nivel de Atención en la Unidad Médica Municipio San Diego de la Unión</t>
  </si>
  <si>
    <t>0711</t>
  </si>
  <si>
    <t>P1121</t>
  </si>
  <si>
    <t>Operación del Primer Nivel de Atención en la Unidad Médica Municipio San Felipe</t>
  </si>
  <si>
    <t>0712</t>
  </si>
  <si>
    <t>P1123</t>
  </si>
  <si>
    <t>Operación del Primer Nivel de Atención en la Unidad Médica Municipio Ocampo</t>
  </si>
  <si>
    <t>0713</t>
  </si>
  <si>
    <t>P1125</t>
  </si>
  <si>
    <t>Operación del Primer Nivel de Atención en la Unidad Médica Municipio San Miguel de Allende</t>
  </si>
  <si>
    <t>0714</t>
  </si>
  <si>
    <t>P1127</t>
  </si>
  <si>
    <t>Operación del Primer Nivel de Atención en la Unidad Médica Municipio Dr. Mora</t>
  </si>
  <si>
    <t>0715</t>
  </si>
  <si>
    <t>P1129</t>
  </si>
  <si>
    <t>Operación del Primer Nivel de Atención en la Unidad Médica Municipio San José Iturbide</t>
  </si>
  <si>
    <t>0716</t>
  </si>
  <si>
    <t>P1131</t>
  </si>
  <si>
    <t>Operación del Primer Nivel de Atención en la Unidad Médica Municipio San Luis de la Paz</t>
  </si>
  <si>
    <t>0717</t>
  </si>
  <si>
    <t>P1133</t>
  </si>
  <si>
    <t>Operación del Primer Nivel de Atención en la Unidad Médica Municipio Victoria</t>
  </si>
  <si>
    <t>0718</t>
  </si>
  <si>
    <t>P1137</t>
  </si>
  <si>
    <t>Operación del Primer Nivel de Atención en la Unidad Médica Municipio Tierra Blanca</t>
  </si>
  <si>
    <t>0720</t>
  </si>
  <si>
    <t>P1139</t>
  </si>
  <si>
    <t>Operación del Primer Nivel de Atención en la Unidad Médica Municipio Atarjea</t>
  </si>
  <si>
    <t>0721</t>
  </si>
  <si>
    <t>P1141</t>
  </si>
  <si>
    <t>Operación del Primer Nivel de Atención en la Unidad Médica Municipio Xichú</t>
  </si>
  <si>
    <t>0722</t>
  </si>
  <si>
    <t>P1143</t>
  </si>
  <si>
    <t>Operación del Primer Nivel de Atención en la Unidad Médica Municipio Celaya</t>
  </si>
  <si>
    <t>0723</t>
  </si>
  <si>
    <t>P1145</t>
  </si>
  <si>
    <t>Operación del Primer Nivel de Atención en la Unidad Médica Municipio Santa Cruz de Juventino Rosas</t>
  </si>
  <si>
    <t>0724</t>
  </si>
  <si>
    <t>P1147</t>
  </si>
  <si>
    <t>Operación del Primer Nivel de Atención en la Unidad Médica Municipio Cortazar</t>
  </si>
  <si>
    <t>0725</t>
  </si>
  <si>
    <t>P1149</t>
  </si>
  <si>
    <t>Operación del Primer Nivel de Atención en la Unidad Médica Municipio de Tarimoro</t>
  </si>
  <si>
    <t>0726</t>
  </si>
  <si>
    <t>P1151</t>
  </si>
  <si>
    <t>Operación del Primer Nivel de Atención en la Unidad Médica Municipio Comonfort</t>
  </si>
  <si>
    <t>0727</t>
  </si>
  <si>
    <t>P1153</t>
  </si>
  <si>
    <t>Operación del Primer Nivel de Atención en la Unidad Médica Municipio Villagrán</t>
  </si>
  <si>
    <t>0728</t>
  </si>
  <si>
    <t>P1155</t>
  </si>
  <si>
    <t>Operación del Primer Nivel de Atención en la Unidad Médica Municipio Apaseo El Alto</t>
  </si>
  <si>
    <t>0729</t>
  </si>
  <si>
    <t>P1157</t>
  </si>
  <si>
    <t>Operación del Primer Nivel de Atención en la Unidad Médica Municipio Apaseo El Grande</t>
  </si>
  <si>
    <t>0730</t>
  </si>
  <si>
    <t>P1159</t>
  </si>
  <si>
    <t>Operación del Primer Nivel de Atención en la Unidad Médica Municipio Acambaro</t>
  </si>
  <si>
    <t>0731</t>
  </si>
  <si>
    <t>P1161</t>
  </si>
  <si>
    <t>Operación del Primer Nivel de Atención en la Unidad Médica Municipio Salvatierra</t>
  </si>
  <si>
    <t>0732</t>
  </si>
  <si>
    <t>P1163</t>
  </si>
  <si>
    <t>Operación del Primer Nivel de Atención en la Unidad Médica Municipio Coroneo</t>
  </si>
  <si>
    <t>0733</t>
  </si>
  <si>
    <t>P1165</t>
  </si>
  <si>
    <t>Operación del Primer Nivel de Atención en la Unidad Médica Municipio Santiago Maravatio</t>
  </si>
  <si>
    <t>0734</t>
  </si>
  <si>
    <t>P1167</t>
  </si>
  <si>
    <t>Operación del Primer Nivel de Atención en la Unidad Médica Municipio Tarandacuao</t>
  </si>
  <si>
    <t>0735</t>
  </si>
  <si>
    <t>P1169</t>
  </si>
  <si>
    <t>Operación del Primer Nivel de Atención en la Unidad Médica Municipio Jerécuaro</t>
  </si>
  <si>
    <t>0736</t>
  </si>
  <si>
    <t>P1171</t>
  </si>
  <si>
    <t>Operación del Primer Nivel de Atención en la Unidad Médica Municipio Salamanca</t>
  </si>
  <si>
    <t>0737</t>
  </si>
  <si>
    <t>P1173</t>
  </si>
  <si>
    <t>Operación del Primer Nivel de Atención en la Unidad Médica Municipio Valle de Santiago</t>
  </si>
  <si>
    <t>0738</t>
  </si>
  <si>
    <t>P1177</t>
  </si>
  <si>
    <t>Operación del Primer Nivel de Atención en la Unidad Médica Municipio Yuriria</t>
  </si>
  <si>
    <t>0740</t>
  </si>
  <si>
    <t>P1179</t>
  </si>
  <si>
    <t>Operación del Primer Nivel de Atención en la Unidad Médica Municipio Uriangato</t>
  </si>
  <si>
    <t>0741</t>
  </si>
  <si>
    <t>P1181</t>
  </si>
  <si>
    <t>Operación del Primer Nivel de Atención en la Unidad Médica Municipio Moroleon</t>
  </si>
  <si>
    <t>0742</t>
  </si>
  <si>
    <t>P1183</t>
  </si>
  <si>
    <t>Operación del Primer Nivel de Atención en la Unidad Médica Municipio Irapuato</t>
  </si>
  <si>
    <t>0743</t>
  </si>
  <si>
    <t>P1185</t>
  </si>
  <si>
    <t>Operación del Primer Nivel de Atención en la Unidad Médica Municipio Abasolo</t>
  </si>
  <si>
    <t>0744</t>
  </si>
  <si>
    <t>P1187</t>
  </si>
  <si>
    <t>Operación del Primer Nivel de Atención en la Unidad Médica Municipio Cueramaro</t>
  </si>
  <si>
    <t>0745</t>
  </si>
  <si>
    <t>P1189</t>
  </si>
  <si>
    <t>Operación del Primer Nivel de Atención en la Unidad Médica Municipio Huanimaro</t>
  </si>
  <si>
    <t>0746</t>
  </si>
  <si>
    <t>P1191</t>
  </si>
  <si>
    <t>Operación del Primer Nivel de Atención en la Unidad Médica Municipio Pueblo Nuevo</t>
  </si>
  <si>
    <t>0747</t>
  </si>
  <si>
    <t>P1193</t>
  </si>
  <si>
    <t>Operación del Primer Nivel de Atención en la Unidad Médica Municipio Pénjamo</t>
  </si>
  <si>
    <t>0748</t>
  </si>
  <si>
    <t>P1195</t>
  </si>
  <si>
    <t>Operación del Primer Nivel de Atención en la Unidad Médica Municipio León</t>
  </si>
  <si>
    <t>0749</t>
  </si>
  <si>
    <t>P1197</t>
  </si>
  <si>
    <t>Operación del Primer Nivel de Atención en la Unidad Médica Municipio Silao</t>
  </si>
  <si>
    <t>0750</t>
  </si>
  <si>
    <t>P1199</t>
  </si>
  <si>
    <t>Operación del Primer Nivel de Atención en la Unidad Médica Municipio Romita</t>
  </si>
  <si>
    <t>0751</t>
  </si>
  <si>
    <t>P1201</t>
  </si>
  <si>
    <t>Operación del Primer Nivel de Atención en la Unidad Médica Municipio San Francisco del Rincón</t>
  </si>
  <si>
    <t>0752</t>
  </si>
  <si>
    <t>P1203</t>
  </si>
  <si>
    <t>Operación del Primer Nivel de Atención en la Unidad Médica Municipio Purísima del Rincón</t>
  </si>
  <si>
    <t>0753</t>
  </si>
  <si>
    <t>P1205</t>
  </si>
  <si>
    <t>Operación del Primer Nivel de Atención en la Unidad Médica Municipio Cd  Manuel Doblado</t>
  </si>
  <si>
    <t>0754</t>
  </si>
  <si>
    <t>P1207</t>
  </si>
  <si>
    <t>Hospitalización y valoración de pacientes en el Hospital General Acámbaro</t>
  </si>
  <si>
    <t>0801</t>
  </si>
  <si>
    <t>P1210</t>
  </si>
  <si>
    <t>Hospitalización y valoración de pacientes en el Hospital General Celaya</t>
  </si>
  <si>
    <t>0803</t>
  </si>
  <si>
    <t>P1213</t>
  </si>
  <si>
    <t>Hospitalización y valoración de pacientes en el Hospital General de San José Iturbide</t>
  </si>
  <si>
    <t>0826</t>
  </si>
  <si>
    <t>P1216</t>
  </si>
  <si>
    <t>Hospitalización y valoración de pacientes en el Hospital General de Silao</t>
  </si>
  <si>
    <t>0827</t>
  </si>
  <si>
    <t>P1219</t>
  </si>
  <si>
    <t>Hospitalización y valoración de pacientes en el Hospital General Dolores Hidalgo</t>
  </si>
  <si>
    <t>0804</t>
  </si>
  <si>
    <t>P1222</t>
  </si>
  <si>
    <t>Hospitalización y valoración de pacientes en el Hospital General Guanajuato</t>
  </si>
  <si>
    <t>0805</t>
  </si>
  <si>
    <t>P1225</t>
  </si>
  <si>
    <t>Hospitalización y valoración de pacientes en el Hospital General Irapuato</t>
  </si>
  <si>
    <t>0806</t>
  </si>
  <si>
    <t>P1228</t>
  </si>
  <si>
    <t>Hospitalización y valoración de pacientes en el Hospital General León</t>
  </si>
  <si>
    <t>0807</t>
  </si>
  <si>
    <t>P1231</t>
  </si>
  <si>
    <t>Hospitalización y valoración de pacientes en el Hospital General Pénjamo</t>
  </si>
  <si>
    <t>0813</t>
  </si>
  <si>
    <t>P1234</t>
  </si>
  <si>
    <t>Hospitalización y valoración de pacientes en el Hospital General Salamanca</t>
  </si>
  <si>
    <t>0808</t>
  </si>
  <si>
    <t>P1237</t>
  </si>
  <si>
    <t>Hospitalización y valoración de pacientes en el Hospital General Salvatierra</t>
  </si>
  <si>
    <t>0809</t>
  </si>
  <si>
    <t>P1240</t>
  </si>
  <si>
    <t>Hospitalización y valoración de pacientes en el Hospital General San Luis de la Paz</t>
  </si>
  <si>
    <t>0814</t>
  </si>
  <si>
    <t>P1244</t>
  </si>
  <si>
    <t>Hospitalización y valoración de pacientes en el Hospital General San Miguel Allende</t>
  </si>
  <si>
    <t>0802</t>
  </si>
  <si>
    <t>P1248</t>
  </si>
  <si>
    <t>Hospitalización y valoración de pacientes en el Hospital General Uriangato</t>
  </si>
  <si>
    <t>0810</t>
  </si>
  <si>
    <t>P1251</t>
  </si>
  <si>
    <t>Hospitalización y valoración de pacientes en el Hospital Comunitario Apaseo el Alto</t>
  </si>
  <si>
    <t>0830</t>
  </si>
  <si>
    <t>P1253</t>
  </si>
  <si>
    <t>Hospitalización y valoración de pacientes en el Hospital General Valle de Santiago</t>
  </si>
  <si>
    <t>0828</t>
  </si>
  <si>
    <t>P1256</t>
  </si>
  <si>
    <t>Hospitalización y valoración de pacientes en el Hospital Materno de Celaya</t>
  </si>
  <si>
    <t>0843</t>
  </si>
  <si>
    <t>P1260</t>
  </si>
  <si>
    <t>Hospitalización y valoración de pacientes en el Hospital Materno Infantil de Irapuato</t>
  </si>
  <si>
    <t>0845</t>
  </si>
  <si>
    <t>P1263</t>
  </si>
  <si>
    <t>Hospitalización y valoración de pacientes en el Hospital Comunitario Apaseo el Grande</t>
  </si>
  <si>
    <t>0824</t>
  </si>
  <si>
    <t>P1265</t>
  </si>
  <si>
    <t>Hospitalización y valoración de pacientes en el Hospital Materno San Luis de la Paz</t>
  </si>
  <si>
    <t>0842</t>
  </si>
  <si>
    <t>P1270</t>
  </si>
  <si>
    <t>Hospitalización y valoración de pacientes en el Hospital Comunitario Comonfort</t>
  </si>
  <si>
    <t>0823</t>
  </si>
  <si>
    <t>P1273</t>
  </si>
  <si>
    <t>Hospitalización y valoración de pacientes en el Hospital Comunitario Yuriria</t>
  </si>
  <si>
    <t>0840</t>
  </si>
  <si>
    <t>P1274</t>
  </si>
  <si>
    <t>Hospitalización y valoración de pacientes en el Hospital Comunitario Cortazar</t>
  </si>
  <si>
    <t>0833</t>
  </si>
  <si>
    <t>P1278</t>
  </si>
  <si>
    <t>Hospitalización y valoración de pacientes en el Hospital Comunitario Villagrán</t>
  </si>
  <si>
    <t>0835</t>
  </si>
  <si>
    <t>P1281</t>
  </si>
  <si>
    <t>Hospitalización y valoración de pacientes en el Hospital Comunitario Huanímaro</t>
  </si>
  <si>
    <t>0837</t>
  </si>
  <si>
    <t>P1284</t>
  </si>
  <si>
    <t>Hospitalización y valoración de pacientes en el Hospital Comunitario Tarimoro</t>
  </si>
  <si>
    <t>0834</t>
  </si>
  <si>
    <t>P1288</t>
  </si>
  <si>
    <t>Hospitalización y valoración de pacientes en el Hospital Comunitario Jaral del Progreso</t>
  </si>
  <si>
    <t>0838</t>
  </si>
  <si>
    <t>P1289</t>
  </si>
  <si>
    <t>Hospitalización y valoración de pacientes en el Hospital Comunitario Santa Cruz de Juventino Rosas</t>
  </si>
  <si>
    <t>0832</t>
  </si>
  <si>
    <t>P1294</t>
  </si>
  <si>
    <t>Hospitalización y valoración de pacientes en el Hospital Comunitario San Francisco del Rincón</t>
  </si>
  <si>
    <t>0817</t>
  </si>
  <si>
    <t>P1295</t>
  </si>
  <si>
    <t>Hospitalización y valoración de pacientes en el Hospital Comunitario Jerecuaro</t>
  </si>
  <si>
    <t>0825</t>
  </si>
  <si>
    <t>P1299</t>
  </si>
  <si>
    <t>Hospitalización y valoración de pacientes en el Hospital Comunitario San Felipe</t>
  </si>
  <si>
    <t>0816</t>
  </si>
  <si>
    <t>P1302</t>
  </si>
  <si>
    <t>Hospitalización y valoración de pacientes en el Hospital Comunitario Manuel Doblado</t>
  </si>
  <si>
    <t>0831</t>
  </si>
  <si>
    <t>P1305</t>
  </si>
  <si>
    <t>Hospitalización y valoración de pacientes en el Hospital Comunitario San Diego de la Unión</t>
  </si>
  <si>
    <t>0841</t>
  </si>
  <si>
    <t>P1308</t>
  </si>
  <si>
    <t>Hospitalización y valoración de pacientes en el Hospital Comunitario Moroleón</t>
  </si>
  <si>
    <t>0839</t>
  </si>
  <si>
    <t>P1310</t>
  </si>
  <si>
    <t>Hospitalización y valoración de pacientes en el Hospital Comunitario Romita</t>
  </si>
  <si>
    <t>0819</t>
  </si>
  <si>
    <t>P1316</t>
  </si>
  <si>
    <t>Hospitalización y valoración de pacientes en el Hospital de Especialidades Materno Infantil de León</t>
  </si>
  <si>
    <t>0811</t>
  </si>
  <si>
    <t>P1321</t>
  </si>
  <si>
    <t>Hospitalización y valoración de pacientes en el Hospital de Especialidades Pediátrico de León</t>
  </si>
  <si>
    <t>0844</t>
  </si>
  <si>
    <t>P1324</t>
  </si>
  <si>
    <t>Atención de pacientes en el Centro de Atención Integral a la Salud Mental de León</t>
  </si>
  <si>
    <t>0812</t>
  </si>
  <si>
    <t>P1327</t>
  </si>
  <si>
    <t>Hospitalización y valoración de pacientes en El Centro Estatal de Cuidados Críticos, Salamanca</t>
  </si>
  <si>
    <t>0907</t>
  </si>
  <si>
    <t>P1330</t>
  </si>
  <si>
    <t>Valoración de pacientes en El Centro Estatal de Atención Integral en Adicciones de León</t>
  </si>
  <si>
    <t>0908</t>
  </si>
  <si>
    <t>P2140</t>
  </si>
  <si>
    <t>Hospitalización y valoración de pacientes en el Hospital Comunitario Abasolo</t>
  </si>
  <si>
    <t>0829</t>
  </si>
  <si>
    <t>P2151</t>
  </si>
  <si>
    <t>Operación del Primer Nivel de Atención en la Unidad Médica Municipio Santa Catarina</t>
  </si>
  <si>
    <t>0719</t>
  </si>
  <si>
    <t>P2350</t>
  </si>
  <si>
    <t>Operación del Consejo Guanajuatense para la prevención y control del VIH/SIDA</t>
  </si>
  <si>
    <t>0904</t>
  </si>
  <si>
    <t>P2776</t>
  </si>
  <si>
    <t>Operación de Laboratorio Estatal de Salud Pública en materia de capacitación e investigación</t>
  </si>
  <si>
    <t>P2778</t>
  </si>
  <si>
    <t>Operación del Primer Nivel de Atención en la Unidad Médica Municipio Jaral del Progreso</t>
  </si>
  <si>
    <t>0739</t>
  </si>
  <si>
    <t>P2779</t>
  </si>
  <si>
    <t>Operación y Administración de la Dirección General de Servicios de Salud impulsando Acciones de Prevención</t>
  </si>
  <si>
    <t>P2780</t>
  </si>
  <si>
    <t>Operación y Administración de la Dirección General de Servicios de Salud en las Unidades Médicas de Segundo Nivel de atención</t>
  </si>
  <si>
    <t>P2781</t>
  </si>
  <si>
    <t>Dirección General de Protección contra Riesgos Sanitarios</t>
  </si>
  <si>
    <t>0401</t>
  </si>
  <si>
    <t>P2800</t>
  </si>
  <si>
    <t>Hospitalización y valoración de pacientes en el Hospital de los Pueblos del Rincón</t>
  </si>
  <si>
    <t>0846</t>
  </si>
  <si>
    <t>P2801</t>
  </si>
  <si>
    <t>Ejecución de servicios de mantenimiento y conservación de los equipos médicos e instrumental de las Unidades Médicas del ISAPEG</t>
  </si>
  <si>
    <t>P2883</t>
  </si>
  <si>
    <t>Hospitalización y valoración de pacientes en el Hospital Comunitario Las Joyas</t>
  </si>
  <si>
    <t>0847</t>
  </si>
  <si>
    <t>P2884</t>
  </si>
  <si>
    <t>Gestión en el proceso de capacitación para fortalecer la formación de los prestadores de servicios de salud de la Jurisdicción Sanitaria I Guanajuato</t>
  </si>
  <si>
    <t>P2885</t>
  </si>
  <si>
    <t>Gestión en el proceso de capacitación para fortalecer la formación de los prestadores de servicios de salud de la Jurisdicción Sanitaria II San Miguel de Allende</t>
  </si>
  <si>
    <t>P2886</t>
  </si>
  <si>
    <t>Gestión en el proceso de capacitación para fortalecer la formación de los prestadores de servicios de salud de la Jurisdicción Sanitaria III Celaya</t>
  </si>
  <si>
    <t>P2887</t>
  </si>
  <si>
    <t>Gestión en el proceso de capacitación para fortalecer la formación de los prestadores de servicios de salud de la Jurisdicción Sanitaria IV Acambaro</t>
  </si>
  <si>
    <t>P2888</t>
  </si>
  <si>
    <t>Gestión en el proceso de capacitación para fortalecer la formación de los prestadores de servicios de salud de la Jurisdicción Sanitaria V Salamanca</t>
  </si>
  <si>
    <t>P2889</t>
  </si>
  <si>
    <t>Gestión en el proceso de capacitación para fortalecer la formación de los prestadores de servicios de salud de la Jurisdicción Sanitaria VI Irapuato</t>
  </si>
  <si>
    <t>P2890</t>
  </si>
  <si>
    <t>Gestión en el proceso de capacitación para fortalecer la formación de los prestadores de servicios de salud de la Jurisdicción Sanitaria VII León</t>
  </si>
  <si>
    <t>P2891</t>
  </si>
  <si>
    <t>Gestión en el proceso de capacitación para fortalecer la formación de los prestadores de servicios de salud de la Jurisdicción Sanitaria VIII San Francisco del Rincón</t>
  </si>
  <si>
    <t>P2919</t>
  </si>
  <si>
    <t>Operación de los Servicios de Salud a la Comunidad de la Unidad Médica Municipio Dolores Hidalgo</t>
  </si>
  <si>
    <t>P2920</t>
  </si>
  <si>
    <t>Operación de los Servicios de Salud a la Comunidad de la Unidad Médica Municipio San Diego de la Unión</t>
  </si>
  <si>
    <t>P2921</t>
  </si>
  <si>
    <t>Operación de los Servicios de Salud a la Comunidad de la Unidad Médica Municipio San Felipe</t>
  </si>
  <si>
    <t>P2922</t>
  </si>
  <si>
    <t>Operación de los Servicios de Salud a la Comunidad de la Unidad Médica Municipio Ocampo</t>
  </si>
  <si>
    <t>P2923</t>
  </si>
  <si>
    <t>Operación de los Servicios de Salud a la Comunidad de la Unidad Médica Municipio San Miguel de Allende</t>
  </si>
  <si>
    <t>P2924</t>
  </si>
  <si>
    <t>Operación de los Servicios de Salud a la Comunidad de la Unidad Médica Municipio Dr. Mora</t>
  </si>
  <si>
    <t>P2925</t>
  </si>
  <si>
    <t>Operación de los Servicios de Salud a la Comunidad de la Unidad Médica Municipio San José Iturbide</t>
  </si>
  <si>
    <t>P2926</t>
  </si>
  <si>
    <t>Operación de los Servicios de Salud a la Comunidad de la Unidad Médica Municipio San Luis de la Paz</t>
  </si>
  <si>
    <t>P2927</t>
  </si>
  <si>
    <t>Operación de los Servicios de Salud a la Comunidad de la Unidad Médica Municipio Victoria</t>
  </si>
  <si>
    <t>P2928</t>
  </si>
  <si>
    <t>Operación de los Servicios de Salud a la Comunidad de la Unidad Médica Municipio Tierra Blanca</t>
  </si>
  <si>
    <t>P2929</t>
  </si>
  <si>
    <t>Operación de los Servicios de Salud a la Comunidad de la Unidad Médica Municipio Atarjea</t>
  </si>
  <si>
    <t>P2930</t>
  </si>
  <si>
    <t>Operación de los Servicios de Salud a la Comunidad de la Unidad Médica Municipio Xichú</t>
  </si>
  <si>
    <t>P2931</t>
  </si>
  <si>
    <t>Operación de los Servicios de Salud a la Comunidad de la Unidad Médica Municipio Celaya</t>
  </si>
  <si>
    <t>P2932</t>
  </si>
  <si>
    <t>Operación de los Servicios de Salud a la Comunidad de la Unidad Médica Municipio Santa Cruz de Juventino Rosas</t>
  </si>
  <si>
    <t>P2933</t>
  </si>
  <si>
    <t>Operación de los Servicios de Salud a la Comunidad de la Unidad Médica Municipio Cortazar</t>
  </si>
  <si>
    <t>P2934</t>
  </si>
  <si>
    <t>Operación de los Servicios de Salud a la Comunidad de la Unidad Médica Municipio Tarimoro</t>
  </si>
  <si>
    <t>P2935</t>
  </si>
  <si>
    <t>Operación de los Servicios de Salud a la Comunidad de la Unidad Médica Municipio Comonfort</t>
  </si>
  <si>
    <t>P2936</t>
  </si>
  <si>
    <t>Operación de los Servicios de Salud a la Comunidad de la Unidad Médica Municipio Villagrán</t>
  </si>
  <si>
    <t>P2937</t>
  </si>
  <si>
    <t>Operación de los Servicios de Salud a la Comunidad de la Unidad Médica Municipio Apaseo El Alto</t>
  </si>
  <si>
    <t>P2938</t>
  </si>
  <si>
    <t>Operación de los Servicios de Salud a la Comunidad de la Unidad Médica Municipio Apaseo El Grande</t>
  </si>
  <si>
    <t>P2939</t>
  </si>
  <si>
    <t>Operación de los Servicios de Salud a la Comunidad de la Unidad Médica Municipio Acambaro</t>
  </si>
  <si>
    <t>P2940</t>
  </si>
  <si>
    <t>Operación de los Servicios de Salud a la Comunidad de la Unidad Médica Municipio Salvatierra</t>
  </si>
  <si>
    <t>P2941</t>
  </si>
  <si>
    <t>Operación de los Servicios de Salud a la Comunidad de la Unidad Médica Municipio Coroneo</t>
  </si>
  <si>
    <t>P2942</t>
  </si>
  <si>
    <t>Operación de los Servicios de Salud a la Comunidad de la Unidad Médica Municipio Santiago Maravatio</t>
  </si>
  <si>
    <t>P2943</t>
  </si>
  <si>
    <t>Operación de los Servicios de Salud a la Comunidad de la Unidad Médica Municipio Tarandacuao</t>
  </si>
  <si>
    <t>P2944</t>
  </si>
  <si>
    <t>Operación de los Servicios de Salud a la Comunidad de la Unidad Médica Municipio Jerécuaro</t>
  </si>
  <si>
    <t>P2945</t>
  </si>
  <si>
    <t>Operación de los Servicios de Salud a la Comunidad de la Unidad Médica Municipio Salamanca</t>
  </si>
  <si>
    <t>P2946</t>
  </si>
  <si>
    <t>Operación de los Servicios de Salud a la Comunidad de la Unidad Médica Municipio Valle de Santiago</t>
  </si>
  <si>
    <t>P2947</t>
  </si>
  <si>
    <t>Operación de los Servicios de Salud a la Comunidad de la Unidad Médica Municipio Yuriria</t>
  </si>
  <si>
    <t>P2948</t>
  </si>
  <si>
    <t>Operación de los Servicios de Salud a la Comunidad de la Unidad Médica Municipio Uriangato</t>
  </si>
  <si>
    <t>P2949</t>
  </si>
  <si>
    <t>Operación de los Servicios de Salud a la Comunidad de la Unidad Médica Municipio Moroleon</t>
  </si>
  <si>
    <t>P2950</t>
  </si>
  <si>
    <t>Operación de los Servicios de Salud a la Comunidad de la Unidad Médica Municipio Irapuato</t>
  </si>
  <si>
    <t>P2951</t>
  </si>
  <si>
    <t>Operación de los Servicios de Salud a la Comunidad de la Unidad Médica Municipio Abasolo</t>
  </si>
  <si>
    <t>P2952</t>
  </si>
  <si>
    <t>Operación de los Servicios de Salud a la Comunidad de la Unidad Médica Municipio Cuerámaro</t>
  </si>
  <si>
    <t>P2954</t>
  </si>
  <si>
    <t>Operación de los Servicios de Salud a la Comunidad de la Unidad Médica Municipio Pueblo Nuevo</t>
  </si>
  <si>
    <t>P2955</t>
  </si>
  <si>
    <t>Operación de los Servicios de Salud a la Comunidad de la Unidad Médica Municipio Pénjamo</t>
  </si>
  <si>
    <t>P2956</t>
  </si>
  <si>
    <t>Operación de los Servicios de Salud a la Comunidad de la Unidad Médica Municipio León</t>
  </si>
  <si>
    <t>P2957</t>
  </si>
  <si>
    <t>Operación de los Servicios de Salud a la Comunidad de la Unidad Médica Municipio Silao</t>
  </si>
  <si>
    <t>P2958</t>
  </si>
  <si>
    <t>Operación de los Servicios de Salud a la Comunidad de la Unidad Médica Municipio Romita</t>
  </si>
  <si>
    <t>P2959</t>
  </si>
  <si>
    <t>Operación de los Servicios de Salud a la Comunidad de la Unidad Médica Municipio San Francisco del Rincón</t>
  </si>
  <si>
    <t>P2960</t>
  </si>
  <si>
    <t>Operación de los Servicios de Salud a la Comunidad de la Unidad Médica Municipio Purísima del Rincón</t>
  </si>
  <si>
    <t>P2961</t>
  </si>
  <si>
    <t>Operación de los Servicios de Salud a la Comunidad de la Unidad Médica Municipio Cd  Manuel Doblado</t>
  </si>
  <si>
    <t>P2964</t>
  </si>
  <si>
    <t>Operación de los Servicios de Salud a la Comunidad de la Unidad Médica Municipio Santa Catarina</t>
  </si>
  <si>
    <t>P2965</t>
  </si>
  <si>
    <t>Operación de los Servicios de Salud a la Comunidad de la Unidad Médica Municipio Jaral del Progreso</t>
  </si>
  <si>
    <t>P2969</t>
  </si>
  <si>
    <t>Servicios, mantenimiento y conservación en Unidades Médicas de Segundo Nivel de atención</t>
  </si>
  <si>
    <t>P2970</t>
  </si>
  <si>
    <t>Servicios, mantenimiento y conservación en Unidades Médicas de Primer Nivel de atención</t>
  </si>
  <si>
    <t>P3156</t>
  </si>
  <si>
    <t>Operación y Administración de la Dirección General de Servicios de Salud de las Unidades de Primer Nivel de atención</t>
  </si>
  <si>
    <t>P3157</t>
  </si>
  <si>
    <t>Operación y Administración de la Dirección General de Servicios de Salud de las Unidades de Médicas de especialidad de atención</t>
  </si>
  <si>
    <t>P3158</t>
  </si>
  <si>
    <t>Operación y Administración de la Dirección General de Servicios de Salud de las Unidades de Apoyo</t>
  </si>
  <si>
    <t>P3159</t>
  </si>
  <si>
    <t>Servicios, mantenimiento y conservación en Jurisdicciones Sanitarias</t>
  </si>
  <si>
    <t>P3160</t>
  </si>
  <si>
    <t>Servicios, mantenimiento y conservación en Unidades Médicas de Especialidad de Atención</t>
  </si>
  <si>
    <t>P3161</t>
  </si>
  <si>
    <t>Servicios, mantenimiento y conservación en Unidades de Apoyo</t>
  </si>
  <si>
    <t>P3162</t>
  </si>
  <si>
    <t>Hospitalización y valoración de pacientes en el Hospital COVID-19</t>
  </si>
  <si>
    <t>0848</t>
  </si>
  <si>
    <t>P3197</t>
  </si>
  <si>
    <t>Operación y Administración de la Dirección General de Servicios de Salud de las Unidades de Segundo Nivel de atención</t>
  </si>
  <si>
    <t>P3198</t>
  </si>
  <si>
    <t>Gestión en el proceso de capacitación para fortalecer la formación de los prestadores de servicios de salud</t>
  </si>
  <si>
    <t>Proyecto</t>
  </si>
  <si>
    <t>Q0058</t>
  </si>
  <si>
    <t>Contingencias Epidemiológicas por Vectores</t>
  </si>
  <si>
    <t>Q0060</t>
  </si>
  <si>
    <t>Mi hospital cercano</t>
  </si>
  <si>
    <t>Q0063</t>
  </si>
  <si>
    <t>Fortalecimiento de la Red de Emergencia para transferencia, referencia y contrareferencia de pacientes</t>
  </si>
  <si>
    <t>Q1241</t>
  </si>
  <si>
    <t>Cuidando mi trasplante</t>
  </si>
  <si>
    <t>Q1328</t>
  </si>
  <si>
    <t>Prevención y Control de Accidentes Viales</t>
  </si>
  <si>
    <t>Q1331</t>
  </si>
  <si>
    <t>Detección de Cáncer Cérvico Uterino con Citología Base Líquida</t>
  </si>
  <si>
    <t>Q1340</t>
  </si>
  <si>
    <t>Hospital Comunitario Purísima de Bustos en Purísima del Rincón</t>
  </si>
  <si>
    <t>0818</t>
  </si>
  <si>
    <t>Q1492</t>
  </si>
  <si>
    <t>Hospital Comunitario de Romita</t>
  </si>
  <si>
    <t>Q1493</t>
  </si>
  <si>
    <t>Hospital General Dolores Hidalgo-rehabilitación</t>
  </si>
  <si>
    <t>Q1494</t>
  </si>
  <si>
    <t>Hospital General de Irapuato - remodelación</t>
  </si>
  <si>
    <t>Q1524</t>
  </si>
  <si>
    <t>UMAPS San Juan de Cerano, Yuriria</t>
  </si>
  <si>
    <t>Q1525</t>
  </si>
  <si>
    <t>Hospital Comunitario de Cortazar (ampliación y remodelación)</t>
  </si>
  <si>
    <t>Q1526</t>
  </si>
  <si>
    <t>Hospital General de Guanajuato fortalecimiento y remodelación</t>
  </si>
  <si>
    <t>Q1527</t>
  </si>
  <si>
    <t>Hospital Comunitario Las Joyas, León</t>
  </si>
  <si>
    <t>Q1529</t>
  </si>
  <si>
    <t>UMAPS Peñuelas, San Diego de la Unión</t>
  </si>
  <si>
    <t>Q1530</t>
  </si>
  <si>
    <t>UMAPS San Andrés Enguaro, Yuriria</t>
  </si>
  <si>
    <t>Q1599</t>
  </si>
  <si>
    <t>Nuevo Hospital General de León</t>
  </si>
  <si>
    <t>Q2066</t>
  </si>
  <si>
    <t>IPP nuevo Hospital General de León</t>
  </si>
  <si>
    <t>Q2104</t>
  </si>
  <si>
    <t>Fortalecimiento de los Servicios de Salud en Unidades Médicas de comunidades vulnerables</t>
  </si>
  <si>
    <t>Q2163</t>
  </si>
  <si>
    <t>Sustitución del Centro de Salud con servicios ampliados (CESSA) de Victoria</t>
  </si>
  <si>
    <t>Q2537</t>
  </si>
  <si>
    <t>Tomógrafo en el Hospital de Especialidades Pediátrico de León</t>
  </si>
  <si>
    <t>Q2560</t>
  </si>
  <si>
    <t>Hospital General Silao</t>
  </si>
  <si>
    <t>Q2615</t>
  </si>
  <si>
    <t>Centro de Atención Integral a la Salud Mental</t>
  </si>
  <si>
    <t>Q2706</t>
  </si>
  <si>
    <t>Sustitución Centro de Atención Integral de Servicios de Salud Jerécuaro</t>
  </si>
  <si>
    <t>Q2708</t>
  </si>
  <si>
    <t>UMAPS Iramuco Acámbaro (Sustitución)</t>
  </si>
  <si>
    <t>Q2709</t>
  </si>
  <si>
    <t>Sustitución del centro de atención integral en servicios esenciales de salud  (CAISES) de Silao</t>
  </si>
  <si>
    <t>Q2764</t>
  </si>
  <si>
    <t>Sustitución del centro de atención integral en servicios esenciales de salud  (CAISES) de San José Iturbide</t>
  </si>
  <si>
    <t>Q2765</t>
  </si>
  <si>
    <t>Sustitución del centro de atención integral en servicios esenciales de salud  (CAISES) de Tarimoro</t>
  </si>
  <si>
    <t>Q2780</t>
  </si>
  <si>
    <t>UMAPS La Cuevita Apaseo el Alto, sustitución</t>
  </si>
  <si>
    <t>Q2781</t>
  </si>
  <si>
    <t>UMAPS Cañada de Caracheo Cortazar, sustitución</t>
  </si>
  <si>
    <t>Q2809</t>
  </si>
  <si>
    <t>UMAPS Duarte, León (remodelación y ampliación)</t>
  </si>
  <si>
    <t>Q2810</t>
  </si>
  <si>
    <t>UMAPS Magdalena Araceo, Valle de Santiago</t>
  </si>
  <si>
    <t>Q2811</t>
  </si>
  <si>
    <t>Hospital Materno Infantil de León (ampliación y remodelación)</t>
  </si>
  <si>
    <t>Q2812</t>
  </si>
  <si>
    <t>Hospital Comunitario San Felipe, remodelación</t>
  </si>
  <si>
    <t>Q2813</t>
  </si>
  <si>
    <t>Centro de Atención Integral de Servicios de Salud Apaseo el Grande</t>
  </si>
  <si>
    <t>Q2814</t>
  </si>
  <si>
    <t>Centro de Atención Integral de Servicios de Salud Villagrán</t>
  </si>
  <si>
    <t>Q2829</t>
  </si>
  <si>
    <t>UMAPS El Carricillo, Atarjea</t>
  </si>
  <si>
    <t>Q2847</t>
  </si>
  <si>
    <t>UMAPS Col. Lomas Echeveste, León</t>
  </si>
  <si>
    <t>Q2852</t>
  </si>
  <si>
    <t>UMAPS Venado de Yostiro, Irapuato</t>
  </si>
  <si>
    <t>Q2853</t>
  </si>
  <si>
    <t>Centro de Salud Urbano Colonia 10 de Mayo en León</t>
  </si>
  <si>
    <t>Q2875</t>
  </si>
  <si>
    <t>UMAPS el  Puesto, Celaya</t>
  </si>
  <si>
    <t>Q2876</t>
  </si>
  <si>
    <t>UMAPS Lucio Cabañas, Irapuato</t>
  </si>
  <si>
    <t>Q2877</t>
  </si>
  <si>
    <t>Hospital General de Celaya (equipamiento)</t>
  </si>
  <si>
    <t>Q2878</t>
  </si>
  <si>
    <t>Hospital General de Valle de Santiago (equipamiento)</t>
  </si>
  <si>
    <t>Q2884</t>
  </si>
  <si>
    <t>Sustitución CAISES Torres Landa Irapuato</t>
  </si>
  <si>
    <t>Q2919</t>
  </si>
  <si>
    <t>UMAPS, los Prietos, Salamanca</t>
  </si>
  <si>
    <t>Q2920</t>
  </si>
  <si>
    <t>Calidad de vida para nuestras Heroínas</t>
  </si>
  <si>
    <t>Q2981</t>
  </si>
  <si>
    <t>UMAPS Los Castillos, León</t>
  </si>
  <si>
    <t>Q3292</t>
  </si>
  <si>
    <t>UMAPS San José de Guanajuato, Celaya</t>
  </si>
  <si>
    <t>Q3295</t>
  </si>
  <si>
    <t>Hospital General de Uriangato (ampliación y remodelación)</t>
  </si>
  <si>
    <t>Q3298</t>
  </si>
  <si>
    <t>Proyecto Ejecutivo para la ampliación y remodelación de las secciones de Urgencias y Toco-Cirugía del HC San Francisco del Rincón</t>
  </si>
  <si>
    <t>Q3301</t>
  </si>
  <si>
    <t>Torre médica del Hospital General de Irapuato</t>
  </si>
  <si>
    <t>Q3305</t>
  </si>
  <si>
    <t>UMAPS Valtierra, Salamanca (sustitución)</t>
  </si>
  <si>
    <t>Q3326</t>
  </si>
  <si>
    <t>Equipamiento de unidades médicas en Dolores Hidalgo</t>
  </si>
  <si>
    <t>Q3338</t>
  </si>
  <si>
    <t>Hospital General de Acámbaro (equipamiento)</t>
  </si>
  <si>
    <t>Q3339</t>
  </si>
  <si>
    <t>Hospital General de San Miguel de Allende (equipamiento)</t>
  </si>
  <si>
    <t>Q3340</t>
  </si>
  <si>
    <t>Hospital General Salamanca</t>
  </si>
  <si>
    <t>Q3341</t>
  </si>
  <si>
    <t>Hospital General Salvatierra</t>
  </si>
  <si>
    <t>Q3342</t>
  </si>
  <si>
    <t>Hospital Materno de Celaya (equipamiento)</t>
  </si>
  <si>
    <t>Q3349</t>
  </si>
  <si>
    <t>Hospital Comunitario de Tarimoro</t>
  </si>
  <si>
    <t>Q3350</t>
  </si>
  <si>
    <t>Hospital Materno Infantil de Irapuato</t>
  </si>
  <si>
    <t>Q3351</t>
  </si>
  <si>
    <t>Hospital Comunitario de San Diego de la Unión</t>
  </si>
  <si>
    <t>Q3352</t>
  </si>
  <si>
    <t>Hospital Comunitario de Manuel Doblado</t>
  </si>
  <si>
    <t>Q3353</t>
  </si>
  <si>
    <t>Hospital Comunitario Huanímaro</t>
  </si>
  <si>
    <t>Q3354</t>
  </si>
  <si>
    <t>Hospital Comunitario de Juventino Rosas</t>
  </si>
  <si>
    <t>Q3355</t>
  </si>
  <si>
    <t>Hospital Comunitario Comonfort</t>
  </si>
  <si>
    <t>Q3356</t>
  </si>
  <si>
    <t>Hospital Comunitario de Jaral del Progreso</t>
  </si>
  <si>
    <t>Q3357</t>
  </si>
  <si>
    <t>Hospital Comunitario Cortazar</t>
  </si>
  <si>
    <t>Q3358</t>
  </si>
  <si>
    <t>Hospital Comunitario de Moroleón</t>
  </si>
  <si>
    <t>Q3359</t>
  </si>
  <si>
    <t>Hospital Comunitario de Apaseo el Grande</t>
  </si>
  <si>
    <t>Q3360</t>
  </si>
  <si>
    <t>Hospital Comunitario de Jerécuaro</t>
  </si>
  <si>
    <t>Q3361</t>
  </si>
  <si>
    <t>Hospital General de San José Iturbide</t>
  </si>
  <si>
    <t>Q3362</t>
  </si>
  <si>
    <t>Hospital Comunitario de Villagrán</t>
  </si>
  <si>
    <t>Q3363</t>
  </si>
  <si>
    <t>Hospital Comunitario de Abasolo</t>
  </si>
  <si>
    <t>Q3364</t>
  </si>
  <si>
    <t>Hospital Comunitario de Apaseo el Alto</t>
  </si>
  <si>
    <t>Q3365</t>
  </si>
  <si>
    <t>Hospital General de San Luis de la Paz</t>
  </si>
  <si>
    <t>Q3366</t>
  </si>
  <si>
    <t>Hospital General de San Francisco del Rincón</t>
  </si>
  <si>
    <t>Q3367</t>
  </si>
  <si>
    <t>Hospital General de Pénjamo</t>
  </si>
  <si>
    <t>Q3368</t>
  </si>
  <si>
    <t>Hospital Materno San Luis de la Paz</t>
  </si>
  <si>
    <t>Q3379</t>
  </si>
  <si>
    <t>Hospital Comunitario Yuriria (Equipamiento)</t>
  </si>
  <si>
    <t>Q3388</t>
  </si>
  <si>
    <t>Fort SS Cont, Des y Emergencias Epidemiológicas</t>
  </si>
  <si>
    <t>Q3418</t>
  </si>
  <si>
    <t>Centro de Salud Xichú</t>
  </si>
  <si>
    <t>Q3426</t>
  </si>
  <si>
    <t>Prevención de adicciones en jóvenes -Planet Youth-</t>
  </si>
  <si>
    <t>Q3427</t>
  </si>
  <si>
    <t>Sustitución del CAISES Jaral del Progreso</t>
  </si>
  <si>
    <t>Q3566</t>
  </si>
  <si>
    <t>Fortalecimiento del Sistema de Salud Pública</t>
  </si>
  <si>
    <t>Q3645</t>
  </si>
  <si>
    <t>UMAPS Jalpa de Cánovas en Purísima del Rincón (sustitución)</t>
  </si>
  <si>
    <t xml:space="preserve">Total </t>
  </si>
  <si>
    <t>"Bajo protesta de decir verdad declaramos que los Estados Financieros y sus Notas son razonablemente correctos y responsabilidad del emisor".</t>
  </si>
  <si>
    <t>Cuenta Pública 2021
Instituto de Salud Pública del Estado de Guanajuato
Gasto por Categoría Programática
Del 1 de Enero al 31 de Diciembre de 2021</t>
  </si>
  <si>
    <t>Programas</t>
  </si>
  <si>
    <t>Subsidios: Sector Social y Privado o Entidades Federativas y Municipios</t>
  </si>
  <si>
    <t>S</t>
  </si>
  <si>
    <t>Sujetos a Reglas de Operación</t>
  </si>
  <si>
    <t>U</t>
  </si>
  <si>
    <t>Otros Subsidios</t>
  </si>
  <si>
    <t>Desempeño de las Funciones</t>
  </si>
  <si>
    <t>E</t>
  </si>
  <si>
    <t>Prestación de Servicios Públicos</t>
  </si>
  <si>
    <t>B</t>
  </si>
  <si>
    <t>Provisión de Bienes Públicos</t>
  </si>
  <si>
    <t>P</t>
  </si>
  <si>
    <t>Planeación, seguimiento y evaluación de políticas públicas</t>
  </si>
  <si>
    <t>F</t>
  </si>
  <si>
    <t>Promoción y fomento</t>
  </si>
  <si>
    <t>G</t>
  </si>
  <si>
    <t>Regulación y supervisión</t>
  </si>
  <si>
    <t>A</t>
  </si>
  <si>
    <t>Funciones de las Fuerzas Armadas (Únicamente Gobierno Federal)</t>
  </si>
  <si>
    <t>R</t>
  </si>
  <si>
    <t>Específicos</t>
  </si>
  <si>
    <t>K</t>
  </si>
  <si>
    <t>Proyectos de Inversión</t>
  </si>
  <si>
    <t>Administrativos y de Apoyo</t>
  </si>
  <si>
    <t>M</t>
  </si>
  <si>
    <t>Apoyo al proceso presupuestario y para mejorar la eficiencia institucional</t>
  </si>
  <si>
    <t>O</t>
  </si>
  <si>
    <t>Apoyo a la función pública y al mejoramiento de la gestión</t>
  </si>
  <si>
    <t>W</t>
  </si>
  <si>
    <t>Operaciones ajenas</t>
  </si>
  <si>
    <t>Compromisos</t>
  </si>
  <si>
    <t>L</t>
  </si>
  <si>
    <t>Obligaciones de cumplimiento de resolución jurisdiccional</t>
  </si>
  <si>
    <t>N</t>
  </si>
  <si>
    <t>Desastres Naturales</t>
  </si>
  <si>
    <t>Obligaciones</t>
  </si>
  <si>
    <t>J</t>
  </si>
  <si>
    <t>Pensiones y jubilaciones</t>
  </si>
  <si>
    <t>T</t>
  </si>
  <si>
    <t>Aportaciones a la seguridad social</t>
  </si>
  <si>
    <t>Y</t>
  </si>
  <si>
    <t>Aportaciones a fondos de estabilización</t>
  </si>
  <si>
    <t>Z</t>
  </si>
  <si>
    <t>Aportaciones a fondos de inversión y reestructura de pensiones</t>
  </si>
  <si>
    <t>Programas de Gasto Federalizado</t>
  </si>
  <si>
    <t>I</t>
  </si>
  <si>
    <t>Gasto Federalizado</t>
  </si>
  <si>
    <t>C</t>
  </si>
  <si>
    <t>Participaciones a entidades federativas y municipios</t>
  </si>
  <si>
    <t>D</t>
  </si>
  <si>
    <t>Costo financiero, deuda o apoyos a deudores y ahorradores de la banca</t>
  </si>
  <si>
    <t>H</t>
  </si>
  <si>
    <t>Adeudos de ejercicios fiscales anteriores</t>
  </si>
  <si>
    <t>ESTADO ANALÍTICO DEL EJERCICIO DEL PRESUPUESTO DE INGRESOS</t>
  </si>
  <si>
    <t xml:space="preserve">CLASIFICACIÓN ECONÓMICA </t>
  </si>
  <si>
    <t>Ente Público:</t>
  </si>
  <si>
    <t>Código</t>
  </si>
  <si>
    <t>Recauadado</t>
  </si>
  <si>
    <t>INGRESOS</t>
  </si>
  <si>
    <t>INGRESOS CORRIENTES</t>
  </si>
  <si>
    <t>1.1.1</t>
  </si>
  <si>
    <t>1.1.1.1</t>
  </si>
  <si>
    <t xml:space="preserve">Impuesto sobre el Ingreso, las Utilidades y las Ganancias de Capital  </t>
  </si>
  <si>
    <t>1.1.1.1.1</t>
  </si>
  <si>
    <t>De Personas Físicas</t>
  </si>
  <si>
    <t>1.1.1.1.1.1</t>
  </si>
  <si>
    <t>Impuesto sobre los Ingresos</t>
  </si>
  <si>
    <t>1.1.1.1.2</t>
  </si>
  <si>
    <t>De Empresas y Otras Corporaciones (Personas Morales)</t>
  </si>
  <si>
    <t>1.1.1.1.2.1</t>
  </si>
  <si>
    <t>1.1.1.1.3</t>
  </si>
  <si>
    <t>No Clasificables</t>
  </si>
  <si>
    <t>1.1.1.2</t>
  </si>
  <si>
    <t xml:space="preserve">Impuesto sobre Nómina y la Fuerza de Trabajo  </t>
  </si>
  <si>
    <t>1.1.1.2.1</t>
  </si>
  <si>
    <t>Impuesto sobre Nómina y Asimilables</t>
  </si>
  <si>
    <t>1.1.1.3</t>
  </si>
  <si>
    <t>Impuesto sobre la Propiedad</t>
  </si>
  <si>
    <t>1.1.1.4</t>
  </si>
  <si>
    <t>Impuesto sobre los Bienes y Servicios</t>
  </si>
  <si>
    <t>1.1.1.4.1</t>
  </si>
  <si>
    <t>Impuesto sobre la Producción, el Consumo y las Transacciones</t>
  </si>
  <si>
    <t>1.1.1.4.1.1</t>
  </si>
  <si>
    <t>Impuesto al Valor Agregado</t>
  </si>
  <si>
    <t>1.1.1.4.1.2</t>
  </si>
  <si>
    <t>Impuesto especial sobre Producción y Servicios</t>
  </si>
  <si>
    <t xml:space="preserve">1.1.1.4.1.3 </t>
  </si>
  <si>
    <t>Otros Impuestos Sobre Bienes y Servicios</t>
  </si>
  <si>
    <t>1.1.1.5</t>
  </si>
  <si>
    <t>Impuesto sobre el Comercio y las Transacciones Internacionales / Comercio Exterior</t>
  </si>
  <si>
    <t>1.1.1.5.1</t>
  </si>
  <si>
    <t xml:space="preserve">Impuesto a la Importación </t>
  </si>
  <si>
    <t>1.1.1.5.2</t>
  </si>
  <si>
    <t>Impuesto a la Exportación</t>
  </si>
  <si>
    <t>1.1.1.6</t>
  </si>
  <si>
    <t>Impuestos Ecológicos</t>
  </si>
  <si>
    <t>1.1.1.7</t>
  </si>
  <si>
    <t>Impuesto a los Rendimientos Petroleros</t>
  </si>
  <si>
    <t xml:space="preserve">1.1.1.8 </t>
  </si>
  <si>
    <t>Otros Impuestos</t>
  </si>
  <si>
    <t>1.1.1.9</t>
  </si>
  <si>
    <t>Accesorios</t>
  </si>
  <si>
    <t>1.1.2</t>
  </si>
  <si>
    <t xml:space="preserve">Contribuciones a la Seguridad Social  </t>
  </si>
  <si>
    <t>1.1.2.1</t>
  </si>
  <si>
    <t>Contribuciones de los Empleados</t>
  </si>
  <si>
    <t>1.1.2.2</t>
  </si>
  <si>
    <t>Contribuciones de los Empleadores</t>
  </si>
  <si>
    <t xml:space="preserve">1.1.2.3 </t>
  </si>
  <si>
    <t>Contribuciones de los Trabajadores Por Cuenta Propia o No Empleados</t>
  </si>
  <si>
    <t xml:space="preserve">1.1.2.4 </t>
  </si>
  <si>
    <t>Contribuciones no Clasificables</t>
  </si>
  <si>
    <t>1.1.3</t>
  </si>
  <si>
    <t>1.1.4</t>
  </si>
  <si>
    <t>Derechos, Productos y Aprovechamientos Corrientes</t>
  </si>
  <si>
    <t>1.1.4.1</t>
  </si>
  <si>
    <t>Derechos No Incluidos en Otros Conceptos</t>
  </si>
  <si>
    <t>1.1.4.2</t>
  </si>
  <si>
    <t>Productos Corrientes No Incluidos en Otros Conceptos</t>
  </si>
  <si>
    <t>1.1.4.3</t>
  </si>
  <si>
    <t>Aprovechamientos Corrientes No Incluidos en Otros Conceptos</t>
  </si>
  <si>
    <t>1.1.5</t>
  </si>
  <si>
    <t>Rentas de la Propiedad</t>
  </si>
  <si>
    <t>1.1.5.1</t>
  </si>
  <si>
    <t>Intereses</t>
  </si>
  <si>
    <t>1.1.5.1.1</t>
  </si>
  <si>
    <t>Internos</t>
  </si>
  <si>
    <t>1.1.5.1.2</t>
  </si>
  <si>
    <t>Externos</t>
  </si>
  <si>
    <t>1.1.5.2</t>
  </si>
  <si>
    <t>Dividendos y Retiros de las Cuasisociedades</t>
  </si>
  <si>
    <t>1.1.5.3</t>
  </si>
  <si>
    <t>Arrendamiento de Tierras y Terrenos</t>
  </si>
  <si>
    <t>1.1.5.4</t>
  </si>
  <si>
    <t>Otros</t>
  </si>
  <si>
    <t xml:space="preserve">1.1.6 </t>
  </si>
  <si>
    <t>Venta de Bienes y Servicios de Entidades del Gobierno General / Ingresos de Explotación de Entidades Empresariales</t>
  </si>
  <si>
    <t>1.1.6.1</t>
  </si>
  <si>
    <t>Venta de Establecimientos No de Mercado</t>
  </si>
  <si>
    <t>1.1.6.2</t>
  </si>
  <si>
    <t>Venta de Establecimientos de Mercado</t>
  </si>
  <si>
    <t>1.1.6.3</t>
  </si>
  <si>
    <t>Derechos Administrativos</t>
  </si>
  <si>
    <t>1.1.7</t>
  </si>
  <si>
    <t>Subsidios y Subvenciones Recibidos por Entidades Empresariales Públicas</t>
  </si>
  <si>
    <t>1.1.7.1</t>
  </si>
  <si>
    <t>Subsidios y Subvenciones Recibidos por Entidades Empresariales Públicas No Financieras</t>
  </si>
  <si>
    <t>1.1.7.2</t>
  </si>
  <si>
    <t>Subsidios y Subvenciones Recibidos por Entidades Empresariales Públicas Financieras</t>
  </si>
  <si>
    <t xml:space="preserve">1.1.8 </t>
  </si>
  <si>
    <t>Transferencias, Asignaciones y Donativos Corrientes Recibidos</t>
  </si>
  <si>
    <t>1.1.8.1</t>
  </si>
  <si>
    <t>Del Sector Privado</t>
  </si>
  <si>
    <t>1.1.8.2</t>
  </si>
  <si>
    <t>Del Sector Público</t>
  </si>
  <si>
    <t>1.1.8.2.1</t>
  </si>
  <si>
    <t>De la Federación</t>
  </si>
  <si>
    <t>1.1.8.2.1.1</t>
  </si>
  <si>
    <t xml:space="preserve">Transferencias Internas y Asignaciones </t>
  </si>
  <si>
    <t>1.1.8.2.1.2</t>
  </si>
  <si>
    <t>Transferencias del Resto del Sector Público</t>
  </si>
  <si>
    <t>1.1.8.2.1.3</t>
  </si>
  <si>
    <t>1.1.8.2.1.4</t>
  </si>
  <si>
    <t>Transferencias de Fideicomisos, Mandatos y Contratos Análogos</t>
  </si>
  <si>
    <t>1.1.8.2.2</t>
  </si>
  <si>
    <t>De Entidades Federativas</t>
  </si>
  <si>
    <t>1.1.8.2.2.1</t>
  </si>
  <si>
    <t>1.1.8.2.2.2</t>
  </si>
  <si>
    <t>1.1.8.2.2.3</t>
  </si>
  <si>
    <t>1.1.8.2.2.4</t>
  </si>
  <si>
    <t>1.1.8.2.3</t>
  </si>
  <si>
    <t>De Municipios</t>
  </si>
  <si>
    <t>1.1.8.3</t>
  </si>
  <si>
    <t>Del Sector Externo</t>
  </si>
  <si>
    <t>1.1.8.3.1</t>
  </si>
  <si>
    <t>De Gobiernos Extranjeros</t>
  </si>
  <si>
    <t>1.1.8.3.2</t>
  </si>
  <si>
    <t>De Organismos Internacionales</t>
  </si>
  <si>
    <t>1.1.8.3.3</t>
  </si>
  <si>
    <t>Del Sector Privado Externo</t>
  </si>
  <si>
    <t>1.1.9</t>
  </si>
  <si>
    <t>INGRESOS DE CAPITAL</t>
  </si>
  <si>
    <t>1.2.1</t>
  </si>
  <si>
    <t>Venta (Disposición) de Activos</t>
  </si>
  <si>
    <t>1.2.1.1</t>
  </si>
  <si>
    <t>Venta de Activos Fijos</t>
  </si>
  <si>
    <t>1.2.1.2</t>
  </si>
  <si>
    <t>Venta de Objetos de Valor</t>
  </si>
  <si>
    <t>1.2.1.3</t>
  </si>
  <si>
    <t>Venta de Activos No Producidos</t>
  </si>
  <si>
    <t>1.2.2</t>
  </si>
  <si>
    <t>Disminución de Existencias</t>
  </si>
  <si>
    <t>1.2.2.1</t>
  </si>
  <si>
    <t>1.2.2.2</t>
  </si>
  <si>
    <t>Materias Primas</t>
  </si>
  <si>
    <t>1.2.2.3</t>
  </si>
  <si>
    <t>Trabajos en Curso</t>
  </si>
  <si>
    <t>1.2.2.4</t>
  </si>
  <si>
    <t>Bienes Terminados</t>
  </si>
  <si>
    <t>1.2.2.5</t>
  </si>
  <si>
    <t>Bienes para venta</t>
  </si>
  <si>
    <t>1.2.2.6</t>
  </si>
  <si>
    <t>Bienes en tránsito</t>
  </si>
  <si>
    <t>1.2.2.7</t>
  </si>
  <si>
    <t>Existencias de Material de Seguridad y Defensa</t>
  </si>
  <si>
    <t>1.2.3</t>
  </si>
  <si>
    <t>Incremento de la Depreciación, Amortización, Estimaciones y Provisiones Acumuladas</t>
  </si>
  <si>
    <t>1.2.3.1</t>
  </si>
  <si>
    <t>Depreciación y Amortización</t>
  </si>
  <si>
    <t>1.2.3.2</t>
  </si>
  <si>
    <t>Estimaciones por Deterioro de Inventarios</t>
  </si>
  <si>
    <t>1.2.3.3</t>
  </si>
  <si>
    <t>Otras Estimaciones por pérdida o deterioro</t>
  </si>
  <si>
    <t>1.2.3.4</t>
  </si>
  <si>
    <t>Provisiones</t>
  </si>
  <si>
    <t>1.2.4</t>
  </si>
  <si>
    <t>Transferencias, Asignaciones y Donativos de Capital Recibidas</t>
  </si>
  <si>
    <t xml:space="preserve">1.2.4.1 </t>
  </si>
  <si>
    <t>1.2.4.2</t>
  </si>
  <si>
    <t>1.2.4.2.1</t>
  </si>
  <si>
    <t xml:space="preserve">De la Federación </t>
  </si>
  <si>
    <t>1.2.4.2.1.1</t>
  </si>
  <si>
    <t>1.2.4.2.1.2</t>
  </si>
  <si>
    <t>1.2.4.2.1.3</t>
  </si>
  <si>
    <t>1.2.4.2.1.4</t>
  </si>
  <si>
    <t xml:space="preserve">1.2.4.2.2 </t>
  </si>
  <si>
    <t>1.2.4.2.2.1</t>
  </si>
  <si>
    <t>1.2.4.2.2.2</t>
  </si>
  <si>
    <t>1.2.4.2.2.3</t>
  </si>
  <si>
    <t>1.2.4.2.2.4</t>
  </si>
  <si>
    <t>1.2.4.2.3</t>
  </si>
  <si>
    <t>1.2.4.3</t>
  </si>
  <si>
    <t>1.2.4.3.1</t>
  </si>
  <si>
    <t>1.2.4.3.2</t>
  </si>
  <si>
    <t>1.2.4.3.3</t>
  </si>
  <si>
    <t>1.2.5</t>
  </si>
  <si>
    <t>Recuperación de Inversiones Financieras Realizadas con Fines de Política</t>
  </si>
  <si>
    <t>1.2.5.1</t>
  </si>
  <si>
    <t>Venta de Acciones y Participaciones de Capital Adquiridas con Fines de Política</t>
  </si>
  <si>
    <t>1.2.5.2</t>
  </si>
  <si>
    <t>Valores Representativos de Deuda Adquiridos con Fines de Política</t>
  </si>
  <si>
    <t>1.2.5.3</t>
  </si>
  <si>
    <t>Venta de Obligaciones Negociables Adquiridas con Fines de Política</t>
  </si>
  <si>
    <t>1.2.5.4</t>
  </si>
  <si>
    <t>Recuperación de Préstamos Realizados con Fines de Política</t>
  </si>
  <si>
    <t>TOTAL DE INGRESOS</t>
  </si>
  <si>
    <t>Bajo protesta de decir verdad declaramos que los Estados Financieros y sus Notas son razonablemente correctos y responsabilidad del emisor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</si>
</sst>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_-&quot;$&quot;* #,##0_-;\-&quot;$&quot;* #,##0_-;_-&quot;$&quot;* &quot;-&quot;??_-;_-@_-"/>
    <numFmt numFmtId="165" formatCode="_-* #,##0_-;\-* #,##0_-;_-* &quot;-&quot;??_-;_-@_-"/>
    <numFmt numFmtId="166" formatCode="_-* #,##0.00\ _€_-;\-* #,##0.00\ _€_-;_-* &quot;-&quot;??\ _€_-;_-@_-"/>
    <numFmt numFmtId="167" formatCode="#,##0.00_ ;[Red]\-#,##0.00\ "/>
  </numFmts>
  <fonts count="33" x14ac:knownFonts="1">
    <font>
      <sz val="8"/>
      <color theme="1"/>
      <name val="Arial"/>
      <family val="2"/>
    </font>
    <font>
      <sz val="11"/>
      <color theme="1"/>
      <name val="Calibri"/>
      <family val="2"/>
      <scheme val="minor"/>
    </font>
    <font>
      <b/>
      <sz val="8"/>
      <name val="Arial"/>
      <family val="2"/>
    </font>
    <font>
      <b/>
      <sz val="8"/>
      <color theme="1"/>
      <name val="Arial"/>
      <family val="2"/>
    </font>
    <font>
      <sz val="8"/>
      <color theme="1"/>
      <name val="Arial"/>
      <family val="2"/>
    </font>
    <font>
      <sz val="8"/>
      <color theme="0"/>
      <name val="Arial"/>
      <family val="2"/>
    </font>
    <font>
      <sz val="8"/>
      <name val="Arial"/>
      <family val="2"/>
    </font>
    <font>
      <vertAlign val="superscript"/>
      <sz val="8"/>
      <name val="Arial"/>
      <family val="2"/>
    </font>
    <font>
      <vertAlign val="superscript"/>
      <sz val="8"/>
      <color rgb="FF0070C0"/>
      <name val="Arial"/>
      <family val="2"/>
    </font>
    <font>
      <sz val="10"/>
      <name val="Arial"/>
      <family val="2"/>
    </font>
    <font>
      <vertAlign val="superscript"/>
      <sz val="8"/>
      <color theme="1"/>
      <name val="Arial"/>
      <family val="2"/>
    </font>
    <font>
      <sz val="10"/>
      <color theme="1"/>
      <name val="Arial"/>
      <family val="2"/>
    </font>
    <font>
      <sz val="9"/>
      <color theme="1"/>
      <name val="Arial"/>
      <family val="2"/>
    </font>
    <font>
      <sz val="9"/>
      <name val="Arial"/>
      <family val="2"/>
    </font>
    <font>
      <sz val="10"/>
      <color indexed="8"/>
      <name val="Arial"/>
      <family val="2"/>
    </font>
    <font>
      <sz val="10"/>
      <color theme="1"/>
      <name val="Times New Roman"/>
      <family val="2"/>
    </font>
    <font>
      <b/>
      <sz val="9"/>
      <name val="Arial"/>
      <family val="2"/>
    </font>
    <font>
      <b/>
      <sz val="9"/>
      <color rgb="FF000000"/>
      <name val="Arial"/>
      <family val="2"/>
    </font>
    <font>
      <sz val="11"/>
      <color indexed="8"/>
      <name val="Calibri"/>
      <family val="2"/>
    </font>
    <font>
      <b/>
      <sz val="9"/>
      <color indexed="8"/>
      <name val="Arial"/>
      <family val="2"/>
    </font>
    <font>
      <sz val="9"/>
      <color theme="0"/>
      <name val="Arial"/>
      <family val="2"/>
    </font>
    <font>
      <sz val="9"/>
      <color rgb="FF000000"/>
      <name val="Arial"/>
      <family val="2"/>
    </font>
    <font>
      <sz val="9"/>
      <color indexed="8"/>
      <name val="Arial"/>
      <family val="2"/>
    </font>
    <font>
      <b/>
      <sz val="9"/>
      <color theme="1"/>
      <name val="Arial"/>
      <family val="2"/>
    </font>
    <font>
      <b/>
      <sz val="10"/>
      <name val="Arial"/>
      <family val="2"/>
    </font>
    <font>
      <b/>
      <sz val="10"/>
      <color theme="1"/>
      <name val="Arial"/>
      <family val="2"/>
    </font>
    <font>
      <b/>
      <sz val="9"/>
      <color indexed="81"/>
      <name val="Tahoma"/>
      <family val="2"/>
    </font>
    <font>
      <sz val="9"/>
      <color indexed="81"/>
      <name val="Tahoma"/>
      <family val="2"/>
    </font>
    <font>
      <sz val="10"/>
      <color theme="0"/>
      <name val="Calibri Light"/>
      <family val="2"/>
    </font>
    <font>
      <b/>
      <sz val="10"/>
      <name val="Calibri Light"/>
      <family val="2"/>
    </font>
    <font>
      <sz val="10"/>
      <name val="Calibri Light"/>
      <family val="2"/>
    </font>
    <font>
      <b/>
      <sz val="10"/>
      <color theme="0"/>
      <name val="Calibri Light"/>
      <family val="2"/>
    </font>
    <font>
      <sz val="10"/>
      <color rgb="FFFF0000"/>
      <name val="Arial"/>
      <family val="2"/>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40"/>
      </patternFill>
    </fill>
    <fill>
      <patternFill patternType="solid">
        <fgColor theme="0"/>
        <bgColor indexed="13"/>
      </patternFill>
    </fill>
    <fill>
      <patternFill patternType="solid">
        <fgColor theme="0" tint="-0.14999847407452621"/>
        <bgColor indexed="64"/>
      </patternFill>
    </fill>
    <fill>
      <patternFill patternType="solid">
        <fgColor theme="0" tint="-4.9989318521683403E-2"/>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48"/>
      </left>
      <right style="thin">
        <color indexed="48"/>
      </right>
      <top style="thin">
        <color indexed="48"/>
      </top>
      <bottom style="thin">
        <color indexed="48"/>
      </bottom>
      <diagonal/>
    </border>
  </borders>
  <cellStyleXfs count="15">
    <xf numFmtId="0" fontId="0" fillId="0" borderId="0"/>
    <xf numFmtId="43" fontId="4" fillId="0" borderId="0" applyFont="0" applyFill="0" applyBorder="0" applyAlignment="0" applyProtection="0"/>
    <xf numFmtId="9" fontId="4" fillId="0" borderId="0" applyFont="0" applyFill="0" applyBorder="0" applyAlignment="0" applyProtection="0"/>
    <xf numFmtId="0" fontId="1" fillId="0" borderId="0"/>
    <xf numFmtId="0" fontId="9" fillId="0" borderId="0"/>
    <xf numFmtId="0" fontId="1" fillId="0" borderId="0"/>
    <xf numFmtId="43" fontId="1" fillId="0" borderId="0" applyFont="0" applyFill="0" applyBorder="0" applyAlignment="0" applyProtection="0"/>
    <xf numFmtId="4" fontId="14" fillId="4" borderId="16" applyNumberFormat="0" applyProtection="0">
      <alignment horizontal="left" vertical="center" indent="1"/>
    </xf>
    <xf numFmtId="43" fontId="1" fillId="0" borderId="0" applyFont="0" applyFill="0" applyBorder="0" applyAlignment="0" applyProtection="0"/>
    <xf numFmtId="43" fontId="1" fillId="0" borderId="0" applyFont="0" applyFill="0" applyBorder="0" applyAlignment="0" applyProtection="0"/>
    <xf numFmtId="0" fontId="1" fillId="0" borderId="0"/>
    <xf numFmtId="0" fontId="15" fillId="0" borderId="0"/>
    <xf numFmtId="0" fontId="1" fillId="0" borderId="0"/>
    <xf numFmtId="43" fontId="18" fillId="0" borderId="0" applyFont="0" applyFill="0" applyBorder="0" applyAlignment="0" applyProtection="0"/>
    <xf numFmtId="0" fontId="1" fillId="0" borderId="0"/>
  </cellStyleXfs>
  <cellXfs count="362">
    <xf numFmtId="0" fontId="0" fillId="0" borderId="0" xfId="0"/>
    <xf numFmtId="0" fontId="2" fillId="2" borderId="1" xfId="3" applyFont="1" applyFill="1" applyBorder="1" applyAlignment="1" applyProtection="1">
      <alignment horizontal="center" vertical="center" wrapText="1"/>
      <protection locked="0"/>
    </xf>
    <xf numFmtId="0" fontId="2" fillId="2" borderId="2" xfId="3" applyFont="1" applyFill="1" applyBorder="1" applyAlignment="1" applyProtection="1">
      <alignment horizontal="center" vertical="center" wrapText="1"/>
      <protection locked="0"/>
    </xf>
    <xf numFmtId="0" fontId="2" fillId="2" borderId="3" xfId="3" applyFont="1" applyFill="1" applyBorder="1" applyAlignment="1" applyProtection="1">
      <alignment horizontal="center" vertical="center" wrapText="1"/>
      <protection locked="0"/>
    </xf>
    <xf numFmtId="0" fontId="3" fillId="0" borderId="0" xfId="3" applyFont="1" applyFill="1" applyBorder="1" applyAlignment="1" applyProtection="1">
      <alignment vertical="top"/>
      <protection locked="0"/>
    </xf>
    <xf numFmtId="0" fontId="2" fillId="2" borderId="4" xfId="3" applyFont="1" applyFill="1" applyBorder="1" applyAlignment="1">
      <alignment horizontal="center" vertical="center"/>
    </xf>
    <xf numFmtId="0" fontId="2" fillId="2" borderId="5" xfId="3" applyFont="1" applyFill="1" applyBorder="1" applyAlignment="1">
      <alignment horizontal="center" vertical="center"/>
    </xf>
    <xf numFmtId="0" fontId="2" fillId="2" borderId="6" xfId="3" applyFont="1" applyFill="1" applyBorder="1" applyAlignment="1">
      <alignment horizontal="center" vertical="center" wrapText="1"/>
    </xf>
    <xf numFmtId="0" fontId="2" fillId="2" borderId="7" xfId="3" applyFont="1" applyFill="1" applyBorder="1" applyAlignment="1">
      <alignment horizontal="center" vertical="center"/>
    </xf>
    <xf numFmtId="0" fontId="2" fillId="2" borderId="8" xfId="3" applyFont="1" applyFill="1" applyBorder="1" applyAlignment="1">
      <alignment horizontal="center" vertical="center"/>
    </xf>
    <xf numFmtId="0" fontId="2" fillId="2" borderId="3" xfId="3" applyFont="1" applyFill="1" applyBorder="1" applyAlignment="1">
      <alignment horizontal="center" vertical="center" wrapText="1"/>
    </xf>
    <xf numFmtId="0" fontId="2" fillId="2" borderId="9" xfId="3" applyFont="1" applyFill="1" applyBorder="1" applyAlignment="1">
      <alignment horizontal="center" vertical="center" wrapText="1"/>
    </xf>
    <xf numFmtId="0" fontId="2" fillId="2" borderId="1" xfId="3" applyFont="1" applyFill="1" applyBorder="1" applyAlignment="1">
      <alignment horizontal="center" vertical="center" wrapText="1"/>
    </xf>
    <xf numFmtId="0" fontId="2" fillId="2" borderId="10" xfId="3" applyFont="1" applyFill="1" applyBorder="1" applyAlignment="1">
      <alignment horizontal="center" vertical="center" wrapText="1"/>
    </xf>
    <xf numFmtId="0" fontId="4" fillId="0" borderId="0" xfId="3" applyFont="1" applyFill="1" applyBorder="1" applyAlignment="1" applyProtection="1">
      <alignment horizontal="center" vertical="top"/>
      <protection locked="0"/>
    </xf>
    <xf numFmtId="0" fontId="2" fillId="2" borderId="11" xfId="3" applyFont="1" applyFill="1" applyBorder="1" applyAlignment="1">
      <alignment horizontal="center" vertical="center"/>
    </xf>
    <xf numFmtId="0" fontId="2" fillId="2" borderId="12" xfId="3" applyFont="1" applyFill="1" applyBorder="1" applyAlignment="1">
      <alignment horizontal="center" vertical="center"/>
    </xf>
    <xf numFmtId="0" fontId="2" fillId="2" borderId="3" xfId="3" quotePrefix="1" applyFont="1" applyFill="1" applyBorder="1" applyAlignment="1">
      <alignment horizontal="center" vertical="center" wrapText="1"/>
    </xf>
    <xf numFmtId="0" fontId="2" fillId="2" borderId="9" xfId="3" quotePrefix="1" applyFont="1" applyFill="1" applyBorder="1" applyAlignment="1">
      <alignment horizontal="center" vertical="center" wrapText="1"/>
    </xf>
    <xf numFmtId="0" fontId="4" fillId="0" borderId="7" xfId="3" applyFont="1" applyFill="1" applyBorder="1" applyAlignment="1" applyProtection="1">
      <alignment vertical="top"/>
      <protection locked="0"/>
    </xf>
    <xf numFmtId="0" fontId="4" fillId="0" borderId="0" xfId="3" applyFont="1" applyFill="1" applyBorder="1" applyAlignment="1" applyProtection="1">
      <alignment vertical="top" wrapText="1"/>
      <protection locked="0"/>
    </xf>
    <xf numFmtId="4" fontId="4" fillId="0" borderId="6" xfId="3" applyNumberFormat="1" applyFont="1" applyFill="1" applyBorder="1" applyAlignment="1" applyProtection="1">
      <alignment vertical="top"/>
      <protection locked="0"/>
    </xf>
    <xf numFmtId="3" fontId="4" fillId="0" borderId="6" xfId="3" applyNumberFormat="1" applyFont="1" applyFill="1" applyBorder="1" applyAlignment="1" applyProtection="1">
      <alignment vertical="top"/>
      <protection locked="0"/>
    </xf>
    <xf numFmtId="49" fontId="5" fillId="0" borderId="0" xfId="3" applyNumberFormat="1" applyFont="1" applyFill="1" applyBorder="1" applyAlignment="1" applyProtection="1">
      <alignment vertical="top"/>
      <protection locked="0"/>
    </xf>
    <xf numFmtId="0" fontId="4" fillId="0" borderId="0" xfId="3" applyFont="1" applyFill="1" applyBorder="1" applyAlignment="1" applyProtection="1">
      <alignment vertical="top"/>
      <protection locked="0"/>
    </xf>
    <xf numFmtId="0" fontId="6" fillId="0" borderId="7" xfId="3" applyFont="1" applyFill="1" applyBorder="1" applyAlignment="1" applyProtection="1">
      <alignment vertical="top"/>
      <protection locked="0"/>
    </xf>
    <xf numFmtId="0" fontId="6" fillId="0" borderId="0" xfId="3" applyFont="1" applyFill="1" applyBorder="1" applyAlignment="1" applyProtection="1">
      <alignment vertical="top" wrapText="1"/>
      <protection locked="0"/>
    </xf>
    <xf numFmtId="4" fontId="4" fillId="0" borderId="13" xfId="3" applyNumberFormat="1" applyFont="1" applyFill="1" applyBorder="1" applyAlignment="1" applyProtection="1">
      <alignment vertical="top"/>
      <protection locked="0"/>
    </xf>
    <xf numFmtId="3" fontId="4" fillId="0" borderId="13" xfId="3" applyNumberFormat="1" applyFont="1" applyFill="1" applyBorder="1" applyAlignment="1" applyProtection="1">
      <alignment vertical="top"/>
      <protection locked="0"/>
    </xf>
    <xf numFmtId="0" fontId="0" fillId="0" borderId="7" xfId="3" applyFont="1" applyFill="1" applyBorder="1" applyAlignment="1" applyProtection="1">
      <alignment vertical="top"/>
      <protection locked="0"/>
    </xf>
    <xf numFmtId="3" fontId="4" fillId="0" borderId="10" xfId="3" applyNumberFormat="1" applyFont="1" applyFill="1" applyBorder="1" applyAlignment="1" applyProtection="1">
      <alignment vertical="top"/>
      <protection locked="0"/>
    </xf>
    <xf numFmtId="0" fontId="6" fillId="0" borderId="1" xfId="3" quotePrefix="1" applyFont="1" applyFill="1" applyBorder="1" applyAlignment="1" applyProtection="1">
      <alignment horizontal="center" vertical="top"/>
      <protection locked="0"/>
    </xf>
    <xf numFmtId="0" fontId="2" fillId="0" borderId="2" xfId="3" applyFont="1" applyFill="1" applyBorder="1" applyAlignment="1" applyProtection="1">
      <alignment horizontal="left" vertical="top" indent="3"/>
      <protection locked="0"/>
    </xf>
    <xf numFmtId="3" fontId="6" fillId="0" borderId="9" xfId="3" applyNumberFormat="1" applyFont="1" applyFill="1" applyBorder="1" applyAlignment="1" applyProtection="1">
      <alignment vertical="top"/>
      <protection locked="0"/>
    </xf>
    <xf numFmtId="3" fontId="6" fillId="0" borderId="6" xfId="3" applyNumberFormat="1" applyFont="1" applyFill="1" applyBorder="1" applyAlignment="1" applyProtection="1">
      <alignment horizontal="right" vertical="top"/>
      <protection locked="0"/>
    </xf>
    <xf numFmtId="0" fontId="6" fillId="0" borderId="4" xfId="3" quotePrefix="1" applyFont="1" applyFill="1" applyBorder="1" applyAlignment="1" applyProtection="1">
      <alignment horizontal="center" vertical="top"/>
      <protection locked="0"/>
    </xf>
    <xf numFmtId="0" fontId="6" fillId="0" borderId="14" xfId="3" applyFont="1" applyFill="1" applyBorder="1" applyAlignment="1" applyProtection="1">
      <alignment vertical="top"/>
      <protection locked="0"/>
    </xf>
    <xf numFmtId="3" fontId="6" fillId="0" borderId="14" xfId="3" applyNumberFormat="1" applyFont="1" applyFill="1" applyBorder="1" applyAlignment="1" applyProtection="1">
      <alignment vertical="top"/>
      <protection locked="0"/>
    </xf>
    <xf numFmtId="3" fontId="6" fillId="0" borderId="5" xfId="3" applyNumberFormat="1" applyFont="1" applyFill="1" applyBorder="1" applyAlignment="1" applyProtection="1">
      <alignment vertical="top"/>
      <protection locked="0"/>
    </xf>
    <xf numFmtId="3" fontId="2" fillId="0" borderId="1" xfId="3" applyNumberFormat="1" applyFont="1" applyFill="1" applyBorder="1" applyAlignment="1" applyProtection="1">
      <alignment vertical="top"/>
      <protection locked="0"/>
    </xf>
    <xf numFmtId="3" fontId="2" fillId="0" borderId="2" xfId="3" applyNumberFormat="1" applyFont="1" applyFill="1" applyBorder="1" applyAlignment="1" applyProtection="1">
      <alignment vertical="top"/>
      <protection locked="0"/>
    </xf>
    <xf numFmtId="3" fontId="6" fillId="0" borderId="10" xfId="3" applyNumberFormat="1" applyFont="1" applyFill="1" applyBorder="1" applyAlignment="1" applyProtection="1">
      <alignment horizontal="right" vertical="top"/>
      <protection locked="0"/>
    </xf>
    <xf numFmtId="0" fontId="2" fillId="2" borderId="4" xfId="3" applyFont="1" applyFill="1" applyBorder="1" applyAlignment="1">
      <alignment horizontal="center" vertical="center" wrapText="1"/>
    </xf>
    <xf numFmtId="0" fontId="2" fillId="2" borderId="5" xfId="3" applyFont="1" applyFill="1" applyBorder="1" applyAlignment="1">
      <alignment horizontal="center" vertical="center" wrapText="1"/>
    </xf>
    <xf numFmtId="3" fontId="2" fillId="2" borderId="1" xfId="3" applyNumberFormat="1" applyFont="1" applyFill="1" applyBorder="1" applyAlignment="1" applyProtection="1">
      <alignment horizontal="center" vertical="center" wrapText="1"/>
      <protection locked="0"/>
    </xf>
    <xf numFmtId="3" fontId="2" fillId="2" borderId="2" xfId="3" applyNumberFormat="1" applyFont="1" applyFill="1" applyBorder="1" applyAlignment="1" applyProtection="1">
      <alignment horizontal="center" vertical="center" wrapText="1"/>
      <protection locked="0"/>
    </xf>
    <xf numFmtId="3" fontId="2" fillId="2" borderId="3" xfId="3" applyNumberFormat="1" applyFont="1" applyFill="1" applyBorder="1" applyAlignment="1" applyProtection="1">
      <alignment horizontal="center" vertical="center" wrapText="1"/>
      <protection locked="0"/>
    </xf>
    <xf numFmtId="3" fontId="2" fillId="2" borderId="6" xfId="3" applyNumberFormat="1" applyFont="1" applyFill="1" applyBorder="1" applyAlignment="1">
      <alignment horizontal="center" vertical="center" wrapText="1"/>
    </xf>
    <xf numFmtId="0" fontId="2" fillId="2" borderId="7" xfId="3" applyFont="1" applyFill="1" applyBorder="1" applyAlignment="1">
      <alignment horizontal="center" vertical="center" wrapText="1"/>
    </xf>
    <xf numFmtId="0" fontId="2" fillId="2" borderId="8" xfId="3" applyFont="1" applyFill="1" applyBorder="1" applyAlignment="1">
      <alignment horizontal="center" vertical="center" wrapText="1"/>
    </xf>
    <xf numFmtId="3" fontId="2" fillId="2" borderId="3" xfId="3" applyNumberFormat="1" applyFont="1" applyFill="1" applyBorder="1" applyAlignment="1">
      <alignment horizontal="center" vertical="center" wrapText="1"/>
    </xf>
    <xf numFmtId="3" fontId="2" fillId="2" borderId="9" xfId="3" applyNumberFormat="1" applyFont="1" applyFill="1" applyBorder="1" applyAlignment="1">
      <alignment horizontal="center" vertical="center" wrapText="1"/>
    </xf>
    <xf numFmtId="3" fontId="2" fillId="2" borderId="1" xfId="3" applyNumberFormat="1" applyFont="1" applyFill="1" applyBorder="1" applyAlignment="1">
      <alignment horizontal="center" vertical="center" wrapText="1"/>
    </xf>
    <xf numFmtId="3" fontId="2" fillId="2" borderId="10" xfId="3" applyNumberFormat="1" applyFont="1" applyFill="1" applyBorder="1" applyAlignment="1">
      <alignment horizontal="center" vertical="center" wrapText="1"/>
    </xf>
    <xf numFmtId="0" fontId="2" fillId="2" borderId="11" xfId="3" applyFont="1" applyFill="1" applyBorder="1" applyAlignment="1">
      <alignment horizontal="center" vertical="center" wrapText="1"/>
    </xf>
    <xf numFmtId="0" fontId="2" fillId="2" borderId="12" xfId="3" applyFont="1" applyFill="1" applyBorder="1" applyAlignment="1">
      <alignment horizontal="center" vertical="center" wrapText="1"/>
    </xf>
    <xf numFmtId="3" fontId="2" fillId="2" borderId="3" xfId="3" quotePrefix="1" applyNumberFormat="1" applyFont="1" applyFill="1" applyBorder="1" applyAlignment="1">
      <alignment horizontal="center" vertical="center" wrapText="1"/>
    </xf>
    <xf numFmtId="3" fontId="2" fillId="2" borderId="9" xfId="3" quotePrefix="1" applyNumberFormat="1" applyFont="1" applyFill="1" applyBorder="1" applyAlignment="1">
      <alignment horizontal="center" vertical="center" wrapText="1"/>
    </xf>
    <xf numFmtId="0" fontId="2" fillId="0" borderId="7" xfId="3" applyFont="1" applyFill="1" applyBorder="1" applyAlignment="1" applyProtection="1">
      <alignment horizontal="left" vertical="top"/>
    </xf>
    <xf numFmtId="0" fontId="2" fillId="0" borderId="0" xfId="3" applyFont="1" applyFill="1" applyBorder="1" applyAlignment="1" applyProtection="1">
      <alignment horizontal="justify" vertical="top" wrapText="1"/>
    </xf>
    <xf numFmtId="3" fontId="2" fillId="0" borderId="6" xfId="3" applyNumberFormat="1" applyFont="1" applyFill="1" applyBorder="1" applyAlignment="1" applyProtection="1">
      <alignment vertical="top"/>
      <protection locked="0"/>
    </xf>
    <xf numFmtId="0" fontId="6" fillId="0" borderId="7" xfId="3" applyFont="1" applyFill="1" applyBorder="1" applyAlignment="1" applyProtection="1">
      <alignment horizontal="center" vertical="top"/>
    </xf>
    <xf numFmtId="0" fontId="6" fillId="0" borderId="0" xfId="3" applyFont="1" applyFill="1" applyBorder="1" applyAlignment="1" applyProtection="1">
      <alignment horizontal="left" vertical="top" wrapText="1"/>
    </xf>
    <xf numFmtId="4" fontId="6" fillId="0" borderId="13" xfId="3" applyNumberFormat="1" applyFont="1" applyFill="1" applyBorder="1" applyAlignment="1" applyProtection="1">
      <alignment vertical="top"/>
      <protection locked="0"/>
    </xf>
    <xf numFmtId="3" fontId="6" fillId="0" borderId="13" xfId="3" applyNumberFormat="1" applyFont="1" applyFill="1" applyBorder="1" applyAlignment="1" applyProtection="1">
      <alignment vertical="top"/>
      <protection locked="0"/>
    </xf>
    <xf numFmtId="0" fontId="2" fillId="0" borderId="7" xfId="3" applyFont="1" applyFill="1" applyBorder="1" applyAlignment="1" applyProtection="1">
      <alignment horizontal="left" vertical="top" wrapText="1"/>
    </xf>
    <xf numFmtId="0" fontId="2" fillId="0" borderId="8" xfId="3" applyFont="1" applyFill="1" applyBorder="1" applyAlignment="1" applyProtection="1">
      <alignment horizontal="left" vertical="top" wrapText="1"/>
    </xf>
    <xf numFmtId="3" fontId="2" fillId="0" borderId="13" xfId="3" applyNumberFormat="1" applyFont="1" applyFill="1" applyBorder="1" applyAlignment="1" applyProtection="1">
      <alignment vertical="top"/>
      <protection locked="0"/>
    </xf>
    <xf numFmtId="0" fontId="2" fillId="0" borderId="7" xfId="3" applyFont="1" applyFill="1" applyBorder="1" applyAlignment="1" applyProtection="1">
      <alignment vertical="top"/>
    </xf>
    <xf numFmtId="0" fontId="2" fillId="0" borderId="0" xfId="3" applyFont="1" applyFill="1" applyBorder="1" applyAlignment="1" applyProtection="1">
      <alignment vertical="top"/>
    </xf>
    <xf numFmtId="0" fontId="2" fillId="0" borderId="7" xfId="4" applyFont="1" applyFill="1" applyBorder="1" applyAlignment="1" applyProtection="1">
      <alignment horizontal="center" vertical="top"/>
    </xf>
    <xf numFmtId="0" fontId="6" fillId="0" borderId="1" xfId="3" quotePrefix="1" applyFont="1" applyFill="1" applyBorder="1" applyAlignment="1" applyProtection="1">
      <alignment horizontal="center" vertical="top"/>
    </xf>
    <xf numFmtId="0" fontId="2" fillId="0" borderId="2" xfId="3" applyFont="1" applyFill="1" applyBorder="1" applyAlignment="1" applyProtection="1">
      <alignment horizontal="center" vertical="top" wrapText="1"/>
    </xf>
    <xf numFmtId="3" fontId="6" fillId="0" borderId="6" xfId="3" applyNumberFormat="1" applyFont="1" applyFill="1" applyBorder="1" applyAlignment="1" applyProtection="1">
      <alignment vertical="top"/>
      <protection locked="0"/>
    </xf>
    <xf numFmtId="0" fontId="6" fillId="0" borderId="14" xfId="3" quotePrefix="1" applyFont="1" applyFill="1" applyBorder="1" applyAlignment="1" applyProtection="1">
      <alignment horizontal="center" vertical="top"/>
      <protection locked="0"/>
    </xf>
    <xf numFmtId="4" fontId="6" fillId="0" borderId="14" xfId="3" applyNumberFormat="1" applyFont="1" applyFill="1" applyBorder="1" applyAlignment="1" applyProtection="1">
      <alignment vertical="top"/>
      <protection locked="0"/>
    </xf>
    <xf numFmtId="4" fontId="2" fillId="0" borderId="1" xfId="3" applyNumberFormat="1" applyFont="1" applyFill="1" applyBorder="1" applyAlignment="1" applyProtection="1">
      <alignment vertical="top"/>
      <protection locked="0"/>
    </xf>
    <xf numFmtId="4" fontId="2" fillId="0" borderId="3" xfId="3" applyNumberFormat="1" applyFont="1" applyFill="1" applyBorder="1" applyAlignment="1" applyProtection="1">
      <alignment vertical="top"/>
      <protection locked="0"/>
    </xf>
    <xf numFmtId="4" fontId="6" fillId="0" borderId="10" xfId="3" applyNumberFormat="1" applyFont="1" applyFill="1" applyBorder="1" applyAlignment="1" applyProtection="1">
      <alignment vertical="top"/>
      <protection locked="0"/>
    </xf>
    <xf numFmtId="0" fontId="6" fillId="0" borderId="0" xfId="3" quotePrefix="1" applyFont="1" applyFill="1" applyBorder="1" applyAlignment="1" applyProtection="1">
      <alignment horizontal="center" vertical="top"/>
      <protection locked="0"/>
    </xf>
    <xf numFmtId="0" fontId="6" fillId="0" borderId="0" xfId="3" applyFont="1" applyFill="1" applyBorder="1" applyAlignment="1" applyProtection="1">
      <alignment vertical="top"/>
      <protection locked="0"/>
    </xf>
    <xf numFmtId="4" fontId="6" fillId="0" borderId="0" xfId="3" applyNumberFormat="1" applyFont="1" applyFill="1" applyBorder="1" applyAlignment="1" applyProtection="1">
      <alignment vertical="top"/>
      <protection locked="0"/>
    </xf>
    <xf numFmtId="4" fontId="2" fillId="0" borderId="0" xfId="3" applyNumberFormat="1" applyFont="1" applyFill="1" applyBorder="1" applyAlignment="1" applyProtection="1">
      <alignment vertical="top"/>
      <protection locked="0"/>
    </xf>
    <xf numFmtId="0" fontId="0" fillId="0" borderId="0" xfId="0" applyFont="1"/>
    <xf numFmtId="0" fontId="0" fillId="0" borderId="0" xfId="3" applyFont="1" applyFill="1" applyBorder="1" applyAlignment="1" applyProtection="1">
      <alignment vertical="top" wrapText="1"/>
      <protection locked="0"/>
    </xf>
    <xf numFmtId="0" fontId="0" fillId="0" borderId="0" xfId="3" applyFont="1" applyFill="1" applyBorder="1" applyAlignment="1" applyProtection="1">
      <alignment vertical="top"/>
      <protection locked="0"/>
    </xf>
    <xf numFmtId="0" fontId="0" fillId="0" borderId="0" xfId="3" applyFont="1" applyFill="1" applyBorder="1" applyAlignment="1" applyProtection="1">
      <alignment horizontal="left" vertical="top" wrapText="1"/>
      <protection locked="0"/>
    </xf>
    <xf numFmtId="0" fontId="11" fillId="0" borderId="0" xfId="0" applyFont="1"/>
    <xf numFmtId="0" fontId="11" fillId="3" borderId="0" xfId="0" applyFont="1" applyFill="1"/>
    <xf numFmtId="0" fontId="2" fillId="2" borderId="1" xfId="4" applyFont="1" applyFill="1" applyBorder="1" applyAlignment="1">
      <alignment horizontal="center" vertical="center" wrapText="1"/>
    </xf>
    <xf numFmtId="0" fontId="2" fillId="2" borderId="2" xfId="4" applyFont="1" applyFill="1" applyBorder="1" applyAlignment="1">
      <alignment horizontal="center" vertical="center"/>
    </xf>
    <xf numFmtId="0" fontId="2" fillId="2" borderId="3" xfId="4" applyFont="1" applyFill="1" applyBorder="1" applyAlignment="1">
      <alignment horizontal="center" vertical="center"/>
    </xf>
    <xf numFmtId="0" fontId="12" fillId="0" borderId="0" xfId="5" applyFont="1"/>
    <xf numFmtId="0" fontId="2" fillId="2" borderId="13" xfId="5" applyFont="1" applyFill="1" applyBorder="1" applyAlignment="1">
      <alignment horizontal="center" vertical="center"/>
    </xf>
    <xf numFmtId="0" fontId="2" fillId="2" borderId="10" xfId="5" applyFont="1" applyFill="1" applyBorder="1" applyAlignment="1">
      <alignment horizontal="center" vertical="center" wrapText="1"/>
    </xf>
    <xf numFmtId="0" fontId="12" fillId="3" borderId="0" xfId="5" applyFont="1" applyFill="1"/>
    <xf numFmtId="0" fontId="2" fillId="2" borderId="9" xfId="5" applyFont="1" applyFill="1" applyBorder="1" applyAlignment="1">
      <alignment horizontal="center" vertical="center" wrapText="1"/>
    </xf>
    <xf numFmtId="0" fontId="2" fillId="2" borderId="9" xfId="5" applyFont="1" applyFill="1" applyBorder="1" applyAlignment="1">
      <alignment horizontal="center" vertical="center" wrapText="1"/>
    </xf>
    <xf numFmtId="0" fontId="2" fillId="2" borderId="10" xfId="5" applyFont="1" applyFill="1" applyBorder="1" applyAlignment="1">
      <alignment horizontal="center" vertical="center"/>
    </xf>
    <xf numFmtId="0" fontId="0" fillId="0" borderId="7" xfId="0" applyBorder="1" applyProtection="1">
      <protection locked="0"/>
    </xf>
    <xf numFmtId="43" fontId="6" fillId="0" borderId="13" xfId="1" applyFont="1" applyFill="1" applyBorder="1" applyProtection="1">
      <protection locked="0"/>
    </xf>
    <xf numFmtId="43" fontId="0" fillId="0" borderId="10" xfId="1" applyFont="1" applyBorder="1" applyProtection="1">
      <protection locked="0"/>
    </xf>
    <xf numFmtId="0" fontId="3" fillId="3" borderId="9" xfId="4" applyFont="1" applyFill="1" applyBorder="1" applyAlignment="1">
      <alignment horizontal="justify" vertical="center" wrapText="1"/>
    </xf>
    <xf numFmtId="3" fontId="3" fillId="3" borderId="9" xfId="6" applyNumberFormat="1" applyFont="1" applyFill="1" applyBorder="1" applyAlignment="1">
      <alignment horizontal="right" vertical="center" wrapText="1"/>
    </xf>
    <xf numFmtId="0" fontId="4" fillId="3" borderId="0" xfId="5" applyFont="1" applyFill="1"/>
    <xf numFmtId="0" fontId="2" fillId="2" borderId="4" xfId="4" applyFont="1" applyFill="1" applyBorder="1" applyAlignment="1">
      <alignment horizontal="center" wrapText="1"/>
    </xf>
    <xf numFmtId="0" fontId="2" fillId="2" borderId="14" xfId="4" applyFont="1" applyFill="1" applyBorder="1" applyAlignment="1">
      <alignment horizontal="center"/>
    </xf>
    <xf numFmtId="0" fontId="2" fillId="2" borderId="5" xfId="4" applyFont="1" applyFill="1" applyBorder="1" applyAlignment="1">
      <alignment horizontal="center"/>
    </xf>
    <xf numFmtId="0" fontId="13" fillId="0" borderId="0" xfId="4" applyFont="1" applyAlignment="1">
      <alignment vertical="center"/>
    </xf>
    <xf numFmtId="0" fontId="2" fillId="2" borderId="9" xfId="4" applyFont="1" applyFill="1" applyBorder="1" applyAlignment="1">
      <alignment horizontal="center" vertical="center"/>
    </xf>
    <xf numFmtId="0" fontId="2" fillId="2" borderId="9" xfId="4" applyFont="1" applyFill="1" applyBorder="1" applyAlignment="1">
      <alignment horizontal="center" vertical="center" wrapText="1"/>
    </xf>
    <xf numFmtId="0" fontId="2" fillId="2" borderId="9" xfId="4" applyFont="1" applyFill="1" applyBorder="1" applyAlignment="1">
      <alignment horizontal="center" vertical="center" wrapText="1"/>
    </xf>
    <xf numFmtId="0" fontId="6" fillId="5" borderId="6" xfId="7" applyNumberFormat="1" applyFont="1" applyFill="1" applyBorder="1" applyAlignment="1" applyProtection="1">
      <alignment horizontal="left" vertical="center" wrapText="1"/>
      <protection locked="0"/>
    </xf>
    <xf numFmtId="4" fontId="6" fillId="0" borderId="13" xfId="0" applyNumberFormat="1" applyFont="1" applyFill="1" applyBorder="1" applyProtection="1">
      <protection locked="0"/>
    </xf>
    <xf numFmtId="3" fontId="6" fillId="0" borderId="6" xfId="8" applyNumberFormat="1" applyFont="1" applyBorder="1" applyAlignment="1">
      <alignment vertical="center"/>
    </xf>
    <xf numFmtId="3" fontId="6" fillId="0" borderId="6" xfId="4" applyNumberFormat="1" applyFont="1" applyBorder="1" applyAlignment="1">
      <alignment vertical="center"/>
    </xf>
    <xf numFmtId="0" fontId="6" fillId="5" borderId="13" xfId="7" applyNumberFormat="1" applyFont="1" applyFill="1" applyBorder="1" applyAlignment="1" applyProtection="1">
      <alignment horizontal="left" vertical="center" wrapText="1"/>
      <protection locked="0"/>
    </xf>
    <xf numFmtId="3" fontId="6" fillId="0" borderId="13" xfId="8" applyNumberFormat="1" applyFont="1" applyBorder="1" applyAlignment="1">
      <alignment vertical="center"/>
    </xf>
    <xf numFmtId="3" fontId="6" fillId="0" borderId="13" xfId="4" applyNumberFormat="1" applyFont="1" applyBorder="1" applyAlignment="1">
      <alignment vertical="center"/>
    </xf>
    <xf numFmtId="0" fontId="2" fillId="5" borderId="9" xfId="7" applyNumberFormat="1" applyFont="1" applyFill="1" applyBorder="1" applyAlignment="1" applyProtection="1">
      <alignment horizontal="center" vertical="center" wrapText="1"/>
      <protection locked="0"/>
    </xf>
    <xf numFmtId="3" fontId="2" fillId="0" borderId="9" xfId="8" applyNumberFormat="1" applyFont="1" applyBorder="1" applyAlignment="1">
      <alignment vertical="center"/>
    </xf>
    <xf numFmtId="0" fontId="6" fillId="5" borderId="14" xfId="7" applyNumberFormat="1" applyFont="1" applyFill="1" applyBorder="1" applyAlignment="1" applyProtection="1">
      <alignment horizontal="left" vertical="center" wrapText="1"/>
      <protection locked="0"/>
    </xf>
    <xf numFmtId="3" fontId="12" fillId="0" borderId="0" xfId="4" applyNumberFormat="1" applyFont="1"/>
    <xf numFmtId="0" fontId="9" fillId="0" borderId="0" xfId="4" applyFont="1" applyAlignment="1">
      <alignment vertical="center"/>
    </xf>
    <xf numFmtId="0" fontId="6" fillId="0" borderId="13" xfId="4" applyFont="1" applyFill="1" applyBorder="1" applyAlignment="1" applyProtection="1">
      <alignment vertical="center"/>
    </xf>
    <xf numFmtId="4" fontId="6" fillId="0" borderId="13" xfId="0" applyNumberFormat="1" applyFont="1" applyFill="1" applyBorder="1" applyAlignment="1" applyProtection="1">
      <alignment horizontal="center" vertical="center"/>
      <protection locked="0"/>
    </xf>
    <xf numFmtId="3" fontId="6" fillId="0" borderId="13" xfId="4" applyNumberFormat="1" applyFont="1" applyBorder="1" applyAlignment="1" applyProtection="1">
      <alignment horizontal="center" vertical="center"/>
      <protection locked="0"/>
    </xf>
    <xf numFmtId="3" fontId="6" fillId="0" borderId="13" xfId="4" applyNumberFormat="1" applyFont="1" applyBorder="1" applyAlignment="1" applyProtection="1">
      <alignment horizontal="right" vertical="center"/>
      <protection locked="0"/>
    </xf>
    <xf numFmtId="0" fontId="6" fillId="0" borderId="13" xfId="4" applyFont="1" applyFill="1" applyBorder="1" applyAlignment="1" applyProtection="1">
      <alignment vertical="center" wrapText="1"/>
    </xf>
    <xf numFmtId="0" fontId="3" fillId="0" borderId="9" xfId="4" applyFont="1" applyFill="1" applyBorder="1" applyAlignment="1" applyProtection="1">
      <alignment horizontal="center" vertical="center"/>
    </xf>
    <xf numFmtId="3" fontId="3" fillId="0" borderId="9" xfId="4" applyNumberFormat="1" applyFont="1" applyBorder="1" applyAlignment="1" applyProtection="1">
      <alignment horizontal="right" vertical="center"/>
      <protection locked="0"/>
    </xf>
    <xf numFmtId="0" fontId="6" fillId="0" borderId="0" xfId="4" applyFont="1" applyAlignment="1">
      <alignment vertical="center"/>
    </xf>
    <xf numFmtId="164" fontId="6" fillId="0" borderId="0" xfId="4" applyNumberFormat="1" applyFont="1" applyAlignment="1">
      <alignment vertical="center"/>
    </xf>
    <xf numFmtId="4" fontId="2" fillId="0" borderId="0" xfId="4" applyNumberFormat="1" applyFont="1" applyFill="1" applyBorder="1" applyAlignment="1" applyProtection="1">
      <alignment vertical="center"/>
      <protection locked="0"/>
    </xf>
    <xf numFmtId="0" fontId="16" fillId="2" borderId="1" xfId="11" applyFont="1" applyFill="1" applyBorder="1" applyAlignment="1" applyProtection="1">
      <alignment horizontal="center" vertical="center" wrapText="1"/>
      <protection locked="0"/>
    </xf>
    <xf numFmtId="0" fontId="16" fillId="2" borderId="2" xfId="11" applyFont="1" applyFill="1" applyBorder="1" applyAlignment="1" applyProtection="1">
      <alignment horizontal="center" vertical="center" wrapText="1"/>
      <protection locked="0"/>
    </xf>
    <xf numFmtId="0" fontId="16" fillId="2" borderId="3" xfId="11" applyFont="1" applyFill="1" applyBorder="1" applyAlignment="1" applyProtection="1">
      <alignment horizontal="center" vertical="center" wrapText="1"/>
      <protection locked="0"/>
    </xf>
    <xf numFmtId="0" fontId="12" fillId="0" borderId="0" xfId="12" applyFont="1" applyAlignment="1">
      <alignment vertical="center"/>
    </xf>
    <xf numFmtId="0" fontId="16" fillId="2" borderId="4" xfId="11" applyFont="1" applyFill="1" applyBorder="1" applyAlignment="1">
      <alignment horizontal="center" vertical="center"/>
    </xf>
    <xf numFmtId="0" fontId="16" fillId="2" borderId="5" xfId="11" applyFont="1" applyFill="1" applyBorder="1" applyAlignment="1">
      <alignment horizontal="center" vertical="center"/>
    </xf>
    <xf numFmtId="4" fontId="16" fillId="2" borderId="6" xfId="11" applyNumberFormat="1" applyFont="1" applyFill="1" applyBorder="1" applyAlignment="1">
      <alignment horizontal="center" vertical="center" wrapText="1"/>
    </xf>
    <xf numFmtId="0" fontId="16" fillId="2" borderId="7" xfId="11" applyFont="1" applyFill="1" applyBorder="1" applyAlignment="1">
      <alignment horizontal="center" vertical="center"/>
    </xf>
    <xf numFmtId="0" fontId="16" fillId="2" borderId="8" xfId="11" applyFont="1" applyFill="1" applyBorder="1" applyAlignment="1">
      <alignment horizontal="center" vertical="center"/>
    </xf>
    <xf numFmtId="4" fontId="16" fillId="2" borderId="9" xfId="11" applyNumberFormat="1" applyFont="1" applyFill="1" applyBorder="1" applyAlignment="1">
      <alignment horizontal="center" vertical="center" wrapText="1"/>
    </xf>
    <xf numFmtId="4" fontId="16" fillId="2" borderId="10" xfId="11" applyNumberFormat="1" applyFont="1" applyFill="1" applyBorder="1" applyAlignment="1">
      <alignment horizontal="center" vertical="center" wrapText="1"/>
    </xf>
    <xf numFmtId="0" fontId="16" fillId="2" borderId="11" xfId="11" applyFont="1" applyFill="1" applyBorder="1" applyAlignment="1">
      <alignment horizontal="center" vertical="center"/>
    </xf>
    <xf numFmtId="0" fontId="16" fillId="2" borderId="12" xfId="11" applyFont="1" applyFill="1" applyBorder="1" applyAlignment="1">
      <alignment horizontal="center" vertical="center"/>
    </xf>
    <xf numFmtId="0" fontId="16" fillId="2" borderId="9" xfId="11" applyNumberFormat="1" applyFont="1" applyFill="1" applyBorder="1" applyAlignment="1">
      <alignment horizontal="center" vertical="center" wrapText="1"/>
    </xf>
    <xf numFmtId="0" fontId="17" fillId="0" borderId="7" xfId="12" applyFont="1" applyBorder="1" applyAlignment="1">
      <alignment horizontal="left" vertical="center" wrapText="1"/>
    </xf>
    <xf numFmtId="0" fontId="17" fillId="0" borderId="0" xfId="12" applyFont="1" applyBorder="1" applyAlignment="1">
      <alignment horizontal="left" vertical="center" wrapText="1"/>
    </xf>
    <xf numFmtId="3" fontId="19" fillId="3" borderId="13" xfId="13" applyNumberFormat="1" applyFont="1" applyFill="1" applyBorder="1" applyAlignment="1">
      <alignment vertical="center"/>
    </xf>
    <xf numFmtId="0" fontId="20" fillId="0" borderId="7" xfId="12" applyFont="1" applyBorder="1" applyAlignment="1">
      <alignment horizontal="center" vertical="center" wrapText="1"/>
    </xf>
    <xf numFmtId="0" fontId="21" fillId="0" borderId="0" xfId="12" applyFont="1" applyBorder="1" applyAlignment="1">
      <alignment vertical="center" wrapText="1"/>
    </xf>
    <xf numFmtId="3" fontId="22" fillId="3" borderId="13" xfId="13" applyNumberFormat="1" applyFont="1" applyFill="1" applyBorder="1" applyAlignment="1">
      <alignment vertical="center"/>
    </xf>
    <xf numFmtId="4" fontId="6" fillId="0" borderId="10" xfId="0" applyNumberFormat="1" applyFont="1" applyFill="1" applyBorder="1" applyProtection="1">
      <protection locked="0"/>
    </xf>
    <xf numFmtId="0" fontId="23" fillId="0" borderId="1" xfId="12" applyFont="1" applyBorder="1" applyAlignment="1">
      <alignment horizontal="justify" vertical="center" wrapText="1"/>
    </xf>
    <xf numFmtId="0" fontId="23" fillId="0" borderId="3" xfId="12" applyFont="1" applyBorder="1" applyAlignment="1">
      <alignment horizontal="justify" vertical="center" wrapText="1"/>
    </xf>
    <xf numFmtId="3" fontId="19" fillId="3" borderId="9" xfId="13" applyNumberFormat="1" applyFont="1" applyFill="1" applyBorder="1" applyAlignment="1">
      <alignment vertical="center"/>
    </xf>
    <xf numFmtId="0" fontId="4" fillId="0" borderId="0" xfId="12" applyFont="1"/>
    <xf numFmtId="3" fontId="12" fillId="0" borderId="0" xfId="12" applyNumberFormat="1" applyFont="1" applyAlignment="1">
      <alignment vertical="center"/>
    </xf>
    <xf numFmtId="0" fontId="2" fillId="2" borderId="1" xfId="11" applyFont="1" applyFill="1" applyBorder="1" applyAlignment="1" applyProtection="1">
      <alignment horizontal="center" vertical="center" wrapText="1"/>
      <protection locked="0"/>
    </xf>
    <xf numFmtId="0" fontId="2" fillId="2" borderId="2" xfId="11" applyFont="1" applyFill="1" applyBorder="1" applyAlignment="1" applyProtection="1">
      <alignment horizontal="center" vertical="center" wrapText="1"/>
      <protection locked="0"/>
    </xf>
    <xf numFmtId="0" fontId="2" fillId="2" borderId="3" xfId="11" applyFont="1" applyFill="1" applyBorder="1" applyAlignment="1" applyProtection="1">
      <alignment horizontal="center" vertical="center" wrapText="1"/>
      <protection locked="0"/>
    </xf>
    <xf numFmtId="0" fontId="4" fillId="0" borderId="0" xfId="0" applyFont="1" applyProtection="1">
      <protection locked="0"/>
    </xf>
    <xf numFmtId="0" fontId="2" fillId="2" borderId="6" xfId="11" applyFont="1" applyFill="1" applyBorder="1" applyAlignment="1">
      <alignment horizontal="center" vertical="center"/>
    </xf>
    <xf numFmtId="4" fontId="2" fillId="2" borderId="6" xfId="11" applyNumberFormat="1" applyFont="1" applyFill="1" applyBorder="1" applyAlignment="1">
      <alignment horizontal="center" vertical="center" wrapText="1"/>
    </xf>
    <xf numFmtId="0" fontId="2" fillId="2" borderId="13" xfId="11" applyFont="1" applyFill="1" applyBorder="1" applyAlignment="1">
      <alignment horizontal="center" vertical="center"/>
    </xf>
    <xf numFmtId="4" fontId="2" fillId="2" borderId="9" xfId="11" applyNumberFormat="1" applyFont="1" applyFill="1" applyBorder="1" applyAlignment="1">
      <alignment horizontal="center" vertical="center" wrapText="1"/>
    </xf>
    <xf numFmtId="4" fontId="2" fillId="2" borderId="10" xfId="11" applyNumberFormat="1" applyFont="1" applyFill="1" applyBorder="1" applyAlignment="1">
      <alignment horizontal="center" vertical="center" wrapText="1"/>
    </xf>
    <xf numFmtId="0" fontId="2" fillId="2" borderId="10" xfId="11" applyFont="1" applyFill="1" applyBorder="1" applyAlignment="1">
      <alignment horizontal="center" vertical="center"/>
    </xf>
    <xf numFmtId="0" fontId="2" fillId="2" borderId="9" xfId="11" applyNumberFormat="1" applyFont="1" applyFill="1" applyBorder="1" applyAlignment="1">
      <alignment horizontal="center" vertical="center" wrapText="1"/>
    </xf>
    <xf numFmtId="0" fontId="6" fillId="0" borderId="7" xfId="0" applyFont="1" applyBorder="1" applyProtection="1"/>
    <xf numFmtId="4" fontId="6" fillId="0" borderId="13" xfId="0" applyNumberFormat="1" applyFont="1" applyBorder="1" applyProtection="1">
      <protection locked="0"/>
    </xf>
    <xf numFmtId="3" fontId="6" fillId="0" borderId="6" xfId="0" applyNumberFormat="1" applyFont="1" applyFill="1" applyBorder="1" applyProtection="1">
      <protection locked="0"/>
    </xf>
    <xf numFmtId="3" fontId="6" fillId="0" borderId="13" xfId="0" applyNumberFormat="1" applyFont="1" applyFill="1" applyBorder="1" applyProtection="1">
      <protection locked="0"/>
    </xf>
    <xf numFmtId="0" fontId="4" fillId="0" borderId="7"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4" fontId="6" fillId="0" borderId="10" xfId="0" applyNumberFormat="1" applyFont="1" applyBorder="1" applyProtection="1">
      <protection locked="0"/>
    </xf>
    <xf numFmtId="0" fontId="2" fillId="0" borderId="9" xfId="0" applyFont="1" applyFill="1" applyBorder="1" applyAlignment="1" applyProtection="1">
      <alignment horizontal="left"/>
      <protection locked="0"/>
    </xf>
    <xf numFmtId="3" fontId="2" fillId="0" borderId="9" xfId="0" applyNumberFormat="1" applyFont="1" applyFill="1" applyBorder="1" applyProtection="1">
      <protection locked="0"/>
    </xf>
    <xf numFmtId="0" fontId="4" fillId="0" borderId="0" xfId="0" applyFont="1"/>
    <xf numFmtId="3" fontId="11" fillId="0" borderId="0" xfId="0" applyNumberFormat="1" applyFont="1"/>
    <xf numFmtId="3" fontId="4" fillId="0" borderId="0" xfId="0" applyNumberFormat="1" applyFont="1" applyProtection="1">
      <protection locked="0"/>
    </xf>
    <xf numFmtId="0" fontId="24" fillId="2" borderId="1" xfId="11" applyFont="1" applyFill="1" applyBorder="1" applyAlignment="1" applyProtection="1">
      <alignment horizontal="center" vertical="center" wrapText="1"/>
      <protection locked="0"/>
    </xf>
    <xf numFmtId="0" fontId="24" fillId="2" borderId="2" xfId="11" applyFont="1" applyFill="1" applyBorder="1" applyAlignment="1" applyProtection="1">
      <alignment horizontal="center" vertical="center" wrapText="1"/>
      <protection locked="0"/>
    </xf>
    <xf numFmtId="0" fontId="24" fillId="2" borderId="3" xfId="11" applyFont="1" applyFill="1" applyBorder="1" applyAlignment="1" applyProtection="1">
      <alignment horizontal="center" vertical="center" wrapText="1"/>
      <protection locked="0"/>
    </xf>
    <xf numFmtId="0" fontId="24" fillId="2" borderId="4" xfId="11" applyFont="1" applyFill="1" applyBorder="1" applyAlignment="1">
      <alignment horizontal="center" vertical="center"/>
    </xf>
    <xf numFmtId="0" fontId="24" fillId="2" borderId="5" xfId="11" applyFont="1" applyFill="1" applyBorder="1" applyAlignment="1">
      <alignment horizontal="center" vertical="center"/>
    </xf>
    <xf numFmtId="4" fontId="24" fillId="2" borderId="6" xfId="11" applyNumberFormat="1" applyFont="1" applyFill="1" applyBorder="1" applyAlignment="1">
      <alignment horizontal="center" vertical="center" wrapText="1"/>
    </xf>
    <xf numFmtId="0" fontId="24" fillId="2" borderId="7" xfId="11" applyFont="1" applyFill="1" applyBorder="1" applyAlignment="1">
      <alignment horizontal="center" vertical="center"/>
    </xf>
    <xf numFmtId="0" fontId="24" fillId="2" borderId="8" xfId="11" applyFont="1" applyFill="1" applyBorder="1" applyAlignment="1">
      <alignment horizontal="center" vertical="center"/>
    </xf>
    <xf numFmtId="4" fontId="24" fillId="2" borderId="9" xfId="11" applyNumberFormat="1" applyFont="1" applyFill="1" applyBorder="1" applyAlignment="1">
      <alignment horizontal="center" vertical="center" wrapText="1"/>
    </xf>
    <xf numFmtId="4" fontId="24" fillId="2" borderId="10" xfId="11" applyNumberFormat="1" applyFont="1" applyFill="1" applyBorder="1" applyAlignment="1">
      <alignment horizontal="center" vertical="center" wrapText="1"/>
    </xf>
    <xf numFmtId="0" fontId="24" fillId="2" borderId="11" xfId="11" applyFont="1" applyFill="1" applyBorder="1" applyAlignment="1">
      <alignment horizontal="center" vertical="center"/>
    </xf>
    <xf numFmtId="0" fontId="24" fillId="2" borderId="12" xfId="11" applyFont="1" applyFill="1" applyBorder="1" applyAlignment="1">
      <alignment horizontal="center" vertical="center"/>
    </xf>
    <xf numFmtId="0" fontId="24" fillId="2" borderId="9" xfId="11" applyNumberFormat="1" applyFont="1" applyFill="1" applyBorder="1" applyAlignment="1">
      <alignment horizontal="center" vertical="center" wrapText="1"/>
    </xf>
    <xf numFmtId="0" fontId="23" fillId="3" borderId="7" xfId="12" applyFont="1" applyFill="1" applyBorder="1" applyAlignment="1">
      <alignment horizontal="left" vertical="center" wrapText="1"/>
    </xf>
    <xf numFmtId="0" fontId="23" fillId="3" borderId="8" xfId="12" applyFont="1" applyFill="1" applyBorder="1" applyAlignment="1">
      <alignment horizontal="left" vertical="center" wrapText="1"/>
    </xf>
    <xf numFmtId="3" fontId="23" fillId="3" borderId="13" xfId="6" applyNumberFormat="1" applyFont="1" applyFill="1" applyBorder="1" applyAlignment="1">
      <alignment vertical="center"/>
    </xf>
    <xf numFmtId="0" fontId="23" fillId="0" borderId="0" xfId="12" applyFont="1" applyAlignment="1">
      <alignment vertical="center"/>
    </xf>
    <xf numFmtId="0" fontId="20" fillId="3" borderId="7" xfId="12" applyFont="1" applyFill="1" applyBorder="1" applyAlignment="1">
      <alignment horizontal="left" vertical="center"/>
    </xf>
    <xf numFmtId="0" fontId="12" fillId="3" borderId="8" xfId="12" applyFont="1" applyFill="1" applyBorder="1" applyAlignment="1">
      <alignment horizontal="justify" vertical="center"/>
    </xf>
    <xf numFmtId="3" fontId="12" fillId="3" borderId="13" xfId="6" applyNumberFormat="1" applyFont="1" applyFill="1" applyBorder="1" applyAlignment="1">
      <alignment vertical="center"/>
    </xf>
    <xf numFmtId="0" fontId="23" fillId="3" borderId="1" xfId="12" applyFont="1" applyFill="1" applyBorder="1" applyAlignment="1">
      <alignment horizontal="left" vertical="center"/>
    </xf>
    <xf numFmtId="0" fontId="23" fillId="3" borderId="3" xfId="12" applyFont="1" applyFill="1" applyBorder="1" applyAlignment="1">
      <alignment vertical="center"/>
    </xf>
    <xf numFmtId="3" fontId="23" fillId="3" borderId="9" xfId="6" applyNumberFormat="1" applyFont="1" applyFill="1" applyBorder="1" applyAlignment="1">
      <alignment vertical="center"/>
    </xf>
    <xf numFmtId="0" fontId="12" fillId="0" borderId="0" xfId="12" applyFont="1" applyAlignment="1">
      <alignment horizontal="left" vertical="center"/>
    </xf>
    <xf numFmtId="0" fontId="4" fillId="3" borderId="0" xfId="12" applyFont="1" applyFill="1" applyAlignment="1">
      <alignment vertical="center"/>
    </xf>
    <xf numFmtId="3" fontId="11" fillId="0" borderId="0" xfId="12" applyNumberFormat="1" applyFont="1" applyAlignment="1">
      <alignment vertical="center"/>
    </xf>
    <xf numFmtId="41" fontId="12" fillId="0" borderId="0" xfId="12" applyNumberFormat="1" applyFont="1" applyAlignment="1">
      <alignment vertical="center"/>
    </xf>
    <xf numFmtId="0" fontId="2" fillId="2" borderId="4" xfId="11" applyFont="1" applyFill="1" applyBorder="1" applyAlignment="1" applyProtection="1">
      <alignment horizontal="center" vertical="center" wrapText="1"/>
      <protection locked="0"/>
    </xf>
    <xf numFmtId="0" fontId="2" fillId="2" borderId="14" xfId="11" applyFont="1" applyFill="1" applyBorder="1" applyAlignment="1" applyProtection="1">
      <alignment horizontal="center" vertical="center" wrapText="1"/>
      <protection locked="0"/>
    </xf>
    <xf numFmtId="0" fontId="2" fillId="2" borderId="5" xfId="11" applyFont="1" applyFill="1" applyBorder="1" applyAlignment="1" applyProtection="1">
      <alignment horizontal="center" vertical="center" wrapText="1"/>
      <protection locked="0"/>
    </xf>
    <xf numFmtId="0" fontId="2" fillId="2" borderId="7" xfId="11" applyFont="1" applyFill="1" applyBorder="1" applyAlignment="1" applyProtection="1">
      <alignment horizontal="center" vertical="center" wrapText="1"/>
      <protection locked="0"/>
    </xf>
    <xf numFmtId="0" fontId="2" fillId="2" borderId="0" xfId="11" applyFont="1" applyFill="1" applyBorder="1" applyAlignment="1" applyProtection="1">
      <alignment horizontal="center" vertical="center" wrapText="1"/>
      <protection locked="0"/>
    </xf>
    <xf numFmtId="0" fontId="2" fillId="2" borderId="8" xfId="11" applyFont="1" applyFill="1" applyBorder="1" applyAlignment="1" applyProtection="1">
      <alignment horizontal="center" vertical="center" wrapText="1"/>
      <protection locked="0"/>
    </xf>
    <xf numFmtId="0" fontId="2" fillId="2" borderId="11" xfId="11" applyFont="1" applyFill="1" applyBorder="1" applyAlignment="1" applyProtection="1">
      <alignment horizontal="center" vertical="center" wrapText="1"/>
      <protection locked="0"/>
    </xf>
    <xf numFmtId="0" fontId="2" fillId="2" borderId="15" xfId="11" applyFont="1" applyFill="1" applyBorder="1" applyAlignment="1" applyProtection="1">
      <alignment horizontal="center" vertical="center" wrapText="1"/>
      <protection locked="0"/>
    </xf>
    <xf numFmtId="0" fontId="2" fillId="2" borderId="12" xfId="11" applyFont="1" applyFill="1" applyBorder="1" applyAlignment="1" applyProtection="1">
      <alignment horizontal="center" vertical="center" wrapText="1"/>
      <protection locked="0"/>
    </xf>
    <xf numFmtId="0" fontId="2" fillId="2" borderId="7"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1" xfId="0" applyFont="1" applyFill="1" applyBorder="1" applyAlignment="1">
      <alignment horizontal="center"/>
    </xf>
    <xf numFmtId="0" fontId="2" fillId="2" borderId="12" xfId="0" applyFont="1" applyFill="1" applyBorder="1" applyAlignment="1">
      <alignment horizont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9" xfId="0" applyFont="1" applyFill="1" applyBorder="1" applyAlignment="1">
      <alignment horizontal="center" wrapText="1"/>
    </xf>
    <xf numFmtId="0" fontId="2" fillId="2" borderId="10" xfId="0" applyFont="1" applyFill="1" applyBorder="1" applyAlignment="1">
      <alignment horizontal="center" vertical="center" wrapText="1"/>
    </xf>
    <xf numFmtId="49" fontId="2" fillId="2" borderId="9" xfId="0" applyNumberFormat="1" applyFont="1" applyFill="1" applyBorder="1" applyAlignment="1">
      <alignment horizontal="center" vertical="center" wrapText="1"/>
    </xf>
    <xf numFmtId="0" fontId="6" fillId="3" borderId="7" xfId="0" applyFont="1" applyFill="1" applyBorder="1" applyAlignment="1">
      <alignment horizontal="justify" vertical="center" wrapText="1"/>
    </xf>
    <xf numFmtId="0" fontId="6" fillId="3" borderId="0" xfId="0" applyFont="1" applyFill="1" applyBorder="1" applyAlignment="1">
      <alignment vertical="center" wrapText="1"/>
    </xf>
    <xf numFmtId="0" fontId="6" fillId="3" borderId="8" xfId="0" applyFont="1" applyFill="1" applyBorder="1" applyAlignment="1">
      <alignment vertical="center" wrapText="1"/>
    </xf>
    <xf numFmtId="0" fontId="6" fillId="3" borderId="8" xfId="0" applyFont="1" applyFill="1" applyBorder="1" applyAlignment="1">
      <alignment horizontal="center" vertical="center" wrapText="1"/>
    </xf>
    <xf numFmtId="49" fontId="6" fillId="3" borderId="8" xfId="0" applyNumberFormat="1" applyFont="1" applyFill="1" applyBorder="1" applyAlignment="1">
      <alignment horizontal="center" vertical="center" wrapText="1"/>
    </xf>
    <xf numFmtId="165" fontId="6" fillId="3" borderId="13" xfId="0" applyNumberFormat="1" applyFont="1" applyFill="1" applyBorder="1" applyAlignment="1">
      <alignment horizontal="right" vertical="center" wrapText="1"/>
    </xf>
    <xf numFmtId="165" fontId="6" fillId="0" borderId="13" xfId="0" applyNumberFormat="1" applyFont="1" applyFill="1" applyBorder="1" applyAlignment="1">
      <alignment horizontal="right" vertical="center" wrapText="1"/>
    </xf>
    <xf numFmtId="9" fontId="6" fillId="3" borderId="13" xfId="2" applyFont="1" applyFill="1" applyBorder="1" applyAlignment="1">
      <alignment vertical="center"/>
    </xf>
    <xf numFmtId="9" fontId="6" fillId="0" borderId="13" xfId="2" applyFont="1" applyBorder="1" applyAlignment="1">
      <alignment vertical="center"/>
    </xf>
    <xf numFmtId="0" fontId="6" fillId="3" borderId="13" xfId="0" applyFont="1" applyFill="1" applyBorder="1" applyAlignment="1">
      <alignment horizontal="center" vertical="center" wrapText="1"/>
    </xf>
    <xf numFmtId="165" fontId="6" fillId="3" borderId="13" xfId="1" applyNumberFormat="1" applyFont="1" applyFill="1" applyBorder="1" applyAlignment="1">
      <alignment horizontal="right" vertical="center" wrapText="1"/>
    </xf>
    <xf numFmtId="165" fontId="6" fillId="0" borderId="13" xfId="1" applyNumberFormat="1" applyFont="1" applyFill="1" applyBorder="1" applyAlignment="1">
      <alignment horizontal="right" vertical="center" wrapText="1"/>
    </xf>
    <xf numFmtId="43" fontId="11" fillId="0" borderId="0" xfId="0" applyNumberFormat="1" applyFont="1"/>
    <xf numFmtId="49" fontId="6" fillId="3" borderId="13" xfId="0" applyNumberFormat="1" applyFont="1" applyFill="1" applyBorder="1" applyAlignment="1">
      <alignment horizontal="center" vertical="center" wrapText="1"/>
    </xf>
    <xf numFmtId="43" fontId="6" fillId="0" borderId="13" xfId="1" applyFont="1" applyFill="1" applyBorder="1" applyAlignment="1">
      <alignment horizontal="right" vertical="center" wrapText="1"/>
    </xf>
    <xf numFmtId="43" fontId="6" fillId="0" borderId="8" xfId="1" applyFont="1" applyFill="1" applyBorder="1" applyAlignment="1">
      <alignment horizontal="right" vertical="center" wrapText="1"/>
    </xf>
    <xf numFmtId="0" fontId="6" fillId="3" borderId="11" xfId="0" applyFont="1" applyFill="1" applyBorder="1" applyAlignment="1">
      <alignment horizontal="justify" vertical="center" wrapText="1"/>
    </xf>
    <xf numFmtId="0" fontId="6" fillId="3" borderId="15" xfId="0" applyFont="1" applyFill="1" applyBorder="1" applyAlignment="1">
      <alignment vertical="center" wrapText="1"/>
    </xf>
    <xf numFmtId="0" fontId="6" fillId="3" borderId="12" xfId="0" applyFont="1" applyFill="1" applyBorder="1" applyAlignment="1">
      <alignment vertical="center" wrapText="1"/>
    </xf>
    <xf numFmtId="0" fontId="6" fillId="3" borderId="12" xfId="0" applyFont="1" applyFill="1" applyBorder="1" applyAlignment="1">
      <alignment horizontal="center" vertical="center" wrapText="1"/>
    </xf>
    <xf numFmtId="0" fontId="6" fillId="3" borderId="10" xfId="0" applyFont="1" applyFill="1" applyBorder="1" applyAlignment="1">
      <alignment horizontal="center" vertical="center" wrapText="1"/>
    </xf>
    <xf numFmtId="165" fontId="6" fillId="3" borderId="10" xfId="0" applyNumberFormat="1" applyFont="1" applyFill="1" applyBorder="1" applyAlignment="1">
      <alignment horizontal="right" vertical="center" wrapText="1"/>
    </xf>
    <xf numFmtId="165" fontId="2" fillId="3" borderId="10" xfId="0" applyNumberFormat="1" applyFont="1" applyFill="1" applyBorder="1" applyAlignment="1">
      <alignment horizontal="right" vertical="center" wrapText="1"/>
    </xf>
    <xf numFmtId="9" fontId="6" fillId="3" borderId="13" xfId="2" applyFont="1" applyFill="1" applyBorder="1"/>
    <xf numFmtId="9" fontId="6" fillId="0" borderId="13" xfId="2" applyFont="1" applyBorder="1"/>
    <xf numFmtId="0" fontId="25" fillId="3" borderId="0" xfId="0" applyFont="1" applyFill="1"/>
    <xf numFmtId="0" fontId="2" fillId="3" borderId="1" xfId="0" applyFont="1" applyFill="1" applyBorder="1" applyAlignment="1">
      <alignment horizontal="justify" vertical="center" wrapText="1"/>
    </xf>
    <xf numFmtId="0" fontId="2" fillId="3" borderId="2" xfId="0" applyFont="1" applyFill="1" applyBorder="1" applyAlignment="1">
      <alignment horizontal="left" vertical="center" wrapText="1" indent="3"/>
    </xf>
    <xf numFmtId="0" fontId="2" fillId="3" borderId="3" xfId="0" applyFont="1" applyFill="1" applyBorder="1" applyAlignment="1">
      <alignment horizontal="left" vertical="center" wrapText="1" indent="3"/>
    </xf>
    <xf numFmtId="0" fontId="2" fillId="3" borderId="10" xfId="0" applyFont="1" applyFill="1" applyBorder="1" applyAlignment="1">
      <alignment horizontal="right" vertical="center" wrapText="1"/>
    </xf>
    <xf numFmtId="9" fontId="2" fillId="3" borderId="9" xfId="2" applyFont="1" applyFill="1" applyBorder="1" applyAlignment="1">
      <alignment vertical="center"/>
    </xf>
    <xf numFmtId="9" fontId="2" fillId="0" borderId="9" xfId="2" applyFont="1" applyBorder="1" applyAlignment="1">
      <alignment vertical="center"/>
    </xf>
    <xf numFmtId="0" fontId="25" fillId="0" borderId="0" xfId="0" applyFont="1"/>
    <xf numFmtId="0" fontId="6" fillId="3" borderId="0" xfId="0" applyFont="1" applyFill="1" applyAlignment="1">
      <alignment horizontal="left" vertical="top" wrapText="1"/>
    </xf>
    <xf numFmtId="0" fontId="6" fillId="3" borderId="0" xfId="0" applyFont="1" applyFill="1" applyAlignment="1">
      <alignment horizontal="left" vertical="top" wrapText="1"/>
    </xf>
    <xf numFmtId="0" fontId="6" fillId="3" borderId="0" xfId="0" applyFont="1" applyFill="1"/>
    <xf numFmtId="43" fontId="6" fillId="3" borderId="0" xfId="0" applyNumberFormat="1" applyFont="1" applyFill="1"/>
    <xf numFmtId="4" fontId="6" fillId="3" borderId="0" xfId="0" applyNumberFormat="1" applyFont="1" applyFill="1"/>
    <xf numFmtId="0" fontId="6" fillId="0" borderId="0" xfId="0" applyFont="1"/>
    <xf numFmtId="43" fontId="6" fillId="0" borderId="0" xfId="0" applyNumberFormat="1" applyFont="1"/>
    <xf numFmtId="166" fontId="6" fillId="0" borderId="0" xfId="0" applyNumberFormat="1" applyFont="1"/>
    <xf numFmtId="0" fontId="4" fillId="0" borderId="0" xfId="12" applyFont="1" applyProtection="1">
      <protection locked="0"/>
    </xf>
    <xf numFmtId="0" fontId="2" fillId="2" borderId="4" xfId="11" applyFont="1" applyFill="1" applyBorder="1" applyAlignment="1">
      <alignment horizontal="center" vertical="center"/>
    </xf>
    <xf numFmtId="0" fontId="2" fillId="2" borderId="14" xfId="11" applyFont="1" applyFill="1" applyBorder="1" applyAlignment="1">
      <alignment horizontal="center" vertical="center"/>
    </xf>
    <xf numFmtId="0" fontId="2" fillId="2" borderId="5" xfId="11" applyFont="1" applyFill="1" applyBorder="1" applyAlignment="1">
      <alignment horizontal="center" vertical="center"/>
    </xf>
    <xf numFmtId="0" fontId="2" fillId="2" borderId="7" xfId="11" applyFont="1" applyFill="1" applyBorder="1" applyAlignment="1">
      <alignment horizontal="center" vertical="center"/>
    </xf>
    <xf numFmtId="0" fontId="2" fillId="2" borderId="0" xfId="11" applyFont="1" applyFill="1" applyBorder="1" applyAlignment="1">
      <alignment horizontal="center" vertical="center"/>
    </xf>
    <xf numFmtId="0" fontId="2" fillId="2" borderId="8" xfId="11" applyFont="1" applyFill="1" applyBorder="1" applyAlignment="1">
      <alignment horizontal="center" vertical="center"/>
    </xf>
    <xf numFmtId="4" fontId="2" fillId="2" borderId="3" xfId="11" applyNumberFormat="1" applyFont="1" applyFill="1" applyBorder="1" applyAlignment="1">
      <alignment horizontal="center" vertical="center" wrapText="1"/>
    </xf>
    <xf numFmtId="4" fontId="2" fillId="2" borderId="1" xfId="11" applyNumberFormat="1" applyFont="1" applyFill="1" applyBorder="1" applyAlignment="1">
      <alignment horizontal="center" vertical="center" wrapText="1"/>
    </xf>
    <xf numFmtId="0" fontId="2" fillId="2" borderId="11" xfId="11" applyFont="1" applyFill="1" applyBorder="1" applyAlignment="1">
      <alignment horizontal="center" vertical="center"/>
    </xf>
    <xf numFmtId="0" fontId="2" fillId="2" borderId="15" xfId="11" applyFont="1" applyFill="1" applyBorder="1" applyAlignment="1">
      <alignment horizontal="center" vertical="center"/>
    </xf>
    <xf numFmtId="0" fontId="2" fillId="2" borderId="12" xfId="11" applyFont="1" applyFill="1" applyBorder="1" applyAlignment="1">
      <alignment horizontal="center" vertical="center"/>
    </xf>
    <xf numFmtId="0" fontId="6" fillId="0" borderId="7" xfId="11" applyFont="1" applyFill="1" applyBorder="1" applyAlignment="1" applyProtection="1"/>
    <xf numFmtId="0" fontId="2" fillId="0" borderId="0" xfId="4" applyFont="1" applyFill="1" applyBorder="1" applyAlignment="1" applyProtection="1">
      <alignment horizontal="center" vertical="top"/>
      <protection hidden="1"/>
    </xf>
    <xf numFmtId="0" fontId="4" fillId="0" borderId="0" xfId="12" applyFont="1" applyBorder="1" applyProtection="1">
      <protection locked="0"/>
    </xf>
    <xf numFmtId="3" fontId="2" fillId="0" borderId="13" xfId="12" applyNumberFormat="1" applyFont="1" applyFill="1" applyBorder="1" applyAlignment="1" applyProtection="1">
      <alignment horizontal="right"/>
      <protection locked="0"/>
    </xf>
    <xf numFmtId="0" fontId="5" fillId="0" borderId="7" xfId="12" applyFont="1" applyBorder="1" applyProtection="1">
      <protection locked="0"/>
    </xf>
    <xf numFmtId="0" fontId="6" fillId="0" borderId="0" xfId="4" applyFont="1" applyFill="1" applyBorder="1" applyAlignment="1" applyProtection="1">
      <alignment horizontal="left" vertical="top"/>
      <protection hidden="1"/>
    </xf>
    <xf numFmtId="0" fontId="2" fillId="0" borderId="0" xfId="12" applyFont="1" applyFill="1" applyBorder="1" applyAlignment="1" applyProtection="1">
      <alignment horizontal="left"/>
    </xf>
    <xf numFmtId="3" fontId="3" fillId="0" borderId="13" xfId="6" applyNumberFormat="1" applyFont="1" applyFill="1" applyBorder="1" applyProtection="1">
      <protection locked="0"/>
    </xf>
    <xf numFmtId="3" fontId="2" fillId="0" borderId="13" xfId="6" applyNumberFormat="1" applyFont="1" applyFill="1" applyBorder="1" applyProtection="1">
      <protection locked="0"/>
    </xf>
    <xf numFmtId="0" fontId="6" fillId="0" borderId="0" xfId="12" applyFont="1" applyFill="1" applyBorder="1" applyAlignment="1" applyProtection="1">
      <alignment horizontal="center"/>
    </xf>
    <xf numFmtId="0" fontId="6" fillId="0" borderId="0" xfId="12" applyFont="1" applyFill="1" applyBorder="1" applyAlignment="1" applyProtection="1">
      <alignment horizontal="left"/>
    </xf>
    <xf numFmtId="3" fontId="6" fillId="0" borderId="13" xfId="6" applyNumberFormat="1" applyFont="1" applyFill="1" applyBorder="1" applyProtection="1">
      <protection locked="0"/>
    </xf>
    <xf numFmtId="0" fontId="4" fillId="0" borderId="11" xfId="12" applyFont="1" applyBorder="1" applyProtection="1">
      <protection locked="0"/>
    </xf>
    <xf numFmtId="0" fontId="6" fillId="0" borderId="15" xfId="12" applyFont="1" applyFill="1" applyBorder="1" applyAlignment="1" applyProtection="1">
      <alignment horizontal="center"/>
    </xf>
    <xf numFmtId="0" fontId="6" fillId="0" borderId="15" xfId="12" applyFont="1" applyFill="1" applyBorder="1" applyAlignment="1" applyProtection="1">
      <alignment horizontal="left"/>
    </xf>
    <xf numFmtId="4" fontId="6" fillId="0" borderId="10" xfId="12" applyNumberFormat="1" applyFont="1" applyFill="1" applyBorder="1" applyProtection="1">
      <protection locked="0"/>
    </xf>
    <xf numFmtId="0" fontId="2" fillId="0" borderId="1" xfId="12" applyFont="1" applyFill="1" applyBorder="1" applyAlignment="1" applyProtection="1">
      <alignment horizontal="center"/>
      <protection locked="0"/>
    </xf>
    <xf numFmtId="0" fontId="2" fillId="0" borderId="2" xfId="12" applyFont="1" applyFill="1" applyBorder="1" applyAlignment="1" applyProtection="1">
      <alignment horizontal="center"/>
      <protection locked="0"/>
    </xf>
    <xf numFmtId="0" fontId="2" fillId="0" borderId="3" xfId="12" applyFont="1" applyFill="1" applyBorder="1" applyAlignment="1" applyProtection="1">
      <alignment horizontal="center"/>
      <protection locked="0"/>
    </xf>
    <xf numFmtId="3" fontId="2" fillId="0" borderId="9" xfId="12" applyNumberFormat="1" applyFont="1" applyFill="1" applyBorder="1" applyProtection="1">
      <protection locked="0"/>
    </xf>
    <xf numFmtId="3" fontId="4" fillId="0" borderId="0" xfId="12" applyNumberFormat="1" applyFont="1"/>
    <xf numFmtId="3" fontId="4" fillId="0" borderId="0" xfId="12" applyNumberFormat="1" applyFont="1" applyProtection="1">
      <protection locked="0"/>
    </xf>
    <xf numFmtId="4" fontId="4" fillId="0" borderId="0" xfId="12" applyNumberFormat="1" applyFont="1" applyProtection="1">
      <protection locked="0"/>
    </xf>
    <xf numFmtId="0" fontId="28" fillId="3" borderId="0" xfId="14" applyFont="1" applyFill="1" applyBorder="1"/>
    <xf numFmtId="0" fontId="29" fillId="3" borderId="0" xfId="14" applyFont="1" applyFill="1" applyBorder="1" applyAlignment="1">
      <alignment horizontal="center"/>
    </xf>
    <xf numFmtId="0" fontId="30" fillId="0" borderId="0" xfId="14" applyFont="1"/>
    <xf numFmtId="0" fontId="29" fillId="3" borderId="0" xfId="14" applyFont="1" applyFill="1" applyBorder="1" applyAlignment="1">
      <alignment horizontal="center"/>
    </xf>
    <xf numFmtId="4" fontId="29" fillId="3" borderId="0" xfId="14" applyNumberFormat="1" applyFont="1" applyFill="1" applyBorder="1" applyAlignment="1">
      <alignment horizontal="center"/>
    </xf>
    <xf numFmtId="0" fontId="29" fillId="3" borderId="0" xfId="14" applyFont="1" applyFill="1" applyBorder="1" applyAlignment="1">
      <alignment horizontal="right"/>
    </xf>
    <xf numFmtId="4" fontId="29" fillId="3" borderId="15" xfId="14" applyNumberFormat="1" applyFont="1" applyFill="1" applyBorder="1" applyAlignment="1" applyProtection="1">
      <protection locked="0"/>
    </xf>
    <xf numFmtId="4" fontId="29" fillId="3" borderId="15" xfId="14" applyNumberFormat="1" applyFont="1" applyFill="1" applyBorder="1" applyAlignment="1">
      <alignment horizontal="center"/>
    </xf>
    <xf numFmtId="0" fontId="29" fillId="6" borderId="6" xfId="14" applyFont="1" applyFill="1" applyBorder="1" applyAlignment="1">
      <alignment horizontal="center" vertical="center" wrapText="1"/>
    </xf>
    <xf numFmtId="0" fontId="29" fillId="6" borderId="14" xfId="14" applyFont="1" applyFill="1" applyBorder="1" applyAlignment="1">
      <alignment horizontal="center" vertical="center"/>
    </xf>
    <xf numFmtId="4" fontId="29" fillId="6" borderId="9" xfId="14" applyNumberFormat="1" applyFont="1" applyFill="1" applyBorder="1" applyAlignment="1">
      <alignment horizontal="center" vertical="center" wrapText="1"/>
    </xf>
    <xf numFmtId="0" fontId="29" fillId="6" borderId="13" xfId="14" applyFont="1" applyFill="1" applyBorder="1" applyAlignment="1">
      <alignment horizontal="center" vertical="center" wrapText="1"/>
    </xf>
    <xf numFmtId="0" fontId="29" fillId="6" borderId="0" xfId="14" applyFont="1" applyFill="1" applyBorder="1" applyAlignment="1">
      <alignment horizontal="center" vertical="center"/>
    </xf>
    <xf numFmtId="4" fontId="29" fillId="6" borderId="9" xfId="14" applyNumberFormat="1" applyFont="1" applyFill="1" applyBorder="1" applyAlignment="1">
      <alignment horizontal="center" vertical="center" wrapText="1"/>
    </xf>
    <xf numFmtId="4" fontId="29" fillId="6" borderId="3" xfId="14" applyNumberFormat="1" applyFont="1" applyFill="1" applyBorder="1" applyAlignment="1">
      <alignment horizontal="center" vertical="center" wrapText="1"/>
    </xf>
    <xf numFmtId="0" fontId="31" fillId="3" borderId="0" xfId="14" applyFont="1" applyFill="1" applyBorder="1" applyAlignment="1">
      <alignment horizontal="justify" vertical="top"/>
    </xf>
    <xf numFmtId="0" fontId="29" fillId="6" borderId="9" xfId="14" applyFont="1" applyFill="1" applyBorder="1" applyAlignment="1">
      <alignment horizontal="justify" vertical="top"/>
    </xf>
    <xf numFmtId="0" fontId="29" fillId="6" borderId="2" xfId="14" applyFont="1" applyFill="1" applyBorder="1" applyAlignment="1">
      <alignment horizontal="justify" vertical="top"/>
    </xf>
    <xf numFmtId="4" fontId="29" fillId="6" borderId="9" xfId="14" applyNumberFormat="1" applyFont="1" applyFill="1" applyBorder="1"/>
    <xf numFmtId="4" fontId="29" fillId="6" borderId="3" xfId="14" applyNumberFormat="1" applyFont="1" applyFill="1" applyBorder="1"/>
    <xf numFmtId="0" fontId="29" fillId="7" borderId="13" xfId="14" applyFont="1" applyFill="1" applyBorder="1" applyAlignment="1">
      <alignment horizontal="justify" vertical="top"/>
    </xf>
    <xf numFmtId="0" fontId="29" fillId="7" borderId="0" xfId="14" applyFont="1" applyFill="1" applyBorder="1" applyAlignment="1">
      <alignment horizontal="justify" vertical="top"/>
    </xf>
    <xf numFmtId="4" fontId="29" fillId="7" borderId="13" xfId="14" applyNumberFormat="1" applyFont="1" applyFill="1" applyBorder="1"/>
    <xf numFmtId="4" fontId="29" fillId="7" borderId="8" xfId="14" applyNumberFormat="1" applyFont="1" applyFill="1" applyBorder="1"/>
    <xf numFmtId="0" fontId="29" fillId="0" borderId="13" xfId="14" applyFont="1" applyBorder="1" applyAlignment="1">
      <alignment horizontal="justify" vertical="top"/>
    </xf>
    <xf numFmtId="0" fontId="29" fillId="0" borderId="0" xfId="14" applyFont="1" applyBorder="1" applyAlignment="1">
      <alignment horizontal="justify" vertical="top"/>
    </xf>
    <xf numFmtId="4" fontId="29" fillId="0" borderId="13" xfId="14" applyNumberFormat="1" applyFont="1" applyBorder="1"/>
    <xf numFmtId="4" fontId="29" fillId="0" borderId="8" xfId="14" applyNumberFormat="1" applyFont="1" applyBorder="1"/>
    <xf numFmtId="0" fontId="28" fillId="3" borderId="0" xfId="14" applyFont="1" applyFill="1" applyBorder="1" applyAlignment="1">
      <alignment horizontal="justify" vertical="top"/>
    </xf>
    <xf numFmtId="0" fontId="30" fillId="0" borderId="13" xfId="14" applyFont="1" applyBorder="1" applyAlignment="1">
      <alignment horizontal="justify" vertical="top"/>
    </xf>
    <xf numFmtId="0" fontId="30" fillId="0" borderId="0" xfId="14" applyFont="1" applyBorder="1" applyAlignment="1">
      <alignment horizontal="justify" vertical="top"/>
    </xf>
    <xf numFmtId="4" fontId="30" fillId="0" borderId="13" xfId="14" applyNumberFormat="1" applyFont="1" applyBorder="1"/>
    <xf numFmtId="4" fontId="30" fillId="0" borderId="8" xfId="14" applyNumberFormat="1" applyFont="1" applyBorder="1"/>
    <xf numFmtId="167" fontId="30" fillId="0" borderId="0" xfId="14" applyNumberFormat="1" applyFont="1"/>
    <xf numFmtId="0" fontId="29" fillId="3" borderId="13" xfId="14" applyFont="1" applyFill="1" applyBorder="1" applyAlignment="1">
      <alignment horizontal="justify" vertical="top"/>
    </xf>
    <xf numFmtId="0" fontId="29" fillId="3" borderId="0" xfId="14" applyFont="1" applyFill="1" applyBorder="1" applyAlignment="1">
      <alignment horizontal="justify" vertical="top"/>
    </xf>
    <xf numFmtId="0" fontId="30" fillId="3" borderId="13" xfId="14" applyFont="1" applyFill="1" applyBorder="1" applyAlignment="1">
      <alignment horizontal="justify" vertical="top"/>
    </xf>
    <xf numFmtId="0" fontId="30" fillId="3" borderId="0" xfId="14" applyFont="1" applyFill="1" applyBorder="1" applyAlignment="1">
      <alignment horizontal="justify" vertical="top"/>
    </xf>
    <xf numFmtId="4" fontId="30" fillId="7" borderId="13" xfId="14" applyNumberFormat="1" applyFont="1" applyFill="1" applyBorder="1"/>
    <xf numFmtId="4" fontId="30" fillId="7" borderId="8" xfId="14" applyNumberFormat="1" applyFont="1" applyFill="1" applyBorder="1"/>
    <xf numFmtId="0" fontId="30" fillId="0" borderId="10" xfId="14" applyFont="1" applyBorder="1" applyAlignment="1">
      <alignment horizontal="justify" vertical="top"/>
    </xf>
    <xf numFmtId="4" fontId="30" fillId="0" borderId="10" xfId="14" applyNumberFormat="1" applyFont="1" applyBorder="1"/>
    <xf numFmtId="0" fontId="29" fillId="6" borderId="1" xfId="14" applyFont="1" applyFill="1" applyBorder="1" applyAlignment="1">
      <alignment horizontal="justify" vertical="top"/>
    </xf>
    <xf numFmtId="4" fontId="29" fillId="6" borderId="1" xfId="14" applyNumberFormat="1" applyFont="1" applyFill="1" applyBorder="1"/>
    <xf numFmtId="0" fontId="30" fillId="0" borderId="0" xfId="14" applyFont="1" applyBorder="1"/>
    <xf numFmtId="4" fontId="30" fillId="0" borderId="0" xfId="14" applyNumberFormat="1" applyFont="1" applyBorder="1"/>
    <xf numFmtId="4" fontId="30" fillId="0" borderId="0" xfId="14" applyNumberFormat="1" applyFont="1"/>
    <xf numFmtId="0" fontId="4" fillId="3" borderId="0" xfId="14" applyFont="1" applyFill="1"/>
    <xf numFmtId="0" fontId="11" fillId="0" borderId="0" xfId="14" applyFont="1"/>
    <xf numFmtId="4" fontId="11" fillId="0" borderId="0" xfId="14" applyNumberFormat="1" applyFont="1"/>
    <xf numFmtId="0" fontId="32" fillId="0" borderId="0" xfId="14" applyFont="1" applyAlignment="1">
      <alignment horizontal="center"/>
    </xf>
    <xf numFmtId="4" fontId="32" fillId="0" borderId="0" xfId="14" applyNumberFormat="1" applyFont="1" applyAlignment="1">
      <alignment horizontal="center"/>
    </xf>
  </cellXfs>
  <cellStyles count="15">
    <cellStyle name="Millares" xfId="1" builtinId="3"/>
    <cellStyle name="Millares 10" xfId="6" xr:uid="{AFCE6592-3BA2-4A40-82A9-8638370E4C69}"/>
    <cellStyle name="Millares 2 2" xfId="13" xr:uid="{59FBF4B6-D400-4AC7-A491-237906DB66E4}"/>
    <cellStyle name="Millares 2 2 2 2" xfId="8" xr:uid="{BE519369-2BA5-4406-A962-ED67BAC3AD6B}"/>
    <cellStyle name="Millares 5 2 2" xfId="9" xr:uid="{33D38DAB-D38D-4BA4-82F7-1BB805BEB20B}"/>
    <cellStyle name="Normal" xfId="0" builtinId="0"/>
    <cellStyle name="Normal 16 6" xfId="14" xr:uid="{875452FA-4FC1-4D99-A9D7-8164C263C8B2}"/>
    <cellStyle name="Normal 2 2" xfId="4" xr:uid="{0A66149A-176C-4FDD-940A-1B5B4A80205D}"/>
    <cellStyle name="Normal 2 24" xfId="3" xr:uid="{4D3F29C9-C3AC-4763-BB76-CC91D7135776}"/>
    <cellStyle name="Normal 2 3 3" xfId="12" xr:uid="{4CDA7281-14C0-4FD1-AD02-45EC982F98E7}"/>
    <cellStyle name="Normal 3 2 3" xfId="11" xr:uid="{B4D18AAD-06F0-4BAD-B791-672FF76B0B6E}"/>
    <cellStyle name="Normal 5 3 2" xfId="5" xr:uid="{91871AD3-84FC-4F1C-876D-7E52F8B6B092}"/>
    <cellStyle name="Normal 5 3 3 2" xfId="10" xr:uid="{457CC321-89D9-4DD5-B9AF-CF21C1B5F159}"/>
    <cellStyle name="Porcentaje" xfId="2" builtinId="5"/>
    <cellStyle name="SAPBEXstdItem" xfId="7" xr:uid="{02A54D0B-88EF-4178-9FA9-59B622CBF6C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RANCIA\SYS2\1949E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uario/Alfredo%20Fonseca/afg/2013/CUENTAS%20DE/Relaci&#243;n%20de%20cuentas%20bancarias%20aperturada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Usuario\Alfredo%20Fonseca\afg\2013\CUENTAS%20DE\Relaci&#243;n%20de%20cuentas%20bancarias%20aperturada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RANCIA\SYS2\72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CUENTA%20P&#218;BLICA%204T%2022\00%20Archivo%20CPA%202021%20Editable.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RANCIA\SYS2\1327FID\DIARIO\BURSATI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rancia\sys2\T1705HF.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RANCIA\SYS2\CH19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
      <sheetName val="Notas a los Edos Financieros"/>
      <sheetName val="ESF-01"/>
      <sheetName val="ESF-01 (I)"/>
      <sheetName val="ESF-02"/>
      <sheetName val="ESF-02 (I)"/>
      <sheetName val="ESF-03"/>
      <sheetName val="ESF-03 (I)"/>
      <sheetName val="ESF-04"/>
      <sheetName val="ESF-05"/>
      <sheetName val="ESF-05 (I)"/>
      <sheetName val="ESF-06"/>
      <sheetName val="ESF-06 (I)"/>
      <sheetName val="ESF-07"/>
      <sheetName val="ESF-07 (I)"/>
      <sheetName val="ESF-08"/>
      <sheetName val="ESF-08 (I)"/>
      <sheetName val="ESF-09"/>
      <sheetName val="ESF-09 (I)"/>
      <sheetName val="ESF-10"/>
      <sheetName val="ESF-10 (I)"/>
      <sheetName val="ESF-11"/>
      <sheetName val="ESF-11 (I)"/>
      <sheetName val="ESF-12"/>
      <sheetName val="ESF-12 (I)"/>
      <sheetName val="ESF-13"/>
      <sheetName val="ESF-13 (I)"/>
      <sheetName val="ESF-14"/>
      <sheetName val="ESF-14 (I)"/>
      <sheetName val="ESF-15"/>
      <sheetName val="ESF-15 (I)"/>
      <sheetName val="EA-01"/>
      <sheetName val="EA-01 (I)"/>
      <sheetName val="EA-02"/>
      <sheetName val="EA-02 (I)"/>
      <sheetName val="EA-03"/>
      <sheetName val="EA-03 (I)"/>
      <sheetName val="VHP-01"/>
      <sheetName val="VHP-01 (I)"/>
      <sheetName val="VHP-02"/>
      <sheetName val="VHP-02 (I)"/>
      <sheetName val="EFE-01"/>
      <sheetName val="EFE-01 (I)"/>
      <sheetName val="EFE-02"/>
      <sheetName val="EFE-02 (I)"/>
      <sheetName val="EFE-03"/>
      <sheetName val="Conciliacion_Ig"/>
      <sheetName val="Conciliacion_Ig (I)"/>
      <sheetName val="Conciliacion_Eg"/>
      <sheetName val="Conciliacion_Eg (I)"/>
      <sheetName val="MEMORIA"/>
      <sheetName val="Memoria (I)"/>
      <sheetName val="ECABR"/>
      <sheetName val="INTEGRACION"/>
      <sheetName val="ECMAY"/>
      <sheetName val="ECMAY2"/>
      <sheetName val="ECJUN"/>
      <sheetName val="ECJUN2"/>
      <sheetName val="JUN18"/>
      <sheetName val="JUN30"/>
      <sheetName val="JUL15"/>
      <sheetName val="JUL24"/>
      <sheetName val="JUL31"/>
      <sheetName val="AGO17"/>
      <sheetName val="AGO20"/>
      <sheetName val="AGO21"/>
      <sheetName val="AGO27"/>
      <sheetName val="AGO27 (2)"/>
      <sheetName val="AGO28"/>
      <sheetName val="AGO31"/>
      <sheetName val="AGO31 (2)"/>
      <sheetName val="SEP18"/>
      <sheetName val="OCT2"/>
      <sheetName val="OCT23"/>
      <sheetName val="OCT31"/>
      <sheetName val="NOV 19"/>
      <sheetName val="NOV30"/>
      <sheetName val="DIC4"/>
      <sheetName val="DIC18"/>
      <sheetName val="ENE19"/>
      <sheetName val="FEB12"/>
      <sheetName val="FEB26"/>
      <sheetName val="MAR12"/>
      <sheetName val="MAR26"/>
      <sheetName val="ABR15"/>
      <sheetName val="ABR30"/>
      <sheetName val="JUN3"/>
      <sheetName val="JUN17"/>
      <sheetName val="JUL01"/>
      <sheetName val="JUL-15"/>
      <sheetName val="FEB12 (2)"/>
      <sheetName val="JUL-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GENTES"/>
      <sheetName val="TOTAL"/>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GENTES"/>
      <sheetName val="TOTAL"/>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GRESOS"/>
      <sheetName val="CALENDARIO"/>
      <sheetName val="recibo"/>
      <sheetName val="thf"/>
      <sheetName val="CALCULO"/>
      <sheetName val="GASTOS"/>
      <sheetName val="AVION"/>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F"/>
      <sheetName val="EA"/>
      <sheetName val="EVHP"/>
      <sheetName val="ECSF"/>
      <sheetName val="EFE"/>
      <sheetName val="EAA"/>
      <sheetName val="EADOP"/>
      <sheetName val="IPC"/>
      <sheetName val="Notas PE"/>
      <sheetName val="Hoja3"/>
      <sheetName val="EAI"/>
      <sheetName val="CtasAdmvas 1"/>
      <sheetName val="CtasAdmvas 2"/>
      <sheetName val="CtasAdmvas 3"/>
      <sheetName val="COG"/>
      <sheetName val="CTG"/>
      <sheetName val="CFF"/>
      <sheetName val="EN"/>
      <sheetName val="ID"/>
      <sheetName val="GCP"/>
      <sheetName val="PPI"/>
      <sheetName val="IR DGPD"/>
      <sheetName val="FF"/>
      <sheetName val="IPF"/>
      <sheetName val="Muebles"/>
      <sheetName val="Inmuebles"/>
      <sheetName val="Ayudas y Subsidios"/>
      <sheetName val="DestinoGtoFed"/>
      <sheetName val="Información Adicional"/>
      <sheetName val="Esq Bur"/>
      <sheetName val="Rel Cta Ban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NA"/>
      <sheetName val="CNA OK"/>
      <sheetName val="SDUOP-GOB"/>
      <sheetName val="GOB OTRAS DEP"/>
      <sheetName val="GASTOS"/>
      <sheetName val="BASE SCT REVISADO"/>
      <sheetName val="SCT-X-CONTR."/>
      <sheetName val="SCTVS BANOBRAS"/>
      <sheetName val="REPORTO"/>
      <sheetName val="T1705H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705HF"/>
      <sheetName val="T1705HF (2)"/>
      <sheetName val="CNA"/>
      <sheetName val="CNA OK"/>
      <sheetName val="SDUOP-GOB"/>
      <sheetName val="GOB OTRAS DEP"/>
      <sheetName val="GASTOS"/>
      <sheetName val="BASE SCT REVISADO"/>
      <sheetName val="SCT-X-CONTR."/>
      <sheetName val="SCTVS BANOBRAS"/>
      <sheetName val="REPOR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1902"/>
      <sheetName val="ISR"/>
      <sheetName val="CH1902 (2)"/>
      <sheetName val="CHCAIE"/>
      <sheetName val="T1705HF"/>
      <sheetName val="REPORTO"/>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F268B-9C54-4EC1-839B-D13FB39DAB0F}">
  <sheetPr>
    <tabColor theme="9" tint="-0.249977111117893"/>
  </sheetPr>
  <dimension ref="A1:L224"/>
  <sheetViews>
    <sheetView showGridLines="0" topLeftCell="A115" workbookViewId="0">
      <selection activeCell="A121" sqref="A121"/>
    </sheetView>
  </sheetViews>
  <sheetFormatPr baseColWidth="10" defaultColWidth="13.33203125" defaultRowHeight="12.75" x14ac:dyDescent="0.2"/>
  <cols>
    <col min="1" max="1" width="8.6640625" style="310" customWidth="1"/>
    <col min="2" max="2" width="13.33203125" style="312"/>
    <col min="3" max="3" width="52.6640625" style="312" customWidth="1"/>
    <col min="4" max="9" width="20.83203125" style="356" customWidth="1"/>
    <col min="10" max="16384" width="13.33203125" style="312"/>
  </cols>
  <sheetData>
    <row r="1" spans="1:9" x14ac:dyDescent="0.2">
      <c r="B1" s="311" t="s">
        <v>1028</v>
      </c>
      <c r="C1" s="311"/>
      <c r="D1" s="311"/>
      <c r="E1" s="311"/>
      <c r="F1" s="311"/>
      <c r="G1" s="311"/>
      <c r="H1" s="311"/>
      <c r="I1" s="311"/>
    </row>
    <row r="2" spans="1:9" x14ac:dyDescent="0.2">
      <c r="B2" s="311" t="s">
        <v>1029</v>
      </c>
      <c r="C2" s="311"/>
      <c r="D2" s="311"/>
      <c r="E2" s="311"/>
      <c r="F2" s="311"/>
      <c r="G2" s="311"/>
      <c r="H2" s="311"/>
      <c r="I2" s="311"/>
    </row>
    <row r="3" spans="1:9" x14ac:dyDescent="0.2">
      <c r="B3" s="311" t="s">
        <v>301</v>
      </c>
      <c r="C3" s="311"/>
      <c r="D3" s="311"/>
      <c r="E3" s="311"/>
      <c r="F3" s="311"/>
      <c r="G3" s="311"/>
      <c r="H3" s="311"/>
      <c r="I3" s="311"/>
    </row>
    <row r="4" spans="1:9" x14ac:dyDescent="0.2">
      <c r="B4" s="313"/>
      <c r="C4" s="313"/>
      <c r="D4" s="314"/>
      <c r="E4" s="314"/>
      <c r="F4" s="314"/>
      <c r="G4" s="314"/>
      <c r="H4" s="314"/>
      <c r="I4" s="314"/>
    </row>
    <row r="5" spans="1:9" x14ac:dyDescent="0.2">
      <c r="B5" s="313"/>
      <c r="C5" s="315" t="s">
        <v>1030</v>
      </c>
      <c r="D5" s="316" t="s">
        <v>299</v>
      </c>
      <c r="E5" s="317"/>
      <c r="F5" s="317"/>
      <c r="G5" s="317"/>
      <c r="H5" s="314"/>
      <c r="I5" s="314"/>
    </row>
    <row r="6" spans="1:9" x14ac:dyDescent="0.2">
      <c r="B6" s="313"/>
      <c r="C6" s="313"/>
      <c r="D6" s="314"/>
      <c r="E6" s="314"/>
      <c r="F6" s="314"/>
      <c r="G6" s="314"/>
      <c r="H6" s="314"/>
      <c r="I6" s="314"/>
    </row>
    <row r="7" spans="1:9" x14ac:dyDescent="0.2">
      <c r="B7" s="318" t="s">
        <v>1031</v>
      </c>
      <c r="C7" s="319" t="s">
        <v>52</v>
      </c>
      <c r="D7" s="320" t="s">
        <v>53</v>
      </c>
      <c r="E7" s="320"/>
      <c r="F7" s="320"/>
      <c r="G7" s="320"/>
      <c r="H7" s="320"/>
      <c r="I7" s="320" t="s">
        <v>3</v>
      </c>
    </row>
    <row r="8" spans="1:9" ht="34.5" customHeight="1" x14ac:dyDescent="0.2">
      <c r="B8" s="321"/>
      <c r="C8" s="322"/>
      <c r="D8" s="323" t="s">
        <v>4</v>
      </c>
      <c r="E8" s="323" t="s">
        <v>56</v>
      </c>
      <c r="F8" s="323" t="s">
        <v>6</v>
      </c>
      <c r="G8" s="323" t="s">
        <v>7</v>
      </c>
      <c r="H8" s="323" t="s">
        <v>1032</v>
      </c>
      <c r="I8" s="324"/>
    </row>
    <row r="9" spans="1:9" ht="15" customHeight="1" x14ac:dyDescent="0.2">
      <c r="A9" s="325"/>
      <c r="B9" s="326">
        <v>1</v>
      </c>
      <c r="C9" s="327" t="s">
        <v>1033</v>
      </c>
      <c r="D9" s="328">
        <f>+D10+D77</f>
        <v>13359576442.450001</v>
      </c>
      <c r="E9" s="328">
        <f t="shared" ref="E9:H9" si="0">+E10+E77</f>
        <v>1771984952.4599993</v>
      </c>
      <c r="F9" s="328">
        <f>+D9+E9</f>
        <v>15131561394.91</v>
      </c>
      <c r="G9" s="328">
        <f t="shared" si="0"/>
        <v>14799212940.700005</v>
      </c>
      <c r="H9" s="328">
        <f t="shared" si="0"/>
        <v>14797873236.800005</v>
      </c>
      <c r="I9" s="329">
        <f>+H9-D9</f>
        <v>1438296794.3500042</v>
      </c>
    </row>
    <row r="10" spans="1:9" ht="15" customHeight="1" x14ac:dyDescent="0.2">
      <c r="A10" s="325"/>
      <c r="B10" s="326">
        <v>1.1000000000000001</v>
      </c>
      <c r="C10" s="327" t="s">
        <v>1034</v>
      </c>
      <c r="D10" s="328">
        <f>+D11+D33+D38+D39+D43+D50+D54+D57+D75</f>
        <v>13058007858.450001</v>
      </c>
      <c r="E10" s="328">
        <f t="shared" ref="E10:H10" si="1">+E11+E33+E38+E39+E43+E50+E54+E57+E75</f>
        <v>1910483362.2399993</v>
      </c>
      <c r="F10" s="328">
        <f t="shared" ref="F10:F73" si="2">+D10+E10</f>
        <v>14968491220.690001</v>
      </c>
      <c r="G10" s="328">
        <f t="shared" si="1"/>
        <v>14673426658.370005</v>
      </c>
      <c r="H10" s="328">
        <f t="shared" si="1"/>
        <v>14672170354.470005</v>
      </c>
      <c r="I10" s="329">
        <f t="shared" ref="I10:I73" si="3">+H10-D10</f>
        <v>1614162496.0200043</v>
      </c>
    </row>
    <row r="11" spans="1:9" ht="15" customHeight="1" x14ac:dyDescent="0.2">
      <c r="A11" s="325"/>
      <c r="B11" s="330" t="s">
        <v>1035</v>
      </c>
      <c r="C11" s="331" t="s">
        <v>15</v>
      </c>
      <c r="D11" s="332">
        <f>+D12+D18+D20+D21+D26+D29+D30+D31+D32</f>
        <v>0</v>
      </c>
      <c r="E11" s="332">
        <f t="shared" ref="E11:H11" si="4">+E12+E18+E20+E21+E26+E29+E30+E31+E32</f>
        <v>0</v>
      </c>
      <c r="F11" s="332">
        <f t="shared" si="2"/>
        <v>0</v>
      </c>
      <c r="G11" s="332">
        <f t="shared" si="4"/>
        <v>0</v>
      </c>
      <c r="H11" s="332">
        <f t="shared" si="4"/>
        <v>0</v>
      </c>
      <c r="I11" s="333">
        <f t="shared" si="3"/>
        <v>0</v>
      </c>
    </row>
    <row r="12" spans="1:9" ht="15" customHeight="1" x14ac:dyDescent="0.2">
      <c r="A12" s="325"/>
      <c r="B12" s="330" t="s">
        <v>1036</v>
      </c>
      <c r="C12" s="331" t="s">
        <v>1037</v>
      </c>
      <c r="D12" s="332">
        <f>+D13+D15+D17</f>
        <v>0</v>
      </c>
      <c r="E12" s="332">
        <f t="shared" ref="E12:H12" si="5">+E13+E15+E17</f>
        <v>0</v>
      </c>
      <c r="F12" s="332">
        <f t="shared" si="2"/>
        <v>0</v>
      </c>
      <c r="G12" s="332">
        <f t="shared" si="5"/>
        <v>0</v>
      </c>
      <c r="H12" s="332">
        <f t="shared" si="5"/>
        <v>0</v>
      </c>
      <c r="I12" s="333">
        <f t="shared" si="3"/>
        <v>0</v>
      </c>
    </row>
    <row r="13" spans="1:9" ht="15" customHeight="1" x14ac:dyDescent="0.2">
      <c r="A13" s="325"/>
      <c r="B13" s="334" t="s">
        <v>1038</v>
      </c>
      <c r="C13" s="335" t="s">
        <v>1039</v>
      </c>
      <c r="D13" s="336">
        <f>+D14</f>
        <v>0</v>
      </c>
      <c r="E13" s="336">
        <f t="shared" ref="E13:H13" si="6">+E14</f>
        <v>0</v>
      </c>
      <c r="F13" s="336">
        <f t="shared" si="2"/>
        <v>0</v>
      </c>
      <c r="G13" s="336">
        <f t="shared" si="6"/>
        <v>0</v>
      </c>
      <c r="H13" s="336">
        <f t="shared" si="6"/>
        <v>0</v>
      </c>
      <c r="I13" s="337">
        <f t="shared" si="3"/>
        <v>0</v>
      </c>
    </row>
    <row r="14" spans="1:9" ht="15" customHeight="1" x14ac:dyDescent="0.2">
      <c r="A14" s="338">
        <v>111111</v>
      </c>
      <c r="B14" s="339" t="s">
        <v>1040</v>
      </c>
      <c r="C14" s="340" t="s">
        <v>1041</v>
      </c>
      <c r="D14" s="341"/>
      <c r="E14" s="341"/>
      <c r="F14" s="341">
        <f t="shared" si="2"/>
        <v>0</v>
      </c>
      <c r="G14" s="341"/>
      <c r="H14" s="341"/>
      <c r="I14" s="342">
        <f t="shared" si="3"/>
        <v>0</v>
      </c>
    </row>
    <row r="15" spans="1:9" ht="15" customHeight="1" x14ac:dyDescent="0.2">
      <c r="A15" s="325"/>
      <c r="B15" s="334" t="s">
        <v>1042</v>
      </c>
      <c r="C15" s="335" t="s">
        <v>1043</v>
      </c>
      <c r="D15" s="336">
        <f>+D16</f>
        <v>0</v>
      </c>
      <c r="E15" s="336">
        <f t="shared" ref="E15:H15" si="7">+E16</f>
        <v>0</v>
      </c>
      <c r="F15" s="336">
        <f t="shared" si="2"/>
        <v>0</v>
      </c>
      <c r="G15" s="336">
        <f t="shared" si="7"/>
        <v>0</v>
      </c>
      <c r="H15" s="336">
        <f t="shared" si="7"/>
        <v>0</v>
      </c>
      <c r="I15" s="337">
        <f t="shared" si="3"/>
        <v>0</v>
      </c>
    </row>
    <row r="16" spans="1:9" ht="15" customHeight="1" x14ac:dyDescent="0.2">
      <c r="A16" s="338">
        <v>111121</v>
      </c>
      <c r="B16" s="339" t="s">
        <v>1044</v>
      </c>
      <c r="C16" s="340" t="s">
        <v>1041</v>
      </c>
      <c r="D16" s="341"/>
      <c r="E16" s="341"/>
      <c r="F16" s="341">
        <f t="shared" si="2"/>
        <v>0</v>
      </c>
      <c r="G16" s="341"/>
      <c r="H16" s="341"/>
      <c r="I16" s="342">
        <f t="shared" si="3"/>
        <v>0</v>
      </c>
    </row>
    <row r="17" spans="1:9" ht="15" customHeight="1" x14ac:dyDescent="0.2">
      <c r="A17" s="338">
        <v>11113</v>
      </c>
      <c r="B17" s="334" t="s">
        <v>1045</v>
      </c>
      <c r="C17" s="335" t="s">
        <v>1046</v>
      </c>
      <c r="D17" s="341"/>
      <c r="E17" s="341"/>
      <c r="F17" s="341">
        <f t="shared" si="2"/>
        <v>0</v>
      </c>
      <c r="G17" s="341"/>
      <c r="H17" s="341"/>
      <c r="I17" s="342">
        <f t="shared" si="3"/>
        <v>0</v>
      </c>
    </row>
    <row r="18" spans="1:9" ht="15" customHeight="1" x14ac:dyDescent="0.2">
      <c r="A18" s="325"/>
      <c r="B18" s="330" t="s">
        <v>1047</v>
      </c>
      <c r="C18" s="331" t="s">
        <v>1048</v>
      </c>
      <c r="D18" s="332">
        <f>SUM(D19)</f>
        <v>0</v>
      </c>
      <c r="E18" s="332">
        <f t="shared" ref="E18:H18" si="8">SUM(E19)</f>
        <v>0</v>
      </c>
      <c r="F18" s="332">
        <f t="shared" si="2"/>
        <v>0</v>
      </c>
      <c r="G18" s="332">
        <f t="shared" si="8"/>
        <v>0</v>
      </c>
      <c r="H18" s="332">
        <f t="shared" si="8"/>
        <v>0</v>
      </c>
      <c r="I18" s="333">
        <f t="shared" si="3"/>
        <v>0</v>
      </c>
    </row>
    <row r="19" spans="1:9" ht="15" customHeight="1" x14ac:dyDescent="0.2">
      <c r="A19" s="338">
        <v>11121</v>
      </c>
      <c r="B19" s="339" t="s">
        <v>1049</v>
      </c>
      <c r="C19" s="340" t="s">
        <v>1050</v>
      </c>
      <c r="D19" s="341"/>
      <c r="E19" s="341"/>
      <c r="F19" s="341">
        <f t="shared" si="2"/>
        <v>0</v>
      </c>
      <c r="G19" s="341"/>
      <c r="H19" s="341"/>
      <c r="I19" s="342">
        <f t="shared" si="3"/>
        <v>0</v>
      </c>
    </row>
    <row r="20" spans="1:9" ht="15" customHeight="1" x14ac:dyDescent="0.2">
      <c r="A20" s="338">
        <v>1113</v>
      </c>
      <c r="B20" s="330" t="s">
        <v>1051</v>
      </c>
      <c r="C20" s="331" t="s">
        <v>1052</v>
      </c>
      <c r="D20" s="332"/>
      <c r="E20" s="332"/>
      <c r="F20" s="332">
        <f t="shared" si="2"/>
        <v>0</v>
      </c>
      <c r="G20" s="332"/>
      <c r="H20" s="332"/>
      <c r="I20" s="333">
        <f t="shared" si="3"/>
        <v>0</v>
      </c>
    </row>
    <row r="21" spans="1:9" ht="15" customHeight="1" x14ac:dyDescent="0.2">
      <c r="A21" s="325"/>
      <c r="B21" s="330" t="s">
        <v>1053</v>
      </c>
      <c r="C21" s="331" t="s">
        <v>1054</v>
      </c>
      <c r="D21" s="332">
        <f>+D22</f>
        <v>0</v>
      </c>
      <c r="E21" s="332">
        <f t="shared" ref="E21:H21" si="9">+E22</f>
        <v>0</v>
      </c>
      <c r="F21" s="332">
        <f t="shared" si="2"/>
        <v>0</v>
      </c>
      <c r="G21" s="332">
        <f t="shared" si="9"/>
        <v>0</v>
      </c>
      <c r="H21" s="332">
        <f t="shared" si="9"/>
        <v>0</v>
      </c>
      <c r="I21" s="333">
        <f t="shared" si="3"/>
        <v>0</v>
      </c>
    </row>
    <row r="22" spans="1:9" ht="15" customHeight="1" x14ac:dyDescent="0.2">
      <c r="A22" s="338"/>
      <c r="B22" s="334" t="s">
        <v>1055</v>
      </c>
      <c r="C22" s="335" t="s">
        <v>1056</v>
      </c>
      <c r="D22" s="336">
        <f>SUM(D23:D25)</f>
        <v>0</v>
      </c>
      <c r="E22" s="336">
        <f t="shared" ref="E22:H22" si="10">SUM(E23:E25)</f>
        <v>0</v>
      </c>
      <c r="F22" s="336">
        <f t="shared" si="2"/>
        <v>0</v>
      </c>
      <c r="G22" s="336">
        <f t="shared" si="10"/>
        <v>0</v>
      </c>
      <c r="H22" s="336">
        <f t="shared" si="10"/>
        <v>0</v>
      </c>
      <c r="I22" s="337">
        <f t="shared" si="3"/>
        <v>0</v>
      </c>
    </row>
    <row r="23" spans="1:9" ht="15" customHeight="1" x14ac:dyDescent="0.2">
      <c r="A23" s="338">
        <v>111411</v>
      </c>
      <c r="B23" s="339" t="s">
        <v>1057</v>
      </c>
      <c r="C23" s="340" t="s">
        <v>1058</v>
      </c>
      <c r="D23" s="341"/>
      <c r="E23" s="341"/>
      <c r="F23" s="341">
        <f t="shared" si="2"/>
        <v>0</v>
      </c>
      <c r="G23" s="341"/>
      <c r="H23" s="341"/>
      <c r="I23" s="342">
        <f t="shared" si="3"/>
        <v>0</v>
      </c>
    </row>
    <row r="24" spans="1:9" ht="15" customHeight="1" x14ac:dyDescent="0.2">
      <c r="A24" s="338">
        <v>111412</v>
      </c>
      <c r="B24" s="339" t="s">
        <v>1059</v>
      </c>
      <c r="C24" s="340" t="s">
        <v>1060</v>
      </c>
      <c r="D24" s="341"/>
      <c r="E24" s="341"/>
      <c r="F24" s="341">
        <f t="shared" si="2"/>
        <v>0</v>
      </c>
      <c r="G24" s="341"/>
      <c r="H24" s="341"/>
      <c r="I24" s="342">
        <f t="shared" si="3"/>
        <v>0</v>
      </c>
    </row>
    <row r="25" spans="1:9" ht="15" customHeight="1" x14ac:dyDescent="0.2">
      <c r="A25" s="338">
        <v>111413</v>
      </c>
      <c r="B25" s="339" t="s">
        <v>1061</v>
      </c>
      <c r="C25" s="340" t="s">
        <v>1062</v>
      </c>
      <c r="D25" s="341"/>
      <c r="E25" s="341"/>
      <c r="F25" s="341">
        <f t="shared" si="2"/>
        <v>0</v>
      </c>
      <c r="G25" s="341"/>
      <c r="H25" s="341"/>
      <c r="I25" s="342">
        <f t="shared" si="3"/>
        <v>0</v>
      </c>
    </row>
    <row r="26" spans="1:9" ht="15" customHeight="1" x14ac:dyDescent="0.2">
      <c r="A26" s="325"/>
      <c r="B26" s="330" t="s">
        <v>1063</v>
      </c>
      <c r="C26" s="331" t="s">
        <v>1064</v>
      </c>
      <c r="D26" s="332">
        <f>SUM(D27:D28)</f>
        <v>0</v>
      </c>
      <c r="E26" s="332">
        <f t="shared" ref="E26:H26" si="11">SUM(E27:E28)</f>
        <v>0</v>
      </c>
      <c r="F26" s="332">
        <f t="shared" si="2"/>
        <v>0</v>
      </c>
      <c r="G26" s="332">
        <f t="shared" si="11"/>
        <v>0</v>
      </c>
      <c r="H26" s="332">
        <f t="shared" si="11"/>
        <v>0</v>
      </c>
      <c r="I26" s="333">
        <f t="shared" si="3"/>
        <v>0</v>
      </c>
    </row>
    <row r="27" spans="1:9" ht="15" customHeight="1" x14ac:dyDescent="0.2">
      <c r="A27" s="338">
        <v>11151</v>
      </c>
      <c r="B27" s="339" t="s">
        <v>1065</v>
      </c>
      <c r="C27" s="340" t="s">
        <v>1066</v>
      </c>
      <c r="D27" s="341"/>
      <c r="E27" s="341">
        <v>0</v>
      </c>
      <c r="F27" s="341">
        <f t="shared" si="2"/>
        <v>0</v>
      </c>
      <c r="G27" s="341"/>
      <c r="H27" s="341"/>
      <c r="I27" s="342">
        <f t="shared" si="3"/>
        <v>0</v>
      </c>
    </row>
    <row r="28" spans="1:9" ht="15" customHeight="1" x14ac:dyDescent="0.2">
      <c r="A28" s="338">
        <v>11152</v>
      </c>
      <c r="B28" s="339" t="s">
        <v>1067</v>
      </c>
      <c r="C28" s="340" t="s">
        <v>1068</v>
      </c>
      <c r="D28" s="341"/>
      <c r="E28" s="341"/>
      <c r="F28" s="341">
        <f t="shared" si="2"/>
        <v>0</v>
      </c>
      <c r="G28" s="341"/>
      <c r="H28" s="341"/>
      <c r="I28" s="342">
        <f t="shared" si="3"/>
        <v>0</v>
      </c>
    </row>
    <row r="29" spans="1:9" ht="15" customHeight="1" x14ac:dyDescent="0.2">
      <c r="A29" s="338">
        <v>1116</v>
      </c>
      <c r="B29" s="330" t="s">
        <v>1069</v>
      </c>
      <c r="C29" s="331" t="s">
        <v>1070</v>
      </c>
      <c r="D29" s="332"/>
      <c r="E29" s="332"/>
      <c r="F29" s="332">
        <f t="shared" si="2"/>
        <v>0</v>
      </c>
      <c r="G29" s="332"/>
      <c r="H29" s="332"/>
      <c r="I29" s="333">
        <f t="shared" si="3"/>
        <v>0</v>
      </c>
    </row>
    <row r="30" spans="1:9" ht="15" customHeight="1" x14ac:dyDescent="0.2">
      <c r="A30" s="338">
        <v>1117</v>
      </c>
      <c r="B30" s="330" t="s">
        <v>1071</v>
      </c>
      <c r="C30" s="331" t="s">
        <v>1072</v>
      </c>
      <c r="D30" s="332"/>
      <c r="E30" s="332"/>
      <c r="F30" s="332">
        <f t="shared" si="2"/>
        <v>0</v>
      </c>
      <c r="G30" s="332"/>
      <c r="H30" s="332"/>
      <c r="I30" s="333">
        <f t="shared" si="3"/>
        <v>0</v>
      </c>
    </row>
    <row r="31" spans="1:9" ht="15" customHeight="1" x14ac:dyDescent="0.2">
      <c r="A31" s="338">
        <v>1118</v>
      </c>
      <c r="B31" s="330" t="s">
        <v>1073</v>
      </c>
      <c r="C31" s="331" t="s">
        <v>1074</v>
      </c>
      <c r="D31" s="332"/>
      <c r="E31" s="332"/>
      <c r="F31" s="332">
        <f t="shared" si="2"/>
        <v>0</v>
      </c>
      <c r="G31" s="332"/>
      <c r="H31" s="332"/>
      <c r="I31" s="333">
        <f t="shared" si="3"/>
        <v>0</v>
      </c>
    </row>
    <row r="32" spans="1:9" ht="15" customHeight="1" x14ac:dyDescent="0.2">
      <c r="A32" s="338">
        <v>1119</v>
      </c>
      <c r="B32" s="330" t="s">
        <v>1075</v>
      </c>
      <c r="C32" s="331" t="s">
        <v>1076</v>
      </c>
      <c r="D32" s="332"/>
      <c r="E32" s="332"/>
      <c r="F32" s="332">
        <f t="shared" si="2"/>
        <v>0</v>
      </c>
      <c r="G32" s="332"/>
      <c r="H32" s="332"/>
      <c r="I32" s="333">
        <f t="shared" si="3"/>
        <v>0</v>
      </c>
    </row>
    <row r="33" spans="1:9" ht="15" customHeight="1" x14ac:dyDescent="0.2">
      <c r="A33" s="325"/>
      <c r="B33" s="330" t="s">
        <v>1077</v>
      </c>
      <c r="C33" s="331" t="s">
        <v>1078</v>
      </c>
      <c r="D33" s="332">
        <f>SUM(D34:D37)</f>
        <v>0</v>
      </c>
      <c r="E33" s="332">
        <f t="shared" ref="E33:H33" si="12">SUM(E34:E37)</f>
        <v>0</v>
      </c>
      <c r="F33" s="332">
        <f t="shared" si="2"/>
        <v>0</v>
      </c>
      <c r="G33" s="332">
        <f t="shared" si="12"/>
        <v>0</v>
      </c>
      <c r="H33" s="332">
        <f t="shared" si="12"/>
        <v>0</v>
      </c>
      <c r="I33" s="333">
        <f t="shared" si="3"/>
        <v>0</v>
      </c>
    </row>
    <row r="34" spans="1:9" ht="15" customHeight="1" x14ac:dyDescent="0.2">
      <c r="A34" s="338">
        <v>1121</v>
      </c>
      <c r="B34" s="339" t="s">
        <v>1079</v>
      </c>
      <c r="C34" s="340" t="s">
        <v>1080</v>
      </c>
      <c r="D34" s="341"/>
      <c r="E34" s="341"/>
      <c r="F34" s="341">
        <f t="shared" si="2"/>
        <v>0</v>
      </c>
      <c r="G34" s="341"/>
      <c r="H34" s="341"/>
      <c r="I34" s="342">
        <f t="shared" si="3"/>
        <v>0</v>
      </c>
    </row>
    <row r="35" spans="1:9" ht="15" customHeight="1" x14ac:dyDescent="0.2">
      <c r="A35" s="338">
        <v>1122</v>
      </c>
      <c r="B35" s="339" t="s">
        <v>1081</v>
      </c>
      <c r="C35" s="340" t="s">
        <v>1082</v>
      </c>
      <c r="D35" s="341"/>
      <c r="E35" s="341"/>
      <c r="F35" s="341">
        <f t="shared" si="2"/>
        <v>0</v>
      </c>
      <c r="G35" s="341"/>
      <c r="H35" s="341"/>
      <c r="I35" s="342">
        <f t="shared" si="3"/>
        <v>0</v>
      </c>
    </row>
    <row r="36" spans="1:9" ht="15" customHeight="1" x14ac:dyDescent="0.2">
      <c r="A36" s="338">
        <v>1123</v>
      </c>
      <c r="B36" s="339" t="s">
        <v>1083</v>
      </c>
      <c r="C36" s="340" t="s">
        <v>1084</v>
      </c>
      <c r="D36" s="341"/>
      <c r="E36" s="341"/>
      <c r="F36" s="341">
        <f t="shared" si="2"/>
        <v>0</v>
      </c>
      <c r="G36" s="341"/>
      <c r="H36" s="341"/>
      <c r="I36" s="342">
        <f t="shared" si="3"/>
        <v>0</v>
      </c>
    </row>
    <row r="37" spans="1:9" ht="15" customHeight="1" x14ac:dyDescent="0.2">
      <c r="A37" s="338">
        <v>1124</v>
      </c>
      <c r="B37" s="339" t="s">
        <v>1085</v>
      </c>
      <c r="C37" s="340" t="s">
        <v>1086</v>
      </c>
      <c r="D37" s="341"/>
      <c r="E37" s="341"/>
      <c r="F37" s="341">
        <f t="shared" si="2"/>
        <v>0</v>
      </c>
      <c r="G37" s="341"/>
      <c r="H37" s="341"/>
      <c r="I37" s="342">
        <f t="shared" si="3"/>
        <v>0</v>
      </c>
    </row>
    <row r="38" spans="1:9" ht="15" customHeight="1" x14ac:dyDescent="0.2">
      <c r="A38" s="338">
        <v>113</v>
      </c>
      <c r="B38" s="330" t="s">
        <v>1087</v>
      </c>
      <c r="C38" s="331" t="s">
        <v>19</v>
      </c>
      <c r="D38" s="332"/>
      <c r="E38" s="332"/>
      <c r="F38" s="332">
        <f t="shared" si="2"/>
        <v>0</v>
      </c>
      <c r="G38" s="332"/>
      <c r="H38" s="332"/>
      <c r="I38" s="333">
        <f t="shared" si="3"/>
        <v>0</v>
      </c>
    </row>
    <row r="39" spans="1:9" ht="15" customHeight="1" x14ac:dyDescent="0.2">
      <c r="A39" s="325"/>
      <c r="B39" s="330" t="s">
        <v>1088</v>
      </c>
      <c r="C39" s="331" t="s">
        <v>1089</v>
      </c>
      <c r="D39" s="332">
        <f>SUM(D40:D42)</f>
        <v>0</v>
      </c>
      <c r="E39" s="332">
        <f t="shared" ref="E39:H39" si="13">SUM(E40:E42)</f>
        <v>0</v>
      </c>
      <c r="F39" s="332">
        <f t="shared" si="2"/>
        <v>0</v>
      </c>
      <c r="G39" s="332">
        <f t="shared" si="13"/>
        <v>0</v>
      </c>
      <c r="H39" s="332">
        <f t="shared" si="13"/>
        <v>0</v>
      </c>
      <c r="I39" s="333">
        <f t="shared" si="3"/>
        <v>0</v>
      </c>
    </row>
    <row r="40" spans="1:9" ht="15" customHeight="1" x14ac:dyDescent="0.2">
      <c r="A40" s="338">
        <v>1141</v>
      </c>
      <c r="B40" s="339" t="s">
        <v>1090</v>
      </c>
      <c r="C40" s="340" t="s">
        <v>1091</v>
      </c>
      <c r="D40" s="341"/>
      <c r="E40" s="341"/>
      <c r="F40" s="341">
        <f t="shared" si="2"/>
        <v>0</v>
      </c>
      <c r="G40" s="341"/>
      <c r="H40" s="341"/>
      <c r="I40" s="342">
        <f t="shared" si="3"/>
        <v>0</v>
      </c>
    </row>
    <row r="41" spans="1:9" ht="15" customHeight="1" x14ac:dyDescent="0.2">
      <c r="A41" s="338">
        <v>1142</v>
      </c>
      <c r="B41" s="339" t="s">
        <v>1092</v>
      </c>
      <c r="C41" s="340" t="s">
        <v>1093</v>
      </c>
      <c r="D41" s="341"/>
      <c r="E41" s="341"/>
      <c r="F41" s="341">
        <f t="shared" si="2"/>
        <v>0</v>
      </c>
      <c r="G41" s="341"/>
      <c r="H41" s="341"/>
      <c r="I41" s="342">
        <f t="shared" si="3"/>
        <v>0</v>
      </c>
    </row>
    <row r="42" spans="1:9" ht="15" customHeight="1" x14ac:dyDescent="0.2">
      <c r="A42" s="338">
        <v>1143</v>
      </c>
      <c r="B42" s="339" t="s">
        <v>1094</v>
      </c>
      <c r="C42" s="340" t="s">
        <v>1095</v>
      </c>
      <c r="D42" s="341"/>
      <c r="E42" s="341"/>
      <c r="F42" s="341">
        <f t="shared" si="2"/>
        <v>0</v>
      </c>
      <c r="G42" s="341"/>
      <c r="H42" s="341"/>
      <c r="I42" s="342">
        <f t="shared" si="3"/>
        <v>0</v>
      </c>
    </row>
    <row r="43" spans="1:9" ht="15" customHeight="1" x14ac:dyDescent="0.2">
      <c r="A43" s="325"/>
      <c r="B43" s="330" t="s">
        <v>1096</v>
      </c>
      <c r="C43" s="331" t="s">
        <v>1097</v>
      </c>
      <c r="D43" s="332">
        <f>+D44+D47+D48+D49</f>
        <v>0</v>
      </c>
      <c r="E43" s="332">
        <f t="shared" ref="E43:H43" si="14">+E44+E47+E48+E49</f>
        <v>0</v>
      </c>
      <c r="F43" s="332">
        <f t="shared" si="2"/>
        <v>0</v>
      </c>
      <c r="G43" s="332">
        <f t="shared" si="14"/>
        <v>0</v>
      </c>
      <c r="H43" s="332">
        <f t="shared" si="14"/>
        <v>0</v>
      </c>
      <c r="I43" s="333">
        <f t="shared" si="3"/>
        <v>0</v>
      </c>
    </row>
    <row r="44" spans="1:9" ht="15" customHeight="1" x14ac:dyDescent="0.2">
      <c r="A44" s="338"/>
      <c r="B44" s="334" t="s">
        <v>1098</v>
      </c>
      <c r="C44" s="335" t="s">
        <v>1099</v>
      </c>
      <c r="D44" s="336">
        <f>+D45+D46</f>
        <v>0</v>
      </c>
      <c r="E44" s="336">
        <f t="shared" ref="E44:H44" si="15">+E45+E46</f>
        <v>0</v>
      </c>
      <c r="F44" s="336">
        <f t="shared" si="2"/>
        <v>0</v>
      </c>
      <c r="G44" s="336">
        <f t="shared" si="15"/>
        <v>0</v>
      </c>
      <c r="H44" s="336">
        <f t="shared" si="15"/>
        <v>0</v>
      </c>
      <c r="I44" s="337">
        <f t="shared" si="3"/>
        <v>0</v>
      </c>
    </row>
    <row r="45" spans="1:9" ht="15" customHeight="1" x14ac:dyDescent="0.2">
      <c r="A45" s="338">
        <v>11511</v>
      </c>
      <c r="B45" s="339" t="s">
        <v>1100</v>
      </c>
      <c r="C45" s="340" t="s">
        <v>1101</v>
      </c>
      <c r="D45" s="341"/>
      <c r="E45" s="341"/>
      <c r="F45" s="341">
        <f t="shared" si="2"/>
        <v>0</v>
      </c>
      <c r="G45" s="341"/>
      <c r="H45" s="341"/>
      <c r="I45" s="342">
        <f t="shared" si="3"/>
        <v>0</v>
      </c>
    </row>
    <row r="46" spans="1:9" ht="15" customHeight="1" x14ac:dyDescent="0.2">
      <c r="A46" s="338">
        <v>11512</v>
      </c>
      <c r="B46" s="339" t="s">
        <v>1102</v>
      </c>
      <c r="C46" s="340" t="s">
        <v>1103</v>
      </c>
      <c r="D46" s="341"/>
      <c r="E46" s="341"/>
      <c r="F46" s="341">
        <f t="shared" si="2"/>
        <v>0</v>
      </c>
      <c r="G46" s="341"/>
      <c r="H46" s="341"/>
      <c r="I46" s="342">
        <f t="shared" si="3"/>
        <v>0</v>
      </c>
    </row>
    <row r="47" spans="1:9" ht="15" customHeight="1" x14ac:dyDescent="0.2">
      <c r="A47" s="338">
        <v>1152</v>
      </c>
      <c r="B47" s="334" t="s">
        <v>1104</v>
      </c>
      <c r="C47" s="335" t="s">
        <v>1105</v>
      </c>
      <c r="D47" s="336"/>
      <c r="E47" s="336"/>
      <c r="F47" s="336">
        <f t="shared" si="2"/>
        <v>0</v>
      </c>
      <c r="G47" s="336"/>
      <c r="H47" s="336"/>
      <c r="I47" s="337">
        <f t="shared" si="3"/>
        <v>0</v>
      </c>
    </row>
    <row r="48" spans="1:9" ht="15" customHeight="1" x14ac:dyDescent="0.2">
      <c r="A48" s="338">
        <v>1153</v>
      </c>
      <c r="B48" s="334" t="s">
        <v>1106</v>
      </c>
      <c r="C48" s="335" t="s">
        <v>1107</v>
      </c>
      <c r="D48" s="336"/>
      <c r="E48" s="336"/>
      <c r="F48" s="336">
        <f t="shared" si="2"/>
        <v>0</v>
      </c>
      <c r="G48" s="336"/>
      <c r="H48" s="336"/>
      <c r="I48" s="337">
        <f t="shared" si="3"/>
        <v>0</v>
      </c>
    </row>
    <row r="49" spans="1:12" ht="15" customHeight="1" x14ac:dyDescent="0.2">
      <c r="A49" s="338">
        <v>1154</v>
      </c>
      <c r="B49" s="334" t="s">
        <v>1108</v>
      </c>
      <c r="C49" s="335" t="s">
        <v>1109</v>
      </c>
      <c r="D49" s="336"/>
      <c r="E49" s="336"/>
      <c r="F49" s="336">
        <f t="shared" si="2"/>
        <v>0</v>
      </c>
      <c r="G49" s="336"/>
      <c r="H49" s="336"/>
      <c r="I49" s="337">
        <f t="shared" si="3"/>
        <v>0</v>
      </c>
    </row>
    <row r="50" spans="1:12" ht="15" customHeight="1" x14ac:dyDescent="0.2">
      <c r="A50" s="325"/>
      <c r="B50" s="330" t="s">
        <v>1110</v>
      </c>
      <c r="C50" s="331" t="s">
        <v>1111</v>
      </c>
      <c r="D50" s="332">
        <f>SUM(D51:D53)</f>
        <v>7891892</v>
      </c>
      <c r="E50" s="332">
        <f t="shared" ref="E50:H50" si="16">SUM(E51:E53)</f>
        <v>336905472.32999992</v>
      </c>
      <c r="F50" s="332">
        <f t="shared" si="2"/>
        <v>344797364.32999992</v>
      </c>
      <c r="G50" s="332">
        <f t="shared" si="16"/>
        <v>56961422.06000001</v>
      </c>
      <c r="H50" s="332">
        <f t="shared" si="16"/>
        <v>55992338.160000011</v>
      </c>
      <c r="I50" s="333">
        <f t="shared" si="3"/>
        <v>48100446.160000011</v>
      </c>
    </row>
    <row r="51" spans="1:12" ht="15" customHeight="1" x14ac:dyDescent="0.2">
      <c r="A51" s="338">
        <v>1161</v>
      </c>
      <c r="B51" s="339" t="s">
        <v>1112</v>
      </c>
      <c r="C51" s="340" t="s">
        <v>1113</v>
      </c>
      <c r="D51" s="341"/>
      <c r="E51" s="341"/>
      <c r="F51" s="341">
        <f t="shared" si="2"/>
        <v>0</v>
      </c>
      <c r="G51" s="341"/>
      <c r="H51" s="341"/>
      <c r="I51" s="342">
        <f t="shared" si="3"/>
        <v>0</v>
      </c>
    </row>
    <row r="52" spans="1:12" ht="15" customHeight="1" x14ac:dyDescent="0.2">
      <c r="A52" s="338">
        <v>1162</v>
      </c>
      <c r="B52" s="339" t="s">
        <v>1114</v>
      </c>
      <c r="C52" s="340" t="s">
        <v>1115</v>
      </c>
      <c r="D52" s="341"/>
      <c r="E52" s="341">
        <v>0</v>
      </c>
      <c r="F52" s="341">
        <f t="shared" si="2"/>
        <v>0</v>
      </c>
      <c r="G52" s="341"/>
      <c r="H52" s="341"/>
      <c r="I52" s="342">
        <f t="shared" si="3"/>
        <v>0</v>
      </c>
    </row>
    <row r="53" spans="1:12" ht="15" customHeight="1" x14ac:dyDescent="0.2">
      <c r="A53" s="338">
        <v>1163</v>
      </c>
      <c r="B53" s="339" t="s">
        <v>1116</v>
      </c>
      <c r="C53" s="340" t="s">
        <v>1117</v>
      </c>
      <c r="D53" s="341">
        <v>7891892</v>
      </c>
      <c r="E53" s="341">
        <v>336905472.32999992</v>
      </c>
      <c r="F53" s="341">
        <f t="shared" si="2"/>
        <v>344797364.32999992</v>
      </c>
      <c r="G53" s="341">
        <v>56961422.06000001</v>
      </c>
      <c r="H53" s="341">
        <v>55992338.160000011</v>
      </c>
      <c r="I53" s="342">
        <f t="shared" si="3"/>
        <v>48100446.160000011</v>
      </c>
      <c r="K53" s="343"/>
      <c r="L53" s="343"/>
    </row>
    <row r="54" spans="1:12" ht="15" customHeight="1" x14ac:dyDescent="0.2">
      <c r="A54" s="325"/>
      <c r="B54" s="330" t="s">
        <v>1118</v>
      </c>
      <c r="C54" s="331" t="s">
        <v>1119</v>
      </c>
      <c r="D54" s="332">
        <f>SUM(D55:D56)</f>
        <v>0</v>
      </c>
      <c r="E54" s="332">
        <f t="shared" ref="E54:H54" si="17">SUM(E55:E56)</f>
        <v>0</v>
      </c>
      <c r="F54" s="332">
        <f t="shared" si="2"/>
        <v>0</v>
      </c>
      <c r="G54" s="332">
        <f t="shared" si="17"/>
        <v>0</v>
      </c>
      <c r="H54" s="332">
        <f t="shared" si="17"/>
        <v>0</v>
      </c>
      <c r="I54" s="333">
        <f t="shared" si="3"/>
        <v>0</v>
      </c>
    </row>
    <row r="55" spans="1:12" ht="15" customHeight="1" x14ac:dyDescent="0.2">
      <c r="A55" s="338">
        <v>1171</v>
      </c>
      <c r="B55" s="339" t="s">
        <v>1120</v>
      </c>
      <c r="C55" s="340" t="s">
        <v>1121</v>
      </c>
      <c r="D55" s="341"/>
      <c r="E55" s="341"/>
      <c r="F55" s="341">
        <f t="shared" si="2"/>
        <v>0</v>
      </c>
      <c r="G55" s="341"/>
      <c r="H55" s="341"/>
      <c r="I55" s="342">
        <f t="shared" si="3"/>
        <v>0</v>
      </c>
    </row>
    <row r="56" spans="1:12" ht="15" customHeight="1" x14ac:dyDescent="0.2">
      <c r="A56" s="338">
        <v>1172</v>
      </c>
      <c r="B56" s="339" t="s">
        <v>1122</v>
      </c>
      <c r="C56" s="340" t="s">
        <v>1123</v>
      </c>
      <c r="D56" s="341"/>
      <c r="E56" s="341"/>
      <c r="F56" s="341">
        <f t="shared" si="2"/>
        <v>0</v>
      </c>
      <c r="G56" s="341"/>
      <c r="H56" s="341"/>
      <c r="I56" s="342">
        <f t="shared" si="3"/>
        <v>0</v>
      </c>
    </row>
    <row r="57" spans="1:12" ht="15" customHeight="1" x14ac:dyDescent="0.2">
      <c r="A57" s="325"/>
      <c r="B57" s="330" t="s">
        <v>1124</v>
      </c>
      <c r="C57" s="331" t="s">
        <v>1125</v>
      </c>
      <c r="D57" s="332">
        <f>+D58+D59+D71</f>
        <v>13050115966.450001</v>
      </c>
      <c r="E57" s="332">
        <f t="shared" ref="E57:H57" si="18">+E58+E59+E71</f>
        <v>1573577889.9099994</v>
      </c>
      <c r="F57" s="332">
        <f t="shared" si="2"/>
        <v>14623693856.360001</v>
      </c>
      <c r="G57" s="332">
        <f t="shared" si="18"/>
        <v>14616465236.310005</v>
      </c>
      <c r="H57" s="332">
        <f t="shared" si="18"/>
        <v>14616178016.310005</v>
      </c>
      <c r="I57" s="333">
        <f t="shared" si="3"/>
        <v>1566062049.8600044</v>
      </c>
    </row>
    <row r="58" spans="1:12" ht="15" customHeight="1" x14ac:dyDescent="0.2">
      <c r="A58" s="338">
        <v>1181</v>
      </c>
      <c r="B58" s="330" t="s">
        <v>1126</v>
      </c>
      <c r="C58" s="331" t="s">
        <v>1127</v>
      </c>
      <c r="D58" s="332"/>
      <c r="E58" s="332"/>
      <c r="F58" s="332">
        <f t="shared" si="2"/>
        <v>0</v>
      </c>
      <c r="G58" s="332"/>
      <c r="H58" s="332"/>
      <c r="I58" s="333">
        <f t="shared" si="3"/>
        <v>0</v>
      </c>
    </row>
    <row r="59" spans="1:12" ht="15" customHeight="1" x14ac:dyDescent="0.2">
      <c r="A59" s="338"/>
      <c r="B59" s="330" t="s">
        <v>1128</v>
      </c>
      <c r="C59" s="331" t="s">
        <v>1129</v>
      </c>
      <c r="D59" s="332">
        <f>+D60+D65+D70</f>
        <v>13050115966.450001</v>
      </c>
      <c r="E59" s="332">
        <f t="shared" ref="E59:H59" si="19">+E60+E65+E70</f>
        <v>1573577889.9099994</v>
      </c>
      <c r="F59" s="332">
        <f t="shared" si="2"/>
        <v>14623693856.360001</v>
      </c>
      <c r="G59" s="332">
        <f t="shared" si="19"/>
        <v>14616465236.310005</v>
      </c>
      <c r="H59" s="332">
        <f t="shared" si="19"/>
        <v>14616178016.310005</v>
      </c>
      <c r="I59" s="333">
        <f t="shared" si="3"/>
        <v>1566062049.8600044</v>
      </c>
    </row>
    <row r="60" spans="1:12" ht="15" customHeight="1" x14ac:dyDescent="0.2">
      <c r="A60" s="338"/>
      <c r="B60" s="344" t="s">
        <v>1130</v>
      </c>
      <c r="C60" s="345" t="s">
        <v>1131</v>
      </c>
      <c r="D60" s="336">
        <f>SUM(D61:D64)</f>
        <v>5455135562.4500008</v>
      </c>
      <c r="E60" s="336">
        <f t="shared" ref="E60:H60" si="20">SUM(E61:E64)</f>
        <v>799947316.5899992</v>
      </c>
      <c r="F60" s="336">
        <f t="shared" si="2"/>
        <v>6255082879.04</v>
      </c>
      <c r="G60" s="336">
        <f t="shared" si="20"/>
        <v>6255082879.04</v>
      </c>
      <c r="H60" s="336">
        <f t="shared" si="20"/>
        <v>6254795659.04</v>
      </c>
      <c r="I60" s="337">
        <f t="shared" si="3"/>
        <v>799660096.5899992</v>
      </c>
    </row>
    <row r="61" spans="1:12" ht="15" customHeight="1" x14ac:dyDescent="0.2">
      <c r="A61" s="338">
        <v>118211</v>
      </c>
      <c r="B61" s="346" t="s">
        <v>1132</v>
      </c>
      <c r="C61" s="347" t="s">
        <v>1133</v>
      </c>
      <c r="D61" s="341">
        <v>5455135562.4500008</v>
      </c>
      <c r="E61" s="341">
        <v>799947316.5899992</v>
      </c>
      <c r="F61" s="341">
        <f t="shared" si="2"/>
        <v>6255082879.04</v>
      </c>
      <c r="G61" s="341">
        <v>6255082879.04</v>
      </c>
      <c r="H61" s="341">
        <v>6254795659.04</v>
      </c>
      <c r="I61" s="342">
        <f t="shared" si="3"/>
        <v>799660096.5899992</v>
      </c>
      <c r="K61" s="343"/>
      <c r="L61" s="343"/>
    </row>
    <row r="62" spans="1:12" ht="15" customHeight="1" x14ac:dyDescent="0.2">
      <c r="A62" s="338">
        <v>118212</v>
      </c>
      <c r="B62" s="346" t="s">
        <v>1134</v>
      </c>
      <c r="C62" s="347" t="s">
        <v>1135</v>
      </c>
      <c r="D62" s="341"/>
      <c r="E62" s="341"/>
      <c r="F62" s="341">
        <f t="shared" si="2"/>
        <v>0</v>
      </c>
      <c r="G62" s="341"/>
      <c r="H62" s="341"/>
      <c r="I62" s="342">
        <f t="shared" si="3"/>
        <v>0</v>
      </c>
    </row>
    <row r="63" spans="1:12" ht="15" customHeight="1" x14ac:dyDescent="0.2">
      <c r="A63" s="338">
        <v>118213</v>
      </c>
      <c r="B63" s="346" t="s">
        <v>1136</v>
      </c>
      <c r="C63" s="347" t="s">
        <v>224</v>
      </c>
      <c r="D63" s="341"/>
      <c r="E63" s="341"/>
      <c r="F63" s="341">
        <f t="shared" si="2"/>
        <v>0</v>
      </c>
      <c r="G63" s="341"/>
      <c r="H63" s="341"/>
      <c r="I63" s="342">
        <f t="shared" si="3"/>
        <v>0</v>
      </c>
    </row>
    <row r="64" spans="1:12" ht="15" customHeight="1" x14ac:dyDescent="0.2">
      <c r="A64" s="338">
        <v>118214</v>
      </c>
      <c r="B64" s="346" t="s">
        <v>1137</v>
      </c>
      <c r="C64" s="347" t="s">
        <v>1138</v>
      </c>
      <c r="D64" s="341"/>
      <c r="E64" s="341"/>
      <c r="F64" s="341">
        <f t="shared" si="2"/>
        <v>0</v>
      </c>
      <c r="G64" s="341"/>
      <c r="H64" s="341"/>
      <c r="I64" s="342">
        <f t="shared" si="3"/>
        <v>0</v>
      </c>
    </row>
    <row r="65" spans="1:9" ht="15" customHeight="1" x14ac:dyDescent="0.2">
      <c r="A65" s="338"/>
      <c r="B65" s="344" t="s">
        <v>1139</v>
      </c>
      <c r="C65" s="345" t="s">
        <v>1140</v>
      </c>
      <c r="D65" s="336">
        <f>SUM(D66:D69)</f>
        <v>7594980404</v>
      </c>
      <c r="E65" s="336">
        <f t="shared" ref="E65:H65" si="21">SUM(E66:E69)</f>
        <v>773630573.32000005</v>
      </c>
      <c r="F65" s="336">
        <f t="shared" si="2"/>
        <v>8368610977.3199997</v>
      </c>
      <c r="G65" s="336">
        <f t="shared" si="21"/>
        <v>8361382357.2700043</v>
      </c>
      <c r="H65" s="336">
        <f t="shared" si="21"/>
        <v>8361382357.2700043</v>
      </c>
      <c r="I65" s="337">
        <f t="shared" si="3"/>
        <v>766401953.27000427</v>
      </c>
    </row>
    <row r="66" spans="1:9" ht="15" customHeight="1" x14ac:dyDescent="0.2">
      <c r="A66" s="338">
        <v>118221</v>
      </c>
      <c r="B66" s="346" t="s">
        <v>1141</v>
      </c>
      <c r="C66" s="347" t="s">
        <v>1133</v>
      </c>
      <c r="D66" s="341">
        <v>7594980404</v>
      </c>
      <c r="E66" s="341">
        <v>773630573.32000005</v>
      </c>
      <c r="F66" s="341">
        <f t="shared" si="2"/>
        <v>8368610977.3199997</v>
      </c>
      <c r="G66" s="341">
        <v>8361382357.2700043</v>
      </c>
      <c r="H66" s="341">
        <v>8361382357.2700043</v>
      </c>
      <c r="I66" s="342">
        <f t="shared" si="3"/>
        <v>766401953.27000427</v>
      </c>
    </row>
    <row r="67" spans="1:9" ht="15" customHeight="1" x14ac:dyDescent="0.2">
      <c r="A67" s="338">
        <v>118222</v>
      </c>
      <c r="B67" s="346" t="s">
        <v>1142</v>
      </c>
      <c r="C67" s="347" t="s">
        <v>1135</v>
      </c>
      <c r="D67" s="341"/>
      <c r="E67" s="341"/>
      <c r="F67" s="341">
        <f t="shared" si="2"/>
        <v>0</v>
      </c>
      <c r="G67" s="341"/>
      <c r="H67" s="341"/>
      <c r="I67" s="342">
        <f t="shared" si="3"/>
        <v>0</v>
      </c>
    </row>
    <row r="68" spans="1:9" ht="15" customHeight="1" x14ac:dyDescent="0.2">
      <c r="A68" s="338">
        <v>118223</v>
      </c>
      <c r="B68" s="346" t="s">
        <v>1143</v>
      </c>
      <c r="C68" s="347" t="s">
        <v>224</v>
      </c>
      <c r="D68" s="341"/>
      <c r="E68" s="341"/>
      <c r="F68" s="341">
        <f t="shared" si="2"/>
        <v>0</v>
      </c>
      <c r="G68" s="341"/>
      <c r="H68" s="341"/>
      <c r="I68" s="342">
        <f t="shared" si="3"/>
        <v>0</v>
      </c>
    </row>
    <row r="69" spans="1:9" ht="15" customHeight="1" x14ac:dyDescent="0.2">
      <c r="A69" s="338">
        <v>118224</v>
      </c>
      <c r="B69" s="346" t="s">
        <v>1144</v>
      </c>
      <c r="C69" s="347" t="s">
        <v>1138</v>
      </c>
      <c r="D69" s="341"/>
      <c r="E69" s="341"/>
      <c r="F69" s="341">
        <f t="shared" si="2"/>
        <v>0</v>
      </c>
      <c r="G69" s="341"/>
      <c r="H69" s="341"/>
      <c r="I69" s="342">
        <f t="shared" si="3"/>
        <v>0</v>
      </c>
    </row>
    <row r="70" spans="1:9" ht="15" customHeight="1" x14ac:dyDescent="0.2">
      <c r="A70" s="338">
        <v>11823</v>
      </c>
      <c r="B70" s="344" t="s">
        <v>1145</v>
      </c>
      <c r="C70" s="345" t="s">
        <v>1146</v>
      </c>
      <c r="D70" s="336"/>
      <c r="E70" s="336"/>
      <c r="F70" s="336">
        <f t="shared" si="2"/>
        <v>0</v>
      </c>
      <c r="G70" s="336"/>
      <c r="H70" s="336"/>
      <c r="I70" s="337">
        <f t="shared" si="3"/>
        <v>0</v>
      </c>
    </row>
    <row r="71" spans="1:9" ht="15" customHeight="1" x14ac:dyDescent="0.2">
      <c r="A71" s="338"/>
      <c r="B71" s="330" t="s">
        <v>1147</v>
      </c>
      <c r="C71" s="331" t="s">
        <v>1148</v>
      </c>
      <c r="D71" s="332">
        <f>SUM(D72:D74)</f>
        <v>0</v>
      </c>
      <c r="E71" s="332">
        <f t="shared" ref="E71:H71" si="22">SUM(E72:E74)</f>
        <v>0</v>
      </c>
      <c r="F71" s="332">
        <f t="shared" si="2"/>
        <v>0</v>
      </c>
      <c r="G71" s="332">
        <f t="shared" si="22"/>
        <v>0</v>
      </c>
      <c r="H71" s="332">
        <f t="shared" si="22"/>
        <v>0</v>
      </c>
      <c r="I71" s="333">
        <f t="shared" si="3"/>
        <v>0</v>
      </c>
    </row>
    <row r="72" spans="1:9" ht="15" customHeight="1" x14ac:dyDescent="0.2">
      <c r="A72" s="338">
        <v>11831</v>
      </c>
      <c r="B72" s="346" t="s">
        <v>1149</v>
      </c>
      <c r="C72" s="347" t="s">
        <v>1150</v>
      </c>
      <c r="D72" s="341"/>
      <c r="E72" s="341"/>
      <c r="F72" s="341">
        <f t="shared" si="2"/>
        <v>0</v>
      </c>
      <c r="G72" s="341"/>
      <c r="H72" s="341"/>
      <c r="I72" s="342">
        <f t="shared" si="3"/>
        <v>0</v>
      </c>
    </row>
    <row r="73" spans="1:9" ht="15" customHeight="1" x14ac:dyDescent="0.2">
      <c r="A73" s="338">
        <v>11832</v>
      </c>
      <c r="B73" s="346" t="s">
        <v>1151</v>
      </c>
      <c r="C73" s="347" t="s">
        <v>1152</v>
      </c>
      <c r="D73" s="341"/>
      <c r="E73" s="341"/>
      <c r="F73" s="341">
        <f t="shared" si="2"/>
        <v>0</v>
      </c>
      <c r="G73" s="341"/>
      <c r="H73" s="341"/>
      <c r="I73" s="342">
        <f t="shared" si="3"/>
        <v>0</v>
      </c>
    </row>
    <row r="74" spans="1:9" ht="15" customHeight="1" x14ac:dyDescent="0.2">
      <c r="A74" s="338">
        <v>11833</v>
      </c>
      <c r="B74" s="346" t="s">
        <v>1153</v>
      </c>
      <c r="C74" s="347" t="s">
        <v>1154</v>
      </c>
      <c r="D74" s="341"/>
      <c r="E74" s="341"/>
      <c r="F74" s="341">
        <f t="shared" ref="F74:F119" si="23">+D74+E74</f>
        <v>0</v>
      </c>
      <c r="G74" s="341"/>
      <c r="H74" s="341"/>
      <c r="I74" s="342">
        <f t="shared" ref="I74:I119" si="24">+H74-D74</f>
        <v>0</v>
      </c>
    </row>
    <row r="75" spans="1:9" ht="15" customHeight="1" x14ac:dyDescent="0.2">
      <c r="A75" s="338">
        <v>119</v>
      </c>
      <c r="B75" s="330" t="s">
        <v>1155</v>
      </c>
      <c r="C75" s="331" t="s">
        <v>252</v>
      </c>
      <c r="D75" s="348"/>
      <c r="E75" s="348"/>
      <c r="F75" s="348">
        <f t="shared" si="23"/>
        <v>0</v>
      </c>
      <c r="G75" s="348"/>
      <c r="H75" s="348"/>
      <c r="I75" s="349">
        <f t="shared" si="24"/>
        <v>0</v>
      </c>
    </row>
    <row r="76" spans="1:9" ht="15" customHeight="1" x14ac:dyDescent="0.2">
      <c r="A76" s="338"/>
      <c r="B76" s="339"/>
      <c r="C76" s="340"/>
      <c r="D76" s="341"/>
      <c r="E76" s="341"/>
      <c r="F76" s="341">
        <f t="shared" si="23"/>
        <v>0</v>
      </c>
      <c r="G76" s="341"/>
      <c r="H76" s="341"/>
      <c r="I76" s="342">
        <f t="shared" si="24"/>
        <v>0</v>
      </c>
    </row>
    <row r="77" spans="1:9" ht="15" customHeight="1" x14ac:dyDescent="0.2">
      <c r="A77" s="325"/>
      <c r="B77" s="326">
        <v>1.1000000000000001</v>
      </c>
      <c r="C77" s="327" t="s">
        <v>1156</v>
      </c>
      <c r="D77" s="328">
        <f>+D78+D82+D90+D95+D113</f>
        <v>301568584</v>
      </c>
      <c r="E77" s="328">
        <f t="shared" ref="E77:H77" si="25">+E78+E82+E90+E95+E113</f>
        <v>-138498409.77999997</v>
      </c>
      <c r="F77" s="328">
        <f t="shared" si="23"/>
        <v>163070174.22000003</v>
      </c>
      <c r="G77" s="328">
        <f t="shared" si="25"/>
        <v>125786282.32999998</v>
      </c>
      <c r="H77" s="328">
        <f t="shared" si="25"/>
        <v>125702882.32999998</v>
      </c>
      <c r="I77" s="329">
        <f t="shared" si="24"/>
        <v>-175865701.67000002</v>
      </c>
    </row>
    <row r="78" spans="1:9" ht="15" customHeight="1" x14ac:dyDescent="0.2">
      <c r="A78" s="325"/>
      <c r="B78" s="330" t="s">
        <v>1157</v>
      </c>
      <c r="C78" s="331" t="s">
        <v>1158</v>
      </c>
      <c r="D78" s="332">
        <f>SUM(D79:D81)</f>
        <v>0</v>
      </c>
      <c r="E78" s="332">
        <f t="shared" ref="E78:H78" si="26">SUM(E79:E81)</f>
        <v>0</v>
      </c>
      <c r="F78" s="332">
        <f t="shared" si="23"/>
        <v>0</v>
      </c>
      <c r="G78" s="332">
        <f t="shared" si="26"/>
        <v>0</v>
      </c>
      <c r="H78" s="332">
        <f t="shared" si="26"/>
        <v>0</v>
      </c>
      <c r="I78" s="333">
        <f t="shared" si="24"/>
        <v>0</v>
      </c>
    </row>
    <row r="79" spans="1:9" ht="15" customHeight="1" x14ac:dyDescent="0.2">
      <c r="A79" s="338">
        <v>1211</v>
      </c>
      <c r="B79" s="339" t="s">
        <v>1159</v>
      </c>
      <c r="C79" s="340" t="s">
        <v>1160</v>
      </c>
      <c r="D79" s="341"/>
      <c r="E79" s="341"/>
      <c r="F79" s="341">
        <f t="shared" si="23"/>
        <v>0</v>
      </c>
      <c r="G79" s="341"/>
      <c r="H79" s="341"/>
      <c r="I79" s="342">
        <f t="shared" si="24"/>
        <v>0</v>
      </c>
    </row>
    <row r="80" spans="1:9" ht="15" customHeight="1" x14ac:dyDescent="0.2">
      <c r="A80" s="338">
        <v>1212</v>
      </c>
      <c r="B80" s="339" t="s">
        <v>1161</v>
      </c>
      <c r="C80" s="340" t="s">
        <v>1162</v>
      </c>
      <c r="D80" s="341"/>
      <c r="E80" s="341"/>
      <c r="F80" s="341">
        <f t="shared" si="23"/>
        <v>0</v>
      </c>
      <c r="G80" s="341"/>
      <c r="H80" s="341"/>
      <c r="I80" s="342">
        <f t="shared" si="24"/>
        <v>0</v>
      </c>
    </row>
    <row r="81" spans="1:9" ht="15" customHeight="1" x14ac:dyDescent="0.2">
      <c r="A81" s="338">
        <v>1213</v>
      </c>
      <c r="B81" s="339" t="s">
        <v>1163</v>
      </c>
      <c r="C81" s="340" t="s">
        <v>1164</v>
      </c>
      <c r="D81" s="341"/>
      <c r="E81" s="341"/>
      <c r="F81" s="341">
        <f t="shared" si="23"/>
        <v>0</v>
      </c>
      <c r="G81" s="341"/>
      <c r="H81" s="341"/>
      <c r="I81" s="342">
        <f t="shared" si="24"/>
        <v>0</v>
      </c>
    </row>
    <row r="82" spans="1:9" ht="15" customHeight="1" x14ac:dyDescent="0.2">
      <c r="A82" s="325"/>
      <c r="B82" s="330" t="s">
        <v>1165</v>
      </c>
      <c r="C82" s="331" t="s">
        <v>1166</v>
      </c>
      <c r="D82" s="332">
        <f>SUM(D83:D89)</f>
        <v>0</v>
      </c>
      <c r="E82" s="332">
        <f t="shared" ref="E82:H82" si="27">SUM(E83:E89)</f>
        <v>0</v>
      </c>
      <c r="F82" s="332">
        <f t="shared" si="23"/>
        <v>0</v>
      </c>
      <c r="G82" s="332">
        <f t="shared" si="27"/>
        <v>0</v>
      </c>
      <c r="H82" s="332">
        <f t="shared" si="27"/>
        <v>0</v>
      </c>
      <c r="I82" s="333">
        <f t="shared" si="24"/>
        <v>0</v>
      </c>
    </row>
    <row r="83" spans="1:9" ht="15" customHeight="1" x14ac:dyDescent="0.2">
      <c r="A83" s="338">
        <v>1221</v>
      </c>
      <c r="B83" s="339" t="s">
        <v>1167</v>
      </c>
      <c r="C83" s="340" t="s">
        <v>199</v>
      </c>
      <c r="D83" s="341"/>
      <c r="E83" s="341"/>
      <c r="F83" s="341">
        <f t="shared" si="23"/>
        <v>0</v>
      </c>
      <c r="G83" s="341"/>
      <c r="H83" s="341"/>
      <c r="I83" s="342">
        <f t="shared" si="24"/>
        <v>0</v>
      </c>
    </row>
    <row r="84" spans="1:9" ht="15" customHeight="1" x14ac:dyDescent="0.2">
      <c r="A84" s="338">
        <v>1222</v>
      </c>
      <c r="B84" s="339" t="s">
        <v>1168</v>
      </c>
      <c r="C84" s="340" t="s">
        <v>1169</v>
      </c>
      <c r="D84" s="341"/>
      <c r="E84" s="341"/>
      <c r="F84" s="341">
        <f t="shared" si="23"/>
        <v>0</v>
      </c>
      <c r="G84" s="341"/>
      <c r="H84" s="341"/>
      <c r="I84" s="342">
        <f t="shared" si="24"/>
        <v>0</v>
      </c>
    </row>
    <row r="85" spans="1:9" ht="15" customHeight="1" x14ac:dyDescent="0.2">
      <c r="A85" s="338">
        <v>1223</v>
      </c>
      <c r="B85" s="339" t="s">
        <v>1170</v>
      </c>
      <c r="C85" s="340" t="s">
        <v>1171</v>
      </c>
      <c r="D85" s="341"/>
      <c r="E85" s="341"/>
      <c r="F85" s="341">
        <f t="shared" si="23"/>
        <v>0</v>
      </c>
      <c r="G85" s="341"/>
      <c r="H85" s="341"/>
      <c r="I85" s="342">
        <f t="shared" si="24"/>
        <v>0</v>
      </c>
    </row>
    <row r="86" spans="1:9" ht="15" customHeight="1" x14ac:dyDescent="0.2">
      <c r="A86" s="338">
        <v>1224</v>
      </c>
      <c r="B86" s="339" t="s">
        <v>1172</v>
      </c>
      <c r="C86" s="340" t="s">
        <v>1173</v>
      </c>
      <c r="D86" s="341"/>
      <c r="E86" s="341"/>
      <c r="F86" s="341">
        <f t="shared" si="23"/>
        <v>0</v>
      </c>
      <c r="G86" s="341"/>
      <c r="H86" s="341"/>
      <c r="I86" s="342">
        <f t="shared" si="24"/>
        <v>0</v>
      </c>
    </row>
    <row r="87" spans="1:9" ht="15" customHeight="1" x14ac:dyDescent="0.2">
      <c r="A87" s="338">
        <v>1225</v>
      </c>
      <c r="B87" s="339" t="s">
        <v>1174</v>
      </c>
      <c r="C87" s="340" t="s">
        <v>1175</v>
      </c>
      <c r="D87" s="341"/>
      <c r="E87" s="341"/>
      <c r="F87" s="341">
        <f t="shared" si="23"/>
        <v>0</v>
      </c>
      <c r="G87" s="341"/>
      <c r="H87" s="341"/>
      <c r="I87" s="342">
        <f t="shared" si="24"/>
        <v>0</v>
      </c>
    </row>
    <row r="88" spans="1:9" ht="15" customHeight="1" x14ac:dyDescent="0.2">
      <c r="A88" s="338">
        <v>1226</v>
      </c>
      <c r="B88" s="339" t="s">
        <v>1176</v>
      </c>
      <c r="C88" s="340" t="s">
        <v>1177</v>
      </c>
      <c r="D88" s="341"/>
      <c r="E88" s="341"/>
      <c r="F88" s="341">
        <f t="shared" si="23"/>
        <v>0</v>
      </c>
      <c r="G88" s="341"/>
      <c r="H88" s="341"/>
      <c r="I88" s="342">
        <f t="shared" si="24"/>
        <v>0</v>
      </c>
    </row>
    <row r="89" spans="1:9" ht="15" customHeight="1" x14ac:dyDescent="0.2">
      <c r="A89" s="338">
        <v>1227</v>
      </c>
      <c r="B89" s="339" t="s">
        <v>1178</v>
      </c>
      <c r="C89" s="340" t="s">
        <v>1179</v>
      </c>
      <c r="D89" s="341"/>
      <c r="E89" s="341"/>
      <c r="F89" s="341">
        <f t="shared" si="23"/>
        <v>0</v>
      </c>
      <c r="G89" s="341"/>
      <c r="H89" s="341"/>
      <c r="I89" s="342">
        <f t="shared" si="24"/>
        <v>0</v>
      </c>
    </row>
    <row r="90" spans="1:9" ht="15" customHeight="1" x14ac:dyDescent="0.2">
      <c r="A90" s="325"/>
      <c r="B90" s="330" t="s">
        <v>1180</v>
      </c>
      <c r="C90" s="331" t="s">
        <v>1181</v>
      </c>
      <c r="D90" s="332">
        <f>SUM(D91:D94)</f>
        <v>0</v>
      </c>
      <c r="E90" s="332">
        <f t="shared" ref="E90:H90" si="28">SUM(E91:E94)</f>
        <v>0</v>
      </c>
      <c r="F90" s="332">
        <f t="shared" si="23"/>
        <v>0</v>
      </c>
      <c r="G90" s="332">
        <f t="shared" si="28"/>
        <v>0</v>
      </c>
      <c r="H90" s="332">
        <f t="shared" si="28"/>
        <v>0</v>
      </c>
      <c r="I90" s="333">
        <f t="shared" si="24"/>
        <v>0</v>
      </c>
    </row>
    <row r="91" spans="1:9" ht="15" customHeight="1" x14ac:dyDescent="0.2">
      <c r="A91" s="338">
        <v>1231</v>
      </c>
      <c r="B91" s="339" t="s">
        <v>1182</v>
      </c>
      <c r="C91" s="340" t="s">
        <v>1183</v>
      </c>
      <c r="D91" s="341"/>
      <c r="E91" s="341"/>
      <c r="F91" s="341">
        <f t="shared" si="23"/>
        <v>0</v>
      </c>
      <c r="G91" s="341"/>
      <c r="H91" s="341"/>
      <c r="I91" s="342">
        <f t="shared" si="24"/>
        <v>0</v>
      </c>
    </row>
    <row r="92" spans="1:9" ht="15" customHeight="1" x14ac:dyDescent="0.2">
      <c r="A92" s="338">
        <v>1232</v>
      </c>
      <c r="B92" s="339" t="s">
        <v>1184</v>
      </c>
      <c r="C92" s="340" t="s">
        <v>1185</v>
      </c>
      <c r="D92" s="341"/>
      <c r="E92" s="341"/>
      <c r="F92" s="341">
        <f t="shared" si="23"/>
        <v>0</v>
      </c>
      <c r="G92" s="341"/>
      <c r="H92" s="341"/>
      <c r="I92" s="342">
        <f t="shared" si="24"/>
        <v>0</v>
      </c>
    </row>
    <row r="93" spans="1:9" ht="15" customHeight="1" x14ac:dyDescent="0.2">
      <c r="A93" s="338">
        <v>1233</v>
      </c>
      <c r="B93" s="339" t="s">
        <v>1186</v>
      </c>
      <c r="C93" s="340" t="s">
        <v>1187</v>
      </c>
      <c r="D93" s="341"/>
      <c r="E93" s="341"/>
      <c r="F93" s="341">
        <f t="shared" si="23"/>
        <v>0</v>
      </c>
      <c r="G93" s="341"/>
      <c r="H93" s="341"/>
      <c r="I93" s="342">
        <f t="shared" si="24"/>
        <v>0</v>
      </c>
    </row>
    <row r="94" spans="1:9" ht="15" customHeight="1" x14ac:dyDescent="0.2">
      <c r="A94" s="338">
        <v>1234</v>
      </c>
      <c r="B94" s="339" t="s">
        <v>1188</v>
      </c>
      <c r="C94" s="340" t="s">
        <v>1189</v>
      </c>
      <c r="D94" s="341"/>
      <c r="E94" s="341"/>
      <c r="F94" s="341">
        <f t="shared" si="23"/>
        <v>0</v>
      </c>
      <c r="G94" s="341"/>
      <c r="H94" s="341"/>
      <c r="I94" s="342">
        <f t="shared" si="24"/>
        <v>0</v>
      </c>
    </row>
    <row r="95" spans="1:9" ht="15" customHeight="1" x14ac:dyDescent="0.2">
      <c r="A95" s="325"/>
      <c r="B95" s="330" t="s">
        <v>1190</v>
      </c>
      <c r="C95" s="331" t="s">
        <v>1191</v>
      </c>
      <c r="D95" s="332">
        <f>+D96+D97+D109</f>
        <v>301568584</v>
      </c>
      <c r="E95" s="332">
        <f t="shared" ref="E95:H95" si="29">+E96+E97+E109</f>
        <v>-138498409.77999997</v>
      </c>
      <c r="F95" s="332">
        <f t="shared" si="23"/>
        <v>163070174.22000003</v>
      </c>
      <c r="G95" s="332">
        <f t="shared" si="29"/>
        <v>125786282.32999998</v>
      </c>
      <c r="H95" s="332">
        <f t="shared" si="29"/>
        <v>125702882.32999998</v>
      </c>
      <c r="I95" s="332">
        <f t="shared" si="24"/>
        <v>-175865701.67000002</v>
      </c>
    </row>
    <row r="96" spans="1:9" ht="15" customHeight="1" x14ac:dyDescent="0.2">
      <c r="A96" s="338">
        <v>1241</v>
      </c>
      <c r="B96" s="330" t="s">
        <v>1192</v>
      </c>
      <c r="C96" s="331" t="s">
        <v>1127</v>
      </c>
      <c r="D96" s="332"/>
      <c r="E96" s="332"/>
      <c r="F96" s="332">
        <f t="shared" si="23"/>
        <v>0</v>
      </c>
      <c r="G96" s="332"/>
      <c r="H96" s="332"/>
      <c r="I96" s="333">
        <f t="shared" si="24"/>
        <v>0</v>
      </c>
    </row>
    <row r="97" spans="1:12" ht="15" customHeight="1" x14ac:dyDescent="0.2">
      <c r="A97" s="338"/>
      <c r="B97" s="330" t="s">
        <v>1193</v>
      </c>
      <c r="C97" s="331" t="s">
        <v>1129</v>
      </c>
      <c r="D97" s="332">
        <f>+D98+D103+D108</f>
        <v>301568584</v>
      </c>
      <c r="E97" s="332">
        <f t="shared" ref="E97:H97" si="30">+E98+E103+E108</f>
        <v>-138498409.77999997</v>
      </c>
      <c r="F97" s="332">
        <f t="shared" si="23"/>
        <v>163070174.22000003</v>
      </c>
      <c r="G97" s="332">
        <f t="shared" si="30"/>
        <v>125786282.32999998</v>
      </c>
      <c r="H97" s="332">
        <f t="shared" si="30"/>
        <v>125702882.32999998</v>
      </c>
      <c r="I97" s="332">
        <f t="shared" si="24"/>
        <v>-175865701.67000002</v>
      </c>
    </row>
    <row r="98" spans="1:12" ht="15" customHeight="1" x14ac:dyDescent="0.2">
      <c r="A98" s="338"/>
      <c r="B98" s="344" t="s">
        <v>1194</v>
      </c>
      <c r="C98" s="345" t="s">
        <v>1195</v>
      </c>
      <c r="D98" s="336">
        <f>SUM(D99:D102)</f>
        <v>300000000</v>
      </c>
      <c r="E98" s="336">
        <f t="shared" ref="E98:H98" si="31">SUM(E99:E102)</f>
        <v>-158641682.07999998</v>
      </c>
      <c r="F98" s="336">
        <f t="shared" si="23"/>
        <v>141358317.92000002</v>
      </c>
      <c r="G98" s="336">
        <f t="shared" si="31"/>
        <v>104074426.02999999</v>
      </c>
      <c r="H98" s="336">
        <f t="shared" si="31"/>
        <v>103991026.02999999</v>
      </c>
      <c r="I98" s="337">
        <f t="shared" si="24"/>
        <v>-196008973.97000003</v>
      </c>
    </row>
    <row r="99" spans="1:12" ht="15" customHeight="1" x14ac:dyDescent="0.2">
      <c r="A99" s="338">
        <v>124211</v>
      </c>
      <c r="B99" s="346" t="s">
        <v>1196</v>
      </c>
      <c r="C99" s="347" t="s">
        <v>1133</v>
      </c>
      <c r="D99" s="341">
        <v>300000000</v>
      </c>
      <c r="E99" s="341">
        <v>-158641682.07999998</v>
      </c>
      <c r="F99" s="341">
        <f t="shared" si="23"/>
        <v>141358317.92000002</v>
      </c>
      <c r="G99" s="341">
        <v>104074426.02999999</v>
      </c>
      <c r="H99" s="341">
        <v>103991026.02999999</v>
      </c>
      <c r="I99" s="342">
        <f t="shared" si="24"/>
        <v>-196008973.97000003</v>
      </c>
      <c r="K99" s="343"/>
      <c r="L99" s="343"/>
    </row>
    <row r="100" spans="1:12" ht="15" customHeight="1" x14ac:dyDescent="0.2">
      <c r="A100" s="338">
        <v>124212</v>
      </c>
      <c r="B100" s="346" t="s">
        <v>1197</v>
      </c>
      <c r="C100" s="347" t="s">
        <v>1135</v>
      </c>
      <c r="D100" s="341"/>
      <c r="E100" s="341"/>
      <c r="F100" s="341">
        <f t="shared" si="23"/>
        <v>0</v>
      </c>
      <c r="G100" s="341"/>
      <c r="H100" s="341"/>
      <c r="I100" s="342">
        <f t="shared" si="24"/>
        <v>0</v>
      </c>
    </row>
    <row r="101" spans="1:12" ht="15" customHeight="1" x14ac:dyDescent="0.2">
      <c r="A101" s="338">
        <v>124213</v>
      </c>
      <c r="B101" s="346" t="s">
        <v>1198</v>
      </c>
      <c r="C101" s="347" t="s">
        <v>224</v>
      </c>
      <c r="D101" s="341"/>
      <c r="E101" s="341"/>
      <c r="F101" s="341">
        <f t="shared" si="23"/>
        <v>0</v>
      </c>
      <c r="G101" s="341"/>
      <c r="H101" s="341"/>
      <c r="I101" s="342">
        <f t="shared" si="24"/>
        <v>0</v>
      </c>
    </row>
    <row r="102" spans="1:12" ht="15" customHeight="1" x14ac:dyDescent="0.2">
      <c r="A102" s="338">
        <v>124214</v>
      </c>
      <c r="B102" s="346" t="s">
        <v>1199</v>
      </c>
      <c r="C102" s="347" t="s">
        <v>1138</v>
      </c>
      <c r="D102" s="341"/>
      <c r="E102" s="341"/>
      <c r="F102" s="341">
        <f t="shared" si="23"/>
        <v>0</v>
      </c>
      <c r="G102" s="341"/>
      <c r="H102" s="341"/>
      <c r="I102" s="342">
        <f t="shared" si="24"/>
        <v>0</v>
      </c>
    </row>
    <row r="103" spans="1:12" ht="15" customHeight="1" x14ac:dyDescent="0.2">
      <c r="A103" s="338"/>
      <c r="B103" s="344" t="s">
        <v>1200</v>
      </c>
      <c r="C103" s="345" t="s">
        <v>1140</v>
      </c>
      <c r="D103" s="336">
        <f>SUM(D104:D107)</f>
        <v>1568584</v>
      </c>
      <c r="E103" s="336">
        <f t="shared" ref="E103:H103" si="32">SUM(E104:E107)</f>
        <v>20143272.300000001</v>
      </c>
      <c r="F103" s="336">
        <f t="shared" si="23"/>
        <v>21711856.300000001</v>
      </c>
      <c r="G103" s="336">
        <f t="shared" si="32"/>
        <v>21711856.299999997</v>
      </c>
      <c r="H103" s="336">
        <f t="shared" si="32"/>
        <v>21711856.299999997</v>
      </c>
      <c r="I103" s="337">
        <f t="shared" si="24"/>
        <v>20143272.299999997</v>
      </c>
    </row>
    <row r="104" spans="1:12" ht="15" customHeight="1" x14ac:dyDescent="0.2">
      <c r="A104" s="338">
        <v>124221</v>
      </c>
      <c r="B104" s="346" t="s">
        <v>1201</v>
      </c>
      <c r="C104" s="347" t="s">
        <v>1133</v>
      </c>
      <c r="D104" s="341">
        <v>1568584</v>
      </c>
      <c r="E104" s="341">
        <v>20143272.300000001</v>
      </c>
      <c r="F104" s="341">
        <f t="shared" si="23"/>
        <v>21711856.300000001</v>
      </c>
      <c r="G104" s="341">
        <v>21711856.299999997</v>
      </c>
      <c r="H104" s="341">
        <v>21711856.299999997</v>
      </c>
      <c r="I104" s="342">
        <f t="shared" si="24"/>
        <v>20143272.299999997</v>
      </c>
      <c r="K104" s="343"/>
      <c r="L104" s="343"/>
    </row>
    <row r="105" spans="1:12" ht="15" customHeight="1" x14ac:dyDescent="0.2">
      <c r="A105" s="338">
        <v>124222</v>
      </c>
      <c r="B105" s="346" t="s">
        <v>1202</v>
      </c>
      <c r="C105" s="347" t="s">
        <v>1135</v>
      </c>
      <c r="D105" s="341"/>
      <c r="E105" s="341"/>
      <c r="F105" s="341">
        <f t="shared" si="23"/>
        <v>0</v>
      </c>
      <c r="G105" s="341"/>
      <c r="H105" s="341"/>
      <c r="I105" s="342">
        <f t="shared" si="24"/>
        <v>0</v>
      </c>
    </row>
    <row r="106" spans="1:12" ht="15" customHeight="1" x14ac:dyDescent="0.2">
      <c r="A106" s="338">
        <v>124223</v>
      </c>
      <c r="B106" s="346" t="s">
        <v>1203</v>
      </c>
      <c r="C106" s="347" t="s">
        <v>224</v>
      </c>
      <c r="D106" s="341"/>
      <c r="E106" s="341"/>
      <c r="F106" s="341">
        <f t="shared" si="23"/>
        <v>0</v>
      </c>
      <c r="G106" s="341"/>
      <c r="H106" s="341"/>
      <c r="I106" s="342">
        <f t="shared" si="24"/>
        <v>0</v>
      </c>
    </row>
    <row r="107" spans="1:12" ht="15" customHeight="1" x14ac:dyDescent="0.2">
      <c r="A107" s="338">
        <v>124224</v>
      </c>
      <c r="B107" s="346" t="s">
        <v>1204</v>
      </c>
      <c r="C107" s="347" t="s">
        <v>1138</v>
      </c>
      <c r="D107" s="341"/>
      <c r="E107" s="341"/>
      <c r="F107" s="341">
        <f t="shared" si="23"/>
        <v>0</v>
      </c>
      <c r="G107" s="341"/>
      <c r="H107" s="341"/>
      <c r="I107" s="342">
        <f t="shared" si="24"/>
        <v>0</v>
      </c>
    </row>
    <row r="108" spans="1:12" ht="15" customHeight="1" x14ac:dyDescent="0.2">
      <c r="A108" s="338">
        <v>12423</v>
      </c>
      <c r="B108" s="344" t="s">
        <v>1205</v>
      </c>
      <c r="C108" s="345" t="s">
        <v>1146</v>
      </c>
      <c r="D108" s="336"/>
      <c r="E108" s="336"/>
      <c r="F108" s="336">
        <f t="shared" si="23"/>
        <v>0</v>
      </c>
      <c r="G108" s="336"/>
      <c r="H108" s="336"/>
      <c r="I108" s="337">
        <f t="shared" si="24"/>
        <v>0</v>
      </c>
    </row>
    <row r="109" spans="1:12" ht="15" customHeight="1" x14ac:dyDescent="0.2">
      <c r="A109" s="338"/>
      <c r="B109" s="330" t="s">
        <v>1206</v>
      </c>
      <c r="C109" s="331" t="s">
        <v>1148</v>
      </c>
      <c r="D109" s="332">
        <f>SUM(D110:D112)</f>
        <v>0</v>
      </c>
      <c r="E109" s="332">
        <f t="shared" ref="E109:H109" si="33">SUM(E110:E112)</f>
        <v>0</v>
      </c>
      <c r="F109" s="332">
        <f t="shared" si="23"/>
        <v>0</v>
      </c>
      <c r="G109" s="332">
        <f t="shared" si="33"/>
        <v>0</v>
      </c>
      <c r="H109" s="332">
        <f t="shared" si="33"/>
        <v>0</v>
      </c>
      <c r="I109" s="333">
        <f t="shared" si="24"/>
        <v>0</v>
      </c>
    </row>
    <row r="110" spans="1:12" ht="15" customHeight="1" x14ac:dyDescent="0.2">
      <c r="A110" s="338">
        <v>12431</v>
      </c>
      <c r="B110" s="346" t="s">
        <v>1207</v>
      </c>
      <c r="C110" s="347" t="s">
        <v>1150</v>
      </c>
      <c r="D110" s="341"/>
      <c r="E110" s="341"/>
      <c r="F110" s="341">
        <f t="shared" si="23"/>
        <v>0</v>
      </c>
      <c r="G110" s="341"/>
      <c r="H110" s="341"/>
      <c r="I110" s="342">
        <f t="shared" si="24"/>
        <v>0</v>
      </c>
    </row>
    <row r="111" spans="1:12" ht="15" customHeight="1" x14ac:dyDescent="0.2">
      <c r="A111" s="338">
        <v>12432</v>
      </c>
      <c r="B111" s="339" t="s">
        <v>1208</v>
      </c>
      <c r="C111" s="340" t="s">
        <v>1152</v>
      </c>
      <c r="D111" s="341"/>
      <c r="E111" s="341"/>
      <c r="F111" s="341">
        <f t="shared" si="23"/>
        <v>0</v>
      </c>
      <c r="G111" s="341"/>
      <c r="H111" s="341"/>
      <c r="I111" s="342">
        <f t="shared" si="24"/>
        <v>0</v>
      </c>
    </row>
    <row r="112" spans="1:12" ht="15" customHeight="1" x14ac:dyDescent="0.2">
      <c r="A112" s="338">
        <v>12433</v>
      </c>
      <c r="B112" s="339" t="s">
        <v>1209</v>
      </c>
      <c r="C112" s="340" t="s">
        <v>1154</v>
      </c>
      <c r="D112" s="341"/>
      <c r="E112" s="341"/>
      <c r="F112" s="341">
        <f t="shared" si="23"/>
        <v>0</v>
      </c>
      <c r="G112" s="341"/>
      <c r="H112" s="341"/>
      <c r="I112" s="342">
        <f t="shared" si="24"/>
        <v>0</v>
      </c>
    </row>
    <row r="113" spans="1:12" ht="15" customHeight="1" x14ac:dyDescent="0.2">
      <c r="A113" s="325"/>
      <c r="B113" s="330" t="s">
        <v>1210</v>
      </c>
      <c r="C113" s="331" t="s">
        <v>1211</v>
      </c>
      <c r="D113" s="332">
        <f>SUM(D114:D117)</f>
        <v>0</v>
      </c>
      <c r="E113" s="332">
        <f t="shared" ref="E113:H113" si="34">SUM(E114:E117)</f>
        <v>0</v>
      </c>
      <c r="F113" s="332">
        <f t="shared" si="23"/>
        <v>0</v>
      </c>
      <c r="G113" s="332">
        <f t="shared" si="34"/>
        <v>0</v>
      </c>
      <c r="H113" s="332">
        <f t="shared" si="34"/>
        <v>0</v>
      </c>
      <c r="I113" s="333">
        <f t="shared" si="24"/>
        <v>0</v>
      </c>
    </row>
    <row r="114" spans="1:12" ht="15" customHeight="1" x14ac:dyDescent="0.2">
      <c r="A114" s="338">
        <v>1251</v>
      </c>
      <c r="B114" s="339" t="s">
        <v>1212</v>
      </c>
      <c r="C114" s="340" t="s">
        <v>1213</v>
      </c>
      <c r="D114" s="341"/>
      <c r="E114" s="341"/>
      <c r="F114" s="341">
        <f t="shared" si="23"/>
        <v>0</v>
      </c>
      <c r="G114" s="341"/>
      <c r="H114" s="341"/>
      <c r="I114" s="342">
        <f t="shared" si="24"/>
        <v>0</v>
      </c>
    </row>
    <row r="115" spans="1:12" ht="15" customHeight="1" x14ac:dyDescent="0.2">
      <c r="A115" s="338">
        <v>1252</v>
      </c>
      <c r="B115" s="339" t="s">
        <v>1214</v>
      </c>
      <c r="C115" s="340" t="s">
        <v>1215</v>
      </c>
      <c r="D115" s="341"/>
      <c r="E115" s="341"/>
      <c r="F115" s="341">
        <f t="shared" si="23"/>
        <v>0</v>
      </c>
      <c r="G115" s="341"/>
      <c r="H115" s="341"/>
      <c r="I115" s="342">
        <f t="shared" si="24"/>
        <v>0</v>
      </c>
    </row>
    <row r="116" spans="1:12" ht="15" customHeight="1" x14ac:dyDescent="0.2">
      <c r="A116" s="338">
        <v>1253</v>
      </c>
      <c r="B116" s="339" t="s">
        <v>1216</v>
      </c>
      <c r="C116" s="340" t="s">
        <v>1217</v>
      </c>
      <c r="D116" s="341"/>
      <c r="E116" s="341"/>
      <c r="F116" s="341">
        <f t="shared" si="23"/>
        <v>0</v>
      </c>
      <c r="G116" s="341"/>
      <c r="H116" s="341"/>
      <c r="I116" s="342">
        <f t="shared" si="24"/>
        <v>0</v>
      </c>
    </row>
    <row r="117" spans="1:12" ht="15" customHeight="1" x14ac:dyDescent="0.2">
      <c r="A117" s="338">
        <v>1254</v>
      </c>
      <c r="B117" s="339" t="s">
        <v>1218</v>
      </c>
      <c r="C117" s="340" t="s">
        <v>1219</v>
      </c>
      <c r="D117" s="341"/>
      <c r="E117" s="341"/>
      <c r="F117" s="341">
        <f t="shared" si="23"/>
        <v>0</v>
      </c>
      <c r="G117" s="341"/>
      <c r="H117" s="341"/>
      <c r="I117" s="342">
        <f t="shared" si="24"/>
        <v>0</v>
      </c>
    </row>
    <row r="118" spans="1:12" ht="15" customHeight="1" x14ac:dyDescent="0.2">
      <c r="A118" s="338"/>
      <c r="B118" s="350"/>
      <c r="C118" s="340"/>
      <c r="D118" s="351"/>
      <c r="E118" s="351"/>
      <c r="F118" s="341">
        <f t="shared" si="23"/>
        <v>0</v>
      </c>
      <c r="G118" s="341"/>
      <c r="H118" s="341"/>
      <c r="I118" s="342">
        <f t="shared" si="24"/>
        <v>0</v>
      </c>
    </row>
    <row r="119" spans="1:12" ht="15" customHeight="1" x14ac:dyDescent="0.2">
      <c r="B119" s="352"/>
      <c r="C119" s="327" t="s">
        <v>1220</v>
      </c>
      <c r="D119" s="353">
        <f>+D10+D77</f>
        <v>13359576442.450001</v>
      </c>
      <c r="E119" s="353">
        <f t="shared" ref="E119:H119" si="35">+E10+E77</f>
        <v>1771984952.4599993</v>
      </c>
      <c r="F119" s="353">
        <f t="shared" si="23"/>
        <v>15131561394.91</v>
      </c>
      <c r="G119" s="353">
        <f t="shared" si="35"/>
        <v>14799212940.700005</v>
      </c>
      <c r="H119" s="353">
        <f t="shared" si="35"/>
        <v>14797873236.800005</v>
      </c>
      <c r="I119" s="353">
        <f t="shared" si="24"/>
        <v>1438296794.3500042</v>
      </c>
      <c r="K119" s="343"/>
      <c r="L119" s="343"/>
    </row>
    <row r="120" spans="1:12" x14ac:dyDescent="0.2">
      <c r="B120" s="354"/>
      <c r="C120" s="354"/>
      <c r="D120" s="355"/>
      <c r="E120" s="355"/>
      <c r="F120" s="355"/>
      <c r="G120" s="355"/>
      <c r="H120" s="355"/>
    </row>
    <row r="121" spans="1:12" x14ac:dyDescent="0.2">
      <c r="B121" s="357" t="s">
        <v>1221</v>
      </c>
      <c r="C121" s="358"/>
      <c r="D121" s="359"/>
      <c r="E121" s="359"/>
      <c r="F121" s="359"/>
      <c r="G121" s="359"/>
      <c r="H121" s="359"/>
    </row>
    <row r="122" spans="1:12" x14ac:dyDescent="0.2">
      <c r="B122" s="358"/>
      <c r="C122" s="360"/>
      <c r="D122" s="361"/>
      <c r="E122" s="361"/>
      <c r="F122" s="361"/>
      <c r="G122" s="361"/>
      <c r="H122" s="361"/>
    </row>
    <row r="123" spans="1:12" x14ac:dyDescent="0.2">
      <c r="B123" s="358"/>
      <c r="C123" s="358"/>
      <c r="D123" s="359"/>
      <c r="E123" s="359"/>
      <c r="F123" s="359"/>
      <c r="G123" s="359"/>
      <c r="H123" s="359"/>
    </row>
    <row r="124" spans="1:12" x14ac:dyDescent="0.2">
      <c r="B124" s="358"/>
      <c r="C124" s="358"/>
      <c r="D124" s="359"/>
      <c r="E124" s="359"/>
      <c r="F124" s="359"/>
      <c r="G124" s="359"/>
      <c r="H124" s="359"/>
    </row>
    <row r="125" spans="1:12" s="356" customFormat="1" x14ac:dyDescent="0.2">
      <c r="A125" s="310"/>
      <c r="B125" s="354"/>
      <c r="C125" s="354"/>
      <c r="D125" s="355"/>
      <c r="E125" s="355"/>
      <c r="F125" s="355"/>
      <c r="G125" s="355"/>
      <c r="H125" s="355"/>
      <c r="J125" s="312"/>
      <c r="K125" s="312"/>
      <c r="L125" s="312"/>
    </row>
    <row r="126" spans="1:12" s="356" customFormat="1" x14ac:dyDescent="0.2">
      <c r="A126" s="310"/>
      <c r="B126" s="354"/>
      <c r="C126" s="354"/>
      <c r="D126" s="355"/>
      <c r="E126" s="355"/>
      <c r="F126" s="355"/>
      <c r="G126" s="355"/>
      <c r="H126" s="355"/>
      <c r="J126" s="312"/>
      <c r="K126" s="312"/>
      <c r="L126" s="312"/>
    </row>
    <row r="127" spans="1:12" s="356" customFormat="1" x14ac:dyDescent="0.2">
      <c r="A127" s="310"/>
      <c r="B127" s="312"/>
      <c r="C127" s="312"/>
      <c r="D127" s="355"/>
      <c r="E127" s="355"/>
      <c r="F127" s="355"/>
      <c r="G127" s="355"/>
      <c r="H127" s="355"/>
      <c r="J127" s="312"/>
      <c r="K127" s="312"/>
      <c r="L127" s="312"/>
    </row>
    <row r="128" spans="1:12" s="356" customFormat="1" x14ac:dyDescent="0.2">
      <c r="A128" s="310"/>
      <c r="B128" s="312"/>
      <c r="C128" s="312"/>
      <c r="D128" s="355"/>
      <c r="E128" s="355"/>
      <c r="F128" s="355"/>
      <c r="G128" s="355"/>
      <c r="H128" s="355"/>
      <c r="J128" s="312"/>
      <c r="K128" s="312"/>
      <c r="L128" s="312"/>
    </row>
    <row r="129" spans="1:12" s="356" customFormat="1" x14ac:dyDescent="0.2">
      <c r="A129" s="310"/>
      <c r="B129" s="312"/>
      <c r="C129" s="312"/>
      <c r="D129" s="355"/>
      <c r="E129" s="355"/>
      <c r="F129" s="355"/>
      <c r="G129" s="355"/>
      <c r="H129" s="355"/>
      <c r="J129" s="312"/>
      <c r="K129" s="312"/>
      <c r="L129" s="312"/>
    </row>
    <row r="130" spans="1:12" s="356" customFormat="1" x14ac:dyDescent="0.2">
      <c r="A130" s="310"/>
      <c r="B130" s="312"/>
      <c r="C130" s="312"/>
      <c r="D130" s="355"/>
      <c r="E130" s="355"/>
      <c r="F130" s="355"/>
      <c r="G130" s="355"/>
      <c r="H130" s="355"/>
      <c r="J130" s="312"/>
      <c r="K130" s="312"/>
      <c r="L130" s="312"/>
    </row>
    <row r="131" spans="1:12" s="356" customFormat="1" x14ac:dyDescent="0.2">
      <c r="A131" s="310"/>
      <c r="B131" s="312"/>
      <c r="C131" s="312"/>
      <c r="D131" s="355"/>
      <c r="E131" s="355"/>
      <c r="F131" s="355"/>
      <c r="G131" s="355"/>
      <c r="H131" s="355"/>
      <c r="J131" s="312"/>
      <c r="K131" s="312"/>
      <c r="L131" s="312"/>
    </row>
    <row r="132" spans="1:12" s="356" customFormat="1" x14ac:dyDescent="0.2">
      <c r="A132" s="310"/>
      <c r="B132" s="312"/>
      <c r="C132" s="312"/>
      <c r="D132" s="355"/>
      <c r="E132" s="355"/>
      <c r="F132" s="355"/>
      <c r="G132" s="355"/>
      <c r="H132" s="355"/>
      <c r="J132" s="312"/>
      <c r="K132" s="312"/>
      <c r="L132" s="312"/>
    </row>
    <row r="133" spans="1:12" s="356" customFormat="1" x14ac:dyDescent="0.2">
      <c r="A133" s="310"/>
      <c r="B133" s="312"/>
      <c r="C133" s="312"/>
      <c r="D133" s="355"/>
      <c r="E133" s="355"/>
      <c r="F133" s="355"/>
      <c r="G133" s="355"/>
      <c r="H133" s="355"/>
      <c r="J133" s="312"/>
      <c r="K133" s="312"/>
      <c r="L133" s="312"/>
    </row>
    <row r="134" spans="1:12" s="356" customFormat="1" x14ac:dyDescent="0.2">
      <c r="A134" s="310"/>
      <c r="B134" s="312"/>
      <c r="C134" s="312"/>
      <c r="D134" s="355"/>
      <c r="E134" s="355"/>
      <c r="F134" s="355"/>
      <c r="G134" s="355"/>
      <c r="H134" s="355"/>
      <c r="J134" s="312"/>
      <c r="K134" s="312"/>
      <c r="L134" s="312"/>
    </row>
    <row r="135" spans="1:12" s="356" customFormat="1" x14ac:dyDescent="0.2">
      <c r="A135" s="310"/>
      <c r="B135" s="312"/>
      <c r="C135" s="312"/>
      <c r="D135" s="355"/>
      <c r="E135" s="355"/>
      <c r="F135" s="355"/>
      <c r="G135" s="355"/>
      <c r="H135" s="355"/>
      <c r="J135" s="312"/>
      <c r="K135" s="312"/>
      <c r="L135" s="312"/>
    </row>
    <row r="136" spans="1:12" s="356" customFormat="1" x14ac:dyDescent="0.2">
      <c r="A136" s="310"/>
      <c r="B136" s="312"/>
      <c r="C136" s="312"/>
      <c r="D136" s="355"/>
      <c r="E136" s="355"/>
      <c r="F136" s="355"/>
      <c r="G136" s="355"/>
      <c r="H136" s="355"/>
      <c r="J136" s="312"/>
      <c r="K136" s="312"/>
      <c r="L136" s="312"/>
    </row>
    <row r="137" spans="1:12" s="356" customFormat="1" x14ac:dyDescent="0.2">
      <c r="A137" s="310"/>
      <c r="B137" s="312"/>
      <c r="C137" s="312"/>
      <c r="D137" s="355"/>
      <c r="E137" s="355"/>
      <c r="F137" s="355"/>
      <c r="G137" s="355"/>
      <c r="H137" s="355"/>
      <c r="J137" s="312"/>
      <c r="K137" s="312"/>
      <c r="L137" s="312"/>
    </row>
    <row r="138" spans="1:12" s="356" customFormat="1" x14ac:dyDescent="0.2">
      <c r="A138" s="310"/>
      <c r="B138" s="312"/>
      <c r="C138" s="312"/>
      <c r="D138" s="355"/>
      <c r="E138" s="355"/>
      <c r="F138" s="355"/>
      <c r="G138" s="355"/>
      <c r="H138" s="355"/>
      <c r="J138" s="312"/>
      <c r="K138" s="312"/>
      <c r="L138" s="312"/>
    </row>
    <row r="139" spans="1:12" s="356" customFormat="1" x14ac:dyDescent="0.2">
      <c r="A139" s="310"/>
      <c r="B139" s="312"/>
      <c r="C139" s="312"/>
      <c r="D139" s="355"/>
      <c r="E139" s="355"/>
      <c r="F139" s="355"/>
      <c r="G139" s="355"/>
      <c r="H139" s="355"/>
      <c r="J139" s="312"/>
      <c r="K139" s="312"/>
      <c r="L139" s="312"/>
    </row>
    <row r="140" spans="1:12" s="356" customFormat="1" x14ac:dyDescent="0.2">
      <c r="A140" s="310"/>
      <c r="B140" s="312"/>
      <c r="C140" s="312"/>
      <c r="D140" s="355"/>
      <c r="E140" s="355"/>
      <c r="F140" s="355"/>
      <c r="G140" s="355"/>
      <c r="H140" s="355"/>
      <c r="J140" s="312"/>
      <c r="K140" s="312"/>
      <c r="L140" s="312"/>
    </row>
    <row r="141" spans="1:12" s="356" customFormat="1" x14ac:dyDescent="0.2">
      <c r="A141" s="310"/>
      <c r="B141" s="312"/>
      <c r="C141" s="312"/>
      <c r="D141" s="355"/>
      <c r="E141" s="355"/>
      <c r="F141" s="355"/>
      <c r="G141" s="355"/>
      <c r="H141" s="355"/>
      <c r="J141" s="312"/>
      <c r="K141" s="312"/>
      <c r="L141" s="312"/>
    </row>
    <row r="142" spans="1:12" s="356" customFormat="1" x14ac:dyDescent="0.2">
      <c r="A142" s="310"/>
      <c r="B142" s="312"/>
      <c r="C142" s="312"/>
      <c r="D142" s="355"/>
      <c r="E142" s="355"/>
      <c r="F142" s="355"/>
      <c r="G142" s="355"/>
      <c r="H142" s="355"/>
      <c r="J142" s="312"/>
      <c r="K142" s="312"/>
      <c r="L142" s="312"/>
    </row>
    <row r="143" spans="1:12" s="356" customFormat="1" x14ac:dyDescent="0.2">
      <c r="A143" s="310"/>
      <c r="B143" s="312"/>
      <c r="C143" s="312"/>
      <c r="D143" s="355"/>
      <c r="E143" s="355"/>
      <c r="F143" s="355"/>
      <c r="G143" s="355"/>
      <c r="H143" s="355"/>
      <c r="J143" s="312"/>
      <c r="K143" s="312"/>
      <c r="L143" s="312"/>
    </row>
    <row r="144" spans="1:12" s="356" customFormat="1" x14ac:dyDescent="0.2">
      <c r="A144" s="310"/>
      <c r="B144" s="312"/>
      <c r="C144" s="312"/>
      <c r="D144" s="355"/>
      <c r="E144" s="355"/>
      <c r="F144" s="355"/>
      <c r="G144" s="355"/>
      <c r="H144" s="355"/>
      <c r="J144" s="312"/>
      <c r="K144" s="312"/>
      <c r="L144" s="312"/>
    </row>
    <row r="145" spans="1:12" s="356" customFormat="1" x14ac:dyDescent="0.2">
      <c r="A145" s="310"/>
      <c r="B145" s="312"/>
      <c r="C145" s="312"/>
      <c r="D145" s="355"/>
      <c r="E145" s="355"/>
      <c r="F145" s="355"/>
      <c r="G145" s="355"/>
      <c r="H145" s="355"/>
      <c r="J145" s="312"/>
      <c r="K145" s="312"/>
      <c r="L145" s="312"/>
    </row>
    <row r="146" spans="1:12" s="356" customFormat="1" x14ac:dyDescent="0.2">
      <c r="A146" s="310"/>
      <c r="B146" s="312"/>
      <c r="C146" s="312"/>
      <c r="D146" s="355"/>
      <c r="E146" s="355"/>
      <c r="F146" s="355"/>
      <c r="G146" s="355"/>
      <c r="H146" s="355"/>
      <c r="J146" s="312"/>
      <c r="K146" s="312"/>
      <c r="L146" s="312"/>
    </row>
    <row r="147" spans="1:12" s="356" customFormat="1" x14ac:dyDescent="0.2">
      <c r="A147" s="310"/>
      <c r="B147" s="312"/>
      <c r="C147" s="312"/>
      <c r="D147" s="355"/>
      <c r="E147" s="355"/>
      <c r="F147" s="355"/>
      <c r="G147" s="355"/>
      <c r="H147" s="355"/>
      <c r="J147" s="312"/>
      <c r="K147" s="312"/>
      <c r="L147" s="312"/>
    </row>
    <row r="148" spans="1:12" s="356" customFormat="1" x14ac:dyDescent="0.2">
      <c r="A148" s="310"/>
      <c r="B148" s="312"/>
      <c r="C148" s="312"/>
      <c r="D148" s="355"/>
      <c r="E148" s="355"/>
      <c r="F148" s="355"/>
      <c r="G148" s="355"/>
      <c r="H148" s="355"/>
      <c r="J148" s="312"/>
      <c r="K148" s="312"/>
      <c r="L148" s="312"/>
    </row>
    <row r="149" spans="1:12" s="356" customFormat="1" x14ac:dyDescent="0.2">
      <c r="A149" s="310"/>
      <c r="B149" s="312"/>
      <c r="C149" s="312"/>
      <c r="D149" s="355"/>
      <c r="E149" s="355"/>
      <c r="F149" s="355"/>
      <c r="G149" s="355"/>
      <c r="H149" s="355"/>
      <c r="J149" s="312"/>
      <c r="K149" s="312"/>
      <c r="L149" s="312"/>
    </row>
    <row r="150" spans="1:12" s="356" customFormat="1" x14ac:dyDescent="0.2">
      <c r="A150" s="310"/>
      <c r="B150" s="312"/>
      <c r="C150" s="312"/>
      <c r="D150" s="355"/>
      <c r="E150" s="355"/>
      <c r="F150" s="355"/>
      <c r="G150" s="355"/>
      <c r="H150" s="355"/>
      <c r="J150" s="312"/>
      <c r="K150" s="312"/>
      <c r="L150" s="312"/>
    </row>
    <row r="151" spans="1:12" s="356" customFormat="1" x14ac:dyDescent="0.2">
      <c r="A151" s="310"/>
      <c r="B151" s="312"/>
      <c r="C151" s="312"/>
      <c r="D151" s="355"/>
      <c r="E151" s="355"/>
      <c r="F151" s="355"/>
      <c r="G151" s="355"/>
      <c r="H151" s="355"/>
      <c r="J151" s="312"/>
      <c r="K151" s="312"/>
      <c r="L151" s="312"/>
    </row>
    <row r="152" spans="1:12" s="356" customFormat="1" x14ac:dyDescent="0.2">
      <c r="A152" s="310"/>
      <c r="B152" s="312"/>
      <c r="C152" s="312"/>
      <c r="D152" s="355"/>
      <c r="E152" s="355"/>
      <c r="F152" s="355"/>
      <c r="G152" s="355"/>
      <c r="H152" s="355"/>
      <c r="J152" s="312"/>
      <c r="K152" s="312"/>
      <c r="L152" s="312"/>
    </row>
    <row r="153" spans="1:12" s="356" customFormat="1" x14ac:dyDescent="0.2">
      <c r="A153" s="310"/>
      <c r="B153" s="312"/>
      <c r="C153" s="312"/>
      <c r="D153" s="355"/>
      <c r="E153" s="355"/>
      <c r="F153" s="355"/>
      <c r="G153" s="355"/>
      <c r="H153" s="355"/>
      <c r="J153" s="312"/>
      <c r="K153" s="312"/>
      <c r="L153" s="312"/>
    </row>
    <row r="154" spans="1:12" s="356" customFormat="1" x14ac:dyDescent="0.2">
      <c r="A154" s="310"/>
      <c r="B154" s="312"/>
      <c r="C154" s="312"/>
      <c r="D154" s="355"/>
      <c r="E154" s="355"/>
      <c r="F154" s="355"/>
      <c r="G154" s="355"/>
      <c r="H154" s="355"/>
      <c r="J154" s="312"/>
      <c r="K154" s="312"/>
      <c r="L154" s="312"/>
    </row>
    <row r="155" spans="1:12" s="356" customFormat="1" x14ac:dyDescent="0.2">
      <c r="A155" s="310"/>
      <c r="B155" s="312"/>
      <c r="C155" s="312"/>
      <c r="D155" s="355"/>
      <c r="E155" s="355"/>
      <c r="F155" s="355"/>
      <c r="G155" s="355"/>
      <c r="H155" s="355"/>
      <c r="J155" s="312"/>
      <c r="K155" s="312"/>
      <c r="L155" s="312"/>
    </row>
    <row r="156" spans="1:12" s="356" customFormat="1" x14ac:dyDescent="0.2">
      <c r="A156" s="310"/>
      <c r="B156" s="312"/>
      <c r="C156" s="312"/>
      <c r="D156" s="355"/>
      <c r="E156" s="355"/>
      <c r="F156" s="355"/>
      <c r="G156" s="355"/>
      <c r="H156" s="355"/>
      <c r="J156" s="312"/>
      <c r="K156" s="312"/>
      <c r="L156" s="312"/>
    </row>
    <row r="157" spans="1:12" s="356" customFormat="1" x14ac:dyDescent="0.2">
      <c r="A157" s="310"/>
      <c r="B157" s="312"/>
      <c r="C157" s="312"/>
      <c r="D157" s="355"/>
      <c r="E157" s="355"/>
      <c r="F157" s="355"/>
      <c r="G157" s="355"/>
      <c r="H157" s="355"/>
      <c r="J157" s="312"/>
      <c r="K157" s="312"/>
      <c r="L157" s="312"/>
    </row>
    <row r="158" spans="1:12" s="356" customFormat="1" x14ac:dyDescent="0.2">
      <c r="A158" s="310"/>
      <c r="B158" s="312"/>
      <c r="C158" s="312"/>
      <c r="D158" s="355"/>
      <c r="E158" s="355"/>
      <c r="F158" s="355"/>
      <c r="G158" s="355"/>
      <c r="H158" s="355"/>
      <c r="J158" s="312"/>
      <c r="K158" s="312"/>
      <c r="L158" s="312"/>
    </row>
    <row r="159" spans="1:12" s="356" customFormat="1" x14ac:dyDescent="0.2">
      <c r="A159" s="310"/>
      <c r="B159" s="312"/>
      <c r="C159" s="312"/>
      <c r="D159" s="355"/>
      <c r="E159" s="355"/>
      <c r="F159" s="355"/>
      <c r="G159" s="355"/>
      <c r="H159" s="355"/>
      <c r="J159" s="312"/>
      <c r="K159" s="312"/>
      <c r="L159" s="312"/>
    </row>
    <row r="160" spans="1:12" s="356" customFormat="1" x14ac:dyDescent="0.2">
      <c r="A160" s="310"/>
      <c r="B160" s="312"/>
      <c r="C160" s="312"/>
      <c r="D160" s="355"/>
      <c r="E160" s="355"/>
      <c r="F160" s="355"/>
      <c r="G160" s="355"/>
      <c r="H160" s="355"/>
      <c r="J160" s="312"/>
      <c r="K160" s="312"/>
      <c r="L160" s="312"/>
    </row>
    <row r="161" spans="1:12" s="356" customFormat="1" x14ac:dyDescent="0.2">
      <c r="A161" s="310"/>
      <c r="B161" s="312"/>
      <c r="C161" s="312"/>
      <c r="D161" s="355"/>
      <c r="E161" s="355"/>
      <c r="F161" s="355"/>
      <c r="G161" s="355"/>
      <c r="H161" s="355"/>
      <c r="J161" s="312"/>
      <c r="K161" s="312"/>
      <c r="L161" s="312"/>
    </row>
    <row r="162" spans="1:12" s="356" customFormat="1" x14ac:dyDescent="0.2">
      <c r="A162" s="310"/>
      <c r="B162" s="312"/>
      <c r="C162" s="312"/>
      <c r="D162" s="355"/>
      <c r="E162" s="355"/>
      <c r="F162" s="355"/>
      <c r="G162" s="355"/>
      <c r="H162" s="355"/>
      <c r="J162" s="312"/>
      <c r="K162" s="312"/>
      <c r="L162" s="312"/>
    </row>
    <row r="163" spans="1:12" s="356" customFormat="1" x14ac:dyDescent="0.2">
      <c r="A163" s="310"/>
      <c r="B163" s="312"/>
      <c r="C163" s="312"/>
      <c r="D163" s="355"/>
      <c r="E163" s="355"/>
      <c r="F163" s="355"/>
      <c r="G163" s="355"/>
      <c r="H163" s="355"/>
      <c r="J163" s="312"/>
      <c r="K163" s="312"/>
      <c r="L163" s="312"/>
    </row>
    <row r="164" spans="1:12" s="356" customFormat="1" x14ac:dyDescent="0.2">
      <c r="A164" s="310"/>
      <c r="B164" s="312"/>
      <c r="C164" s="312"/>
      <c r="D164" s="355"/>
      <c r="E164" s="355"/>
      <c r="F164" s="355"/>
      <c r="G164" s="355"/>
      <c r="H164" s="355"/>
      <c r="J164" s="312"/>
      <c r="K164" s="312"/>
      <c r="L164" s="312"/>
    </row>
    <row r="165" spans="1:12" s="356" customFormat="1" x14ac:dyDescent="0.2">
      <c r="A165" s="310"/>
      <c r="B165" s="312"/>
      <c r="C165" s="312"/>
      <c r="D165" s="355"/>
      <c r="E165" s="355"/>
      <c r="F165" s="355"/>
      <c r="G165" s="355"/>
      <c r="H165" s="355"/>
      <c r="J165" s="312"/>
      <c r="K165" s="312"/>
      <c r="L165" s="312"/>
    </row>
    <row r="166" spans="1:12" s="356" customFormat="1" x14ac:dyDescent="0.2">
      <c r="A166" s="310"/>
      <c r="B166" s="312"/>
      <c r="C166" s="312"/>
      <c r="D166" s="355"/>
      <c r="E166" s="355"/>
      <c r="F166" s="355"/>
      <c r="G166" s="355"/>
      <c r="H166" s="355"/>
      <c r="J166" s="312"/>
      <c r="K166" s="312"/>
      <c r="L166" s="312"/>
    </row>
    <row r="167" spans="1:12" s="356" customFormat="1" x14ac:dyDescent="0.2">
      <c r="A167" s="310"/>
      <c r="B167" s="312"/>
      <c r="C167" s="312"/>
      <c r="D167" s="355"/>
      <c r="E167" s="355"/>
      <c r="F167" s="355"/>
      <c r="G167" s="355"/>
      <c r="H167" s="355"/>
      <c r="J167" s="312"/>
      <c r="K167" s="312"/>
      <c r="L167" s="312"/>
    </row>
    <row r="168" spans="1:12" s="356" customFormat="1" x14ac:dyDescent="0.2">
      <c r="A168" s="310"/>
      <c r="B168" s="312"/>
      <c r="C168" s="312"/>
      <c r="D168" s="355"/>
      <c r="E168" s="355"/>
      <c r="F168" s="355"/>
      <c r="G168" s="355"/>
      <c r="H168" s="355"/>
      <c r="J168" s="312"/>
      <c r="K168" s="312"/>
      <c r="L168" s="312"/>
    </row>
    <row r="169" spans="1:12" s="356" customFormat="1" x14ac:dyDescent="0.2">
      <c r="A169" s="310"/>
      <c r="B169" s="312"/>
      <c r="C169" s="312"/>
      <c r="D169" s="355"/>
      <c r="E169" s="355"/>
      <c r="F169" s="355"/>
      <c r="G169" s="355"/>
      <c r="H169" s="355"/>
      <c r="J169" s="312"/>
      <c r="K169" s="312"/>
      <c r="L169" s="312"/>
    </row>
    <row r="170" spans="1:12" s="356" customFormat="1" x14ac:dyDescent="0.2">
      <c r="A170" s="310"/>
      <c r="B170" s="312"/>
      <c r="C170" s="312"/>
      <c r="D170" s="355"/>
      <c r="E170" s="355"/>
      <c r="F170" s="355"/>
      <c r="G170" s="355"/>
      <c r="H170" s="355"/>
      <c r="J170" s="312"/>
      <c r="K170" s="312"/>
      <c r="L170" s="312"/>
    </row>
    <row r="171" spans="1:12" s="356" customFormat="1" x14ac:dyDescent="0.2">
      <c r="A171" s="310"/>
      <c r="B171" s="312"/>
      <c r="C171" s="312"/>
      <c r="D171" s="355"/>
      <c r="E171" s="355"/>
      <c r="F171" s="355"/>
      <c r="G171" s="355"/>
      <c r="H171" s="355"/>
      <c r="J171" s="312"/>
      <c r="K171" s="312"/>
      <c r="L171" s="312"/>
    </row>
    <row r="172" spans="1:12" s="356" customFormat="1" x14ac:dyDescent="0.2">
      <c r="A172" s="310"/>
      <c r="B172" s="312"/>
      <c r="C172" s="312"/>
      <c r="D172" s="355"/>
      <c r="E172" s="355"/>
      <c r="F172" s="355"/>
      <c r="G172" s="355"/>
      <c r="H172" s="355"/>
      <c r="J172" s="312"/>
      <c r="K172" s="312"/>
      <c r="L172" s="312"/>
    </row>
    <row r="173" spans="1:12" s="356" customFormat="1" x14ac:dyDescent="0.2">
      <c r="A173" s="310"/>
      <c r="B173" s="312"/>
      <c r="C173" s="312"/>
      <c r="D173" s="355"/>
      <c r="E173" s="355"/>
      <c r="F173" s="355"/>
      <c r="G173" s="355"/>
      <c r="H173" s="355"/>
      <c r="J173" s="312"/>
      <c r="K173" s="312"/>
      <c r="L173" s="312"/>
    </row>
    <row r="174" spans="1:12" s="356" customFormat="1" x14ac:dyDescent="0.2">
      <c r="A174" s="310"/>
      <c r="B174" s="312"/>
      <c r="C174" s="312"/>
      <c r="D174" s="355"/>
      <c r="E174" s="355"/>
      <c r="F174" s="355"/>
      <c r="G174" s="355"/>
      <c r="H174" s="355"/>
      <c r="J174" s="312"/>
      <c r="K174" s="312"/>
      <c r="L174" s="312"/>
    </row>
    <row r="175" spans="1:12" s="356" customFormat="1" x14ac:dyDescent="0.2">
      <c r="A175" s="310"/>
      <c r="B175" s="312"/>
      <c r="C175" s="312"/>
      <c r="D175" s="355"/>
      <c r="E175" s="355"/>
      <c r="F175" s="355"/>
      <c r="G175" s="355"/>
      <c r="H175" s="355"/>
      <c r="J175" s="312"/>
      <c r="K175" s="312"/>
      <c r="L175" s="312"/>
    </row>
    <row r="176" spans="1:12" s="356" customFormat="1" x14ac:dyDescent="0.2">
      <c r="A176" s="310"/>
      <c r="B176" s="312"/>
      <c r="C176" s="312"/>
      <c r="D176" s="355"/>
      <c r="E176" s="355"/>
      <c r="F176" s="355"/>
      <c r="G176" s="355"/>
      <c r="H176" s="355"/>
      <c r="J176" s="312"/>
      <c r="K176" s="312"/>
      <c r="L176" s="312"/>
    </row>
    <row r="177" spans="1:12" s="356" customFormat="1" x14ac:dyDescent="0.2">
      <c r="A177" s="310"/>
      <c r="B177" s="312"/>
      <c r="C177" s="312"/>
      <c r="D177" s="355"/>
      <c r="E177" s="355"/>
      <c r="F177" s="355"/>
      <c r="G177" s="355"/>
      <c r="H177" s="355"/>
      <c r="J177" s="312"/>
      <c r="K177" s="312"/>
      <c r="L177" s="312"/>
    </row>
    <row r="178" spans="1:12" s="356" customFormat="1" x14ac:dyDescent="0.2">
      <c r="A178" s="310"/>
      <c r="B178" s="312"/>
      <c r="C178" s="312"/>
      <c r="D178" s="355"/>
      <c r="E178" s="355"/>
      <c r="F178" s="355"/>
      <c r="G178" s="355"/>
      <c r="H178" s="355"/>
      <c r="J178" s="312"/>
      <c r="K178" s="312"/>
      <c r="L178" s="312"/>
    </row>
    <row r="179" spans="1:12" s="356" customFormat="1" x14ac:dyDescent="0.2">
      <c r="A179" s="310"/>
      <c r="B179" s="312"/>
      <c r="C179" s="312"/>
      <c r="D179" s="355"/>
      <c r="E179" s="355"/>
      <c r="F179" s="355"/>
      <c r="G179" s="355"/>
      <c r="H179" s="355"/>
      <c r="J179" s="312"/>
      <c r="K179" s="312"/>
      <c r="L179" s="312"/>
    </row>
    <row r="180" spans="1:12" s="356" customFormat="1" x14ac:dyDescent="0.2">
      <c r="A180" s="310"/>
      <c r="B180" s="312"/>
      <c r="C180" s="312"/>
      <c r="D180" s="355"/>
      <c r="E180" s="355"/>
      <c r="F180" s="355"/>
      <c r="G180" s="355"/>
      <c r="H180" s="355"/>
      <c r="J180" s="312"/>
      <c r="K180" s="312"/>
      <c r="L180" s="312"/>
    </row>
    <row r="181" spans="1:12" s="356" customFormat="1" x14ac:dyDescent="0.2">
      <c r="A181" s="310"/>
      <c r="B181" s="312"/>
      <c r="C181" s="312"/>
      <c r="D181" s="355"/>
      <c r="E181" s="355"/>
      <c r="F181" s="355"/>
      <c r="G181" s="355"/>
      <c r="H181" s="355"/>
      <c r="J181" s="312"/>
      <c r="K181" s="312"/>
      <c r="L181" s="312"/>
    </row>
    <row r="182" spans="1:12" s="356" customFormat="1" x14ac:dyDescent="0.2">
      <c r="A182" s="310"/>
      <c r="B182" s="312"/>
      <c r="C182" s="312"/>
      <c r="D182" s="355"/>
      <c r="E182" s="355"/>
      <c r="F182" s="355"/>
      <c r="G182" s="355"/>
      <c r="H182" s="355"/>
      <c r="J182" s="312"/>
      <c r="K182" s="312"/>
      <c r="L182" s="312"/>
    </row>
    <row r="183" spans="1:12" s="356" customFormat="1" x14ac:dyDescent="0.2">
      <c r="A183" s="310"/>
      <c r="B183" s="312"/>
      <c r="C183" s="312"/>
      <c r="D183" s="355"/>
      <c r="E183" s="355"/>
      <c r="F183" s="355"/>
      <c r="G183" s="355"/>
      <c r="H183" s="355"/>
      <c r="J183" s="312"/>
      <c r="K183" s="312"/>
      <c r="L183" s="312"/>
    </row>
    <row r="184" spans="1:12" s="356" customFormat="1" x14ac:dyDescent="0.2">
      <c r="A184" s="310"/>
      <c r="B184" s="312"/>
      <c r="C184" s="312"/>
      <c r="D184" s="355"/>
      <c r="E184" s="355"/>
      <c r="F184" s="355"/>
      <c r="G184" s="355"/>
      <c r="H184" s="355"/>
      <c r="J184" s="312"/>
      <c r="K184" s="312"/>
      <c r="L184" s="312"/>
    </row>
    <row r="185" spans="1:12" s="356" customFormat="1" x14ac:dyDescent="0.2">
      <c r="A185" s="310"/>
      <c r="B185" s="312"/>
      <c r="C185" s="312"/>
      <c r="D185" s="355"/>
      <c r="E185" s="355"/>
      <c r="F185" s="355"/>
      <c r="G185" s="355"/>
      <c r="H185" s="355"/>
      <c r="J185" s="312"/>
      <c r="K185" s="312"/>
      <c r="L185" s="312"/>
    </row>
    <row r="186" spans="1:12" s="356" customFormat="1" x14ac:dyDescent="0.2">
      <c r="A186" s="310"/>
      <c r="B186" s="312"/>
      <c r="C186" s="312"/>
      <c r="D186" s="355"/>
      <c r="E186" s="355"/>
      <c r="F186" s="355"/>
      <c r="G186" s="355"/>
      <c r="H186" s="355"/>
      <c r="J186" s="312"/>
      <c r="K186" s="312"/>
      <c r="L186" s="312"/>
    </row>
    <row r="187" spans="1:12" s="356" customFormat="1" x14ac:dyDescent="0.2">
      <c r="A187" s="310"/>
      <c r="B187" s="312"/>
      <c r="C187" s="312"/>
      <c r="D187" s="355"/>
      <c r="E187" s="355"/>
      <c r="F187" s="355"/>
      <c r="G187" s="355"/>
      <c r="H187" s="355"/>
      <c r="J187" s="312"/>
      <c r="K187" s="312"/>
      <c r="L187" s="312"/>
    </row>
    <row r="188" spans="1:12" s="356" customFormat="1" x14ac:dyDescent="0.2">
      <c r="A188" s="310"/>
      <c r="B188" s="312"/>
      <c r="C188" s="312"/>
      <c r="D188" s="355"/>
      <c r="E188" s="355"/>
      <c r="F188" s="355"/>
      <c r="G188" s="355"/>
      <c r="H188" s="355"/>
      <c r="J188" s="312"/>
      <c r="K188" s="312"/>
      <c r="L188" s="312"/>
    </row>
    <row r="189" spans="1:12" s="356" customFormat="1" x14ac:dyDescent="0.2">
      <c r="A189" s="310"/>
      <c r="B189" s="312"/>
      <c r="C189" s="312"/>
      <c r="D189" s="355"/>
      <c r="E189" s="355"/>
      <c r="F189" s="355"/>
      <c r="G189" s="355"/>
      <c r="H189" s="355"/>
      <c r="J189" s="312"/>
      <c r="K189" s="312"/>
      <c r="L189" s="312"/>
    </row>
    <row r="190" spans="1:12" s="356" customFormat="1" x14ac:dyDescent="0.2">
      <c r="A190" s="310"/>
      <c r="B190" s="312"/>
      <c r="C190" s="312"/>
      <c r="D190" s="355"/>
      <c r="E190" s="355"/>
      <c r="F190" s="355"/>
      <c r="G190" s="355"/>
      <c r="H190" s="355"/>
      <c r="J190" s="312"/>
      <c r="K190" s="312"/>
      <c r="L190" s="312"/>
    </row>
    <row r="191" spans="1:12" s="356" customFormat="1" x14ac:dyDescent="0.2">
      <c r="A191" s="310"/>
      <c r="B191" s="312"/>
      <c r="C191" s="312"/>
      <c r="D191" s="355"/>
      <c r="E191" s="355"/>
      <c r="F191" s="355"/>
      <c r="G191" s="355"/>
      <c r="H191" s="355"/>
      <c r="J191" s="312"/>
      <c r="K191" s="312"/>
      <c r="L191" s="312"/>
    </row>
    <row r="192" spans="1:12" s="356" customFormat="1" x14ac:dyDescent="0.2">
      <c r="A192" s="310"/>
      <c r="B192" s="312"/>
      <c r="C192" s="312"/>
      <c r="D192" s="355"/>
      <c r="E192" s="355"/>
      <c r="F192" s="355"/>
      <c r="G192" s="355"/>
      <c r="H192" s="355"/>
      <c r="J192" s="312"/>
      <c r="K192" s="312"/>
      <c r="L192" s="312"/>
    </row>
    <row r="193" spans="1:12" s="356" customFormat="1" x14ac:dyDescent="0.2">
      <c r="A193" s="310"/>
      <c r="B193" s="312"/>
      <c r="C193" s="312"/>
      <c r="D193" s="355"/>
      <c r="E193" s="355"/>
      <c r="F193" s="355"/>
      <c r="G193" s="355"/>
      <c r="H193" s="355"/>
      <c r="J193" s="312"/>
      <c r="K193" s="312"/>
      <c r="L193" s="312"/>
    </row>
    <row r="194" spans="1:12" s="356" customFormat="1" x14ac:dyDescent="0.2">
      <c r="A194" s="310"/>
      <c r="B194" s="312"/>
      <c r="C194" s="312"/>
      <c r="D194" s="355"/>
      <c r="E194" s="355"/>
      <c r="F194" s="355"/>
      <c r="G194" s="355"/>
      <c r="H194" s="355"/>
      <c r="J194" s="312"/>
      <c r="K194" s="312"/>
      <c r="L194" s="312"/>
    </row>
    <row r="195" spans="1:12" s="356" customFormat="1" x14ac:dyDescent="0.2">
      <c r="A195" s="310"/>
      <c r="B195" s="312"/>
      <c r="C195" s="312"/>
      <c r="D195" s="355"/>
      <c r="E195" s="355"/>
      <c r="F195" s="355"/>
      <c r="G195" s="355"/>
      <c r="H195" s="355"/>
      <c r="J195" s="312"/>
      <c r="K195" s="312"/>
      <c r="L195" s="312"/>
    </row>
    <row r="196" spans="1:12" s="356" customFormat="1" x14ac:dyDescent="0.2">
      <c r="A196" s="310"/>
      <c r="B196" s="312"/>
      <c r="C196" s="312"/>
      <c r="D196" s="355"/>
      <c r="E196" s="355"/>
      <c r="F196" s="355"/>
      <c r="G196" s="355"/>
      <c r="H196" s="355"/>
      <c r="J196" s="312"/>
      <c r="K196" s="312"/>
      <c r="L196" s="312"/>
    </row>
    <row r="197" spans="1:12" s="356" customFormat="1" x14ac:dyDescent="0.2">
      <c r="A197" s="310"/>
      <c r="B197" s="312"/>
      <c r="C197" s="312"/>
      <c r="D197" s="355"/>
      <c r="E197" s="355"/>
      <c r="F197" s="355"/>
      <c r="G197" s="355"/>
      <c r="H197" s="355"/>
      <c r="J197" s="312"/>
      <c r="K197" s="312"/>
      <c r="L197" s="312"/>
    </row>
    <row r="198" spans="1:12" s="356" customFormat="1" x14ac:dyDescent="0.2">
      <c r="A198" s="310"/>
      <c r="B198" s="312"/>
      <c r="C198" s="312"/>
      <c r="D198" s="355"/>
      <c r="E198" s="355"/>
      <c r="F198" s="355"/>
      <c r="G198" s="355"/>
      <c r="H198" s="355"/>
      <c r="J198" s="312"/>
      <c r="K198" s="312"/>
      <c r="L198" s="312"/>
    </row>
    <row r="199" spans="1:12" s="356" customFormat="1" x14ac:dyDescent="0.2">
      <c r="A199" s="310"/>
      <c r="B199" s="312"/>
      <c r="C199" s="312"/>
      <c r="D199" s="355"/>
      <c r="E199" s="355"/>
      <c r="F199" s="355"/>
      <c r="G199" s="355"/>
      <c r="H199" s="355"/>
      <c r="J199" s="312"/>
      <c r="K199" s="312"/>
      <c r="L199" s="312"/>
    </row>
    <row r="200" spans="1:12" s="356" customFormat="1" x14ac:dyDescent="0.2">
      <c r="A200" s="310"/>
      <c r="B200" s="312"/>
      <c r="C200" s="312"/>
      <c r="D200" s="355"/>
      <c r="E200" s="355"/>
      <c r="F200" s="355"/>
      <c r="G200" s="355"/>
      <c r="H200" s="355"/>
      <c r="J200" s="312"/>
      <c r="K200" s="312"/>
      <c r="L200" s="312"/>
    </row>
    <row r="201" spans="1:12" s="356" customFormat="1" x14ac:dyDescent="0.2">
      <c r="A201" s="310"/>
      <c r="B201" s="312"/>
      <c r="C201" s="312"/>
      <c r="D201" s="355"/>
      <c r="E201" s="355"/>
      <c r="F201" s="355"/>
      <c r="G201" s="355"/>
      <c r="H201" s="355"/>
      <c r="J201" s="312"/>
      <c r="K201" s="312"/>
      <c r="L201" s="312"/>
    </row>
    <row r="202" spans="1:12" s="356" customFormat="1" x14ac:dyDescent="0.2">
      <c r="A202" s="310"/>
      <c r="B202" s="312"/>
      <c r="C202" s="312"/>
      <c r="D202" s="355"/>
      <c r="E202" s="355"/>
      <c r="F202" s="355"/>
      <c r="G202" s="355"/>
      <c r="H202" s="355"/>
      <c r="J202" s="312"/>
      <c r="K202" s="312"/>
      <c r="L202" s="312"/>
    </row>
    <row r="203" spans="1:12" s="356" customFormat="1" x14ac:dyDescent="0.2">
      <c r="A203" s="310"/>
      <c r="B203" s="312"/>
      <c r="C203" s="312"/>
      <c r="D203" s="355"/>
      <c r="E203" s="355"/>
      <c r="F203" s="355"/>
      <c r="G203" s="355"/>
      <c r="H203" s="355"/>
      <c r="J203" s="312"/>
      <c r="K203" s="312"/>
      <c r="L203" s="312"/>
    </row>
    <row r="204" spans="1:12" s="356" customFormat="1" x14ac:dyDescent="0.2">
      <c r="A204" s="310"/>
      <c r="B204" s="312"/>
      <c r="C204" s="312"/>
      <c r="D204" s="355"/>
      <c r="E204" s="355"/>
      <c r="F204" s="355"/>
      <c r="G204" s="355"/>
      <c r="H204" s="355"/>
      <c r="J204" s="312"/>
      <c r="K204" s="312"/>
      <c r="L204" s="312"/>
    </row>
    <row r="205" spans="1:12" s="356" customFormat="1" x14ac:dyDescent="0.2">
      <c r="A205" s="310"/>
      <c r="B205" s="312"/>
      <c r="C205" s="312"/>
      <c r="D205" s="355"/>
      <c r="E205" s="355"/>
      <c r="F205" s="355"/>
      <c r="G205" s="355"/>
      <c r="H205" s="355"/>
      <c r="J205" s="312"/>
      <c r="K205" s="312"/>
      <c r="L205" s="312"/>
    </row>
    <row r="206" spans="1:12" s="356" customFormat="1" x14ac:dyDescent="0.2">
      <c r="A206" s="310"/>
      <c r="B206" s="312"/>
      <c r="C206" s="312"/>
      <c r="D206" s="355"/>
      <c r="E206" s="355"/>
      <c r="F206" s="355"/>
      <c r="G206" s="355"/>
      <c r="H206" s="355"/>
      <c r="J206" s="312"/>
      <c r="K206" s="312"/>
      <c r="L206" s="312"/>
    </row>
    <row r="207" spans="1:12" s="356" customFormat="1" x14ac:dyDescent="0.2">
      <c r="A207" s="310"/>
      <c r="B207" s="312"/>
      <c r="C207" s="312"/>
      <c r="D207" s="355"/>
      <c r="E207" s="355"/>
      <c r="F207" s="355"/>
      <c r="G207" s="355"/>
      <c r="H207" s="355"/>
      <c r="J207" s="312"/>
      <c r="K207" s="312"/>
      <c r="L207" s="312"/>
    </row>
    <row r="208" spans="1:12" s="356" customFormat="1" x14ac:dyDescent="0.2">
      <c r="A208" s="310"/>
      <c r="B208" s="312"/>
      <c r="C208" s="312"/>
      <c r="D208" s="355"/>
      <c r="E208" s="355"/>
      <c r="F208" s="355"/>
      <c r="G208" s="355"/>
      <c r="H208" s="355"/>
      <c r="J208" s="312"/>
      <c r="K208" s="312"/>
      <c r="L208" s="312"/>
    </row>
    <row r="209" spans="1:12" s="356" customFormat="1" x14ac:dyDescent="0.2">
      <c r="A209" s="310"/>
      <c r="B209" s="312"/>
      <c r="C209" s="312"/>
      <c r="D209" s="355"/>
      <c r="E209" s="355"/>
      <c r="F209" s="355"/>
      <c r="G209" s="355"/>
      <c r="H209" s="355"/>
      <c r="J209" s="312"/>
      <c r="K209" s="312"/>
      <c r="L209" s="312"/>
    </row>
    <row r="210" spans="1:12" s="356" customFormat="1" x14ac:dyDescent="0.2">
      <c r="A210" s="310"/>
      <c r="B210" s="312"/>
      <c r="C210" s="312"/>
      <c r="D210" s="355"/>
      <c r="E210" s="355"/>
      <c r="F210" s="355"/>
      <c r="G210" s="355"/>
      <c r="H210" s="355"/>
      <c r="J210" s="312"/>
      <c r="K210" s="312"/>
      <c r="L210" s="312"/>
    </row>
    <row r="211" spans="1:12" s="356" customFormat="1" x14ac:dyDescent="0.2">
      <c r="A211" s="310"/>
      <c r="B211" s="312"/>
      <c r="C211" s="312"/>
      <c r="D211" s="355"/>
      <c r="E211" s="355"/>
      <c r="F211" s="355"/>
      <c r="G211" s="355"/>
      <c r="H211" s="355"/>
      <c r="J211" s="312"/>
      <c r="K211" s="312"/>
      <c r="L211" s="312"/>
    </row>
    <row r="212" spans="1:12" s="356" customFormat="1" x14ac:dyDescent="0.2">
      <c r="A212" s="310"/>
      <c r="B212" s="312"/>
      <c r="C212" s="312"/>
      <c r="D212" s="355"/>
      <c r="E212" s="355"/>
      <c r="F212" s="355"/>
      <c r="G212" s="355"/>
      <c r="H212" s="355"/>
      <c r="J212" s="312"/>
      <c r="K212" s="312"/>
      <c r="L212" s="312"/>
    </row>
    <row r="213" spans="1:12" s="356" customFormat="1" x14ac:dyDescent="0.2">
      <c r="A213" s="310"/>
      <c r="B213" s="312"/>
      <c r="C213" s="312"/>
      <c r="D213" s="355"/>
      <c r="E213" s="355"/>
      <c r="F213" s="355"/>
      <c r="G213" s="355"/>
      <c r="H213" s="355"/>
      <c r="J213" s="312"/>
      <c r="K213" s="312"/>
      <c r="L213" s="312"/>
    </row>
    <row r="214" spans="1:12" s="356" customFormat="1" x14ac:dyDescent="0.2">
      <c r="A214" s="310"/>
      <c r="B214" s="312"/>
      <c r="C214" s="312"/>
      <c r="D214" s="355"/>
      <c r="E214" s="355"/>
      <c r="F214" s="355"/>
      <c r="G214" s="355"/>
      <c r="H214" s="355"/>
      <c r="J214" s="312"/>
      <c r="K214" s="312"/>
      <c r="L214" s="312"/>
    </row>
    <row r="215" spans="1:12" s="356" customFormat="1" x14ac:dyDescent="0.2">
      <c r="A215" s="310"/>
      <c r="B215" s="312"/>
      <c r="C215" s="312"/>
      <c r="D215" s="355"/>
      <c r="E215" s="355"/>
      <c r="F215" s="355"/>
      <c r="G215" s="355"/>
      <c r="H215" s="355"/>
      <c r="J215" s="312"/>
      <c r="K215" s="312"/>
      <c r="L215" s="312"/>
    </row>
    <row r="216" spans="1:12" s="356" customFormat="1" x14ac:dyDescent="0.2">
      <c r="A216" s="310"/>
      <c r="B216" s="312"/>
      <c r="C216" s="312"/>
      <c r="D216" s="355"/>
      <c r="E216" s="355"/>
      <c r="F216" s="355"/>
      <c r="G216" s="355"/>
      <c r="H216" s="355"/>
      <c r="J216" s="312"/>
      <c r="K216" s="312"/>
      <c r="L216" s="312"/>
    </row>
    <row r="217" spans="1:12" s="356" customFormat="1" x14ac:dyDescent="0.2">
      <c r="A217" s="310"/>
      <c r="B217" s="312"/>
      <c r="C217" s="312"/>
      <c r="D217" s="355"/>
      <c r="E217" s="355"/>
      <c r="F217" s="355"/>
      <c r="G217" s="355"/>
      <c r="H217" s="355"/>
      <c r="J217" s="312"/>
      <c r="K217" s="312"/>
      <c r="L217" s="312"/>
    </row>
    <row r="218" spans="1:12" s="356" customFormat="1" x14ac:dyDescent="0.2">
      <c r="A218" s="310"/>
      <c r="B218" s="312"/>
      <c r="C218" s="312"/>
      <c r="D218" s="355"/>
      <c r="E218" s="355"/>
      <c r="F218" s="355"/>
      <c r="G218" s="355"/>
      <c r="H218" s="355"/>
      <c r="J218" s="312"/>
      <c r="K218" s="312"/>
      <c r="L218" s="312"/>
    </row>
    <row r="219" spans="1:12" s="356" customFormat="1" x14ac:dyDescent="0.2">
      <c r="A219" s="310"/>
      <c r="B219" s="312"/>
      <c r="C219" s="312"/>
      <c r="D219" s="355"/>
      <c r="E219" s="355"/>
      <c r="F219" s="355"/>
      <c r="G219" s="355"/>
      <c r="H219" s="355"/>
      <c r="J219" s="312"/>
      <c r="K219" s="312"/>
      <c r="L219" s="312"/>
    </row>
    <row r="220" spans="1:12" s="356" customFormat="1" x14ac:dyDescent="0.2">
      <c r="A220" s="310"/>
      <c r="B220" s="312"/>
      <c r="C220" s="312"/>
      <c r="D220" s="355"/>
      <c r="E220" s="355"/>
      <c r="F220" s="355"/>
      <c r="G220" s="355"/>
      <c r="H220" s="355"/>
      <c r="J220" s="312"/>
      <c r="K220" s="312"/>
      <c r="L220" s="312"/>
    </row>
    <row r="221" spans="1:12" s="356" customFormat="1" x14ac:dyDescent="0.2">
      <c r="A221" s="310"/>
      <c r="B221" s="312"/>
      <c r="C221" s="312"/>
      <c r="D221" s="355"/>
      <c r="E221" s="355"/>
      <c r="F221" s="355"/>
      <c r="G221" s="355"/>
      <c r="H221" s="355"/>
      <c r="J221" s="312"/>
      <c r="K221" s="312"/>
      <c r="L221" s="312"/>
    </row>
    <row r="222" spans="1:12" s="356" customFormat="1" x14ac:dyDescent="0.2">
      <c r="A222" s="310"/>
      <c r="B222" s="312"/>
      <c r="C222" s="312"/>
      <c r="D222" s="355"/>
      <c r="E222" s="355"/>
      <c r="F222" s="355"/>
      <c r="G222" s="355"/>
      <c r="H222" s="355"/>
      <c r="J222" s="312"/>
      <c r="K222" s="312"/>
      <c r="L222" s="312"/>
    </row>
    <row r="223" spans="1:12" s="356" customFormat="1" x14ac:dyDescent="0.2">
      <c r="A223" s="310"/>
      <c r="B223" s="312"/>
      <c r="C223" s="312"/>
      <c r="D223" s="355"/>
      <c r="E223" s="355"/>
      <c r="F223" s="355"/>
      <c r="G223" s="355"/>
      <c r="H223" s="355"/>
      <c r="J223" s="312"/>
      <c r="K223" s="312"/>
      <c r="L223" s="312"/>
    </row>
    <row r="224" spans="1:12" s="356" customFormat="1" x14ac:dyDescent="0.2">
      <c r="A224" s="310"/>
      <c r="B224" s="312"/>
      <c r="C224" s="312"/>
      <c r="D224" s="355"/>
      <c r="E224" s="355"/>
      <c r="F224" s="355"/>
      <c r="G224" s="355"/>
      <c r="H224" s="355"/>
      <c r="J224" s="312"/>
      <c r="K224" s="312"/>
      <c r="L224" s="312"/>
    </row>
  </sheetData>
  <mergeCells count="7">
    <mergeCell ref="B1:I1"/>
    <mergeCell ref="B2:I2"/>
    <mergeCell ref="B3:I3"/>
    <mergeCell ref="B7:B8"/>
    <mergeCell ref="C7:C8"/>
    <mergeCell ref="D7:H7"/>
    <mergeCell ref="I7:I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FE448A-2BAE-4603-8F84-2AA716DA4A2B}">
  <sheetPr>
    <tabColor theme="5" tint="0.39997558519241921"/>
    <pageSetUpPr fitToPage="1"/>
  </sheetPr>
  <dimension ref="A1:I45"/>
  <sheetViews>
    <sheetView showGridLines="0" topLeftCell="A38" zoomScaleNormal="100" workbookViewId="0">
      <selection activeCell="A47" sqref="A47"/>
    </sheetView>
  </sheetViews>
  <sheetFormatPr baseColWidth="10" defaultColWidth="12" defaultRowHeight="11.25" x14ac:dyDescent="0.2"/>
  <cols>
    <col min="1" max="1" width="1.83203125" style="24" customWidth="1"/>
    <col min="2" max="2" width="62.5" style="24" customWidth="1"/>
    <col min="3" max="3" width="17.83203125" style="24" customWidth="1"/>
    <col min="4" max="4" width="19.83203125" style="24" customWidth="1"/>
    <col min="5" max="6" width="17.83203125" style="24" customWidth="1"/>
    <col min="7" max="7" width="18.83203125" style="24" customWidth="1"/>
    <col min="8" max="8" width="17.83203125" style="24" customWidth="1"/>
    <col min="9" max="9" width="1.83203125" style="24" customWidth="1"/>
    <col min="10" max="16384" width="12" style="24"/>
  </cols>
  <sheetData>
    <row r="1" spans="1:9" s="4" customFormat="1" ht="52.5" customHeight="1" x14ac:dyDescent="0.2">
      <c r="A1" s="1" t="s">
        <v>0</v>
      </c>
      <c r="B1" s="2"/>
      <c r="C1" s="2"/>
      <c r="D1" s="2"/>
      <c r="E1" s="2"/>
      <c r="F1" s="2"/>
      <c r="G1" s="2"/>
      <c r="H1" s="3"/>
    </row>
    <row r="2" spans="1:9" s="4" customFormat="1" x14ac:dyDescent="0.2">
      <c r="A2" s="5" t="s">
        <v>1</v>
      </c>
      <c r="B2" s="6"/>
      <c r="C2" s="1" t="s">
        <v>2</v>
      </c>
      <c r="D2" s="2"/>
      <c r="E2" s="2"/>
      <c r="F2" s="2"/>
      <c r="G2" s="3"/>
      <c r="H2" s="7" t="s">
        <v>3</v>
      </c>
    </row>
    <row r="3" spans="1:9" s="14" customFormat="1" ht="24.95" customHeight="1" x14ac:dyDescent="0.2">
      <c r="A3" s="8"/>
      <c r="B3" s="9"/>
      <c r="C3" s="10" t="s">
        <v>4</v>
      </c>
      <c r="D3" s="11" t="s">
        <v>5</v>
      </c>
      <c r="E3" s="11" t="s">
        <v>6</v>
      </c>
      <c r="F3" s="11" t="s">
        <v>7</v>
      </c>
      <c r="G3" s="12" t="s">
        <v>8</v>
      </c>
      <c r="H3" s="13"/>
    </row>
    <row r="4" spans="1:9" s="14" customFormat="1" x14ac:dyDescent="0.2">
      <c r="A4" s="15"/>
      <c r="B4" s="16"/>
      <c r="C4" s="17" t="s">
        <v>9</v>
      </c>
      <c r="D4" s="18" t="s">
        <v>10</v>
      </c>
      <c r="E4" s="18" t="s">
        <v>11</v>
      </c>
      <c r="F4" s="18" t="s">
        <v>12</v>
      </c>
      <c r="G4" s="18" t="s">
        <v>13</v>
      </c>
      <c r="H4" s="18" t="s">
        <v>14</v>
      </c>
    </row>
    <row r="5" spans="1:9" x14ac:dyDescent="0.2">
      <c r="A5" s="19"/>
      <c r="B5" s="20" t="s">
        <v>15</v>
      </c>
      <c r="C5" s="21">
        <v>0</v>
      </c>
      <c r="D5" s="21">
        <v>0</v>
      </c>
      <c r="E5" s="22">
        <f>+C5+D5</f>
        <v>0</v>
      </c>
      <c r="F5" s="21">
        <v>0</v>
      </c>
      <c r="G5" s="21">
        <v>0</v>
      </c>
      <c r="H5" s="22">
        <f>+G5-C5</f>
        <v>0</v>
      </c>
      <c r="I5" s="23" t="s">
        <v>16</v>
      </c>
    </row>
    <row r="6" spans="1:9" x14ac:dyDescent="0.2">
      <c r="A6" s="25"/>
      <c r="B6" s="26" t="s">
        <v>17</v>
      </c>
      <c r="C6" s="27">
        <v>0</v>
      </c>
      <c r="D6" s="27">
        <v>0</v>
      </c>
      <c r="E6" s="28">
        <f t="shared" ref="E6:E14" si="0">+C6+D6</f>
        <v>0</v>
      </c>
      <c r="F6" s="27">
        <v>0</v>
      </c>
      <c r="G6" s="27">
        <v>0</v>
      </c>
      <c r="H6" s="28">
        <f t="shared" ref="H6:H15" si="1">+G6-C6</f>
        <v>0</v>
      </c>
      <c r="I6" s="23" t="s">
        <v>18</v>
      </c>
    </row>
    <row r="7" spans="1:9" x14ac:dyDescent="0.2">
      <c r="A7" s="19"/>
      <c r="B7" s="20" t="s">
        <v>19</v>
      </c>
      <c r="C7" s="27">
        <v>0</v>
      </c>
      <c r="D7" s="27">
        <v>0</v>
      </c>
      <c r="E7" s="28">
        <f t="shared" si="0"/>
        <v>0</v>
      </c>
      <c r="F7" s="27">
        <v>0</v>
      </c>
      <c r="G7" s="27">
        <v>0</v>
      </c>
      <c r="H7" s="28">
        <f t="shared" si="1"/>
        <v>0</v>
      </c>
      <c r="I7" s="23" t="s">
        <v>20</v>
      </c>
    </row>
    <row r="8" spans="1:9" x14ac:dyDescent="0.2">
      <c r="A8" s="19"/>
      <c r="B8" s="20" t="s">
        <v>21</v>
      </c>
      <c r="C8" s="27">
        <v>0</v>
      </c>
      <c r="D8" s="27">
        <v>0</v>
      </c>
      <c r="E8" s="28">
        <f t="shared" si="0"/>
        <v>0</v>
      </c>
      <c r="F8" s="27">
        <v>0</v>
      </c>
      <c r="G8" s="27">
        <v>0</v>
      </c>
      <c r="H8" s="28">
        <f t="shared" si="1"/>
        <v>0</v>
      </c>
      <c r="I8" s="23" t="s">
        <v>22</v>
      </c>
    </row>
    <row r="9" spans="1:9" x14ac:dyDescent="0.2">
      <c r="A9" s="19"/>
      <c r="B9" s="20" t="s">
        <v>23</v>
      </c>
      <c r="C9" s="27">
        <v>0</v>
      </c>
      <c r="D9" s="27">
        <v>0</v>
      </c>
      <c r="E9" s="28">
        <f t="shared" si="0"/>
        <v>0</v>
      </c>
      <c r="F9" s="27">
        <v>0</v>
      </c>
      <c r="G9" s="27">
        <v>0</v>
      </c>
      <c r="H9" s="28">
        <f t="shared" si="1"/>
        <v>0</v>
      </c>
      <c r="I9" s="23" t="s">
        <v>24</v>
      </c>
    </row>
    <row r="10" spans="1:9" x14ac:dyDescent="0.2">
      <c r="A10" s="25"/>
      <c r="B10" s="26" t="s">
        <v>25</v>
      </c>
      <c r="C10" s="27">
        <v>0</v>
      </c>
      <c r="D10" s="27">
        <v>0</v>
      </c>
      <c r="E10" s="28">
        <f t="shared" si="0"/>
        <v>0</v>
      </c>
      <c r="F10" s="27">
        <v>0</v>
      </c>
      <c r="G10" s="27">
        <v>0</v>
      </c>
      <c r="H10" s="28">
        <f t="shared" si="1"/>
        <v>0</v>
      </c>
      <c r="I10" s="23" t="s">
        <v>26</v>
      </c>
    </row>
    <row r="11" spans="1:9" x14ac:dyDescent="0.2">
      <c r="A11" s="29"/>
      <c r="B11" s="20" t="s">
        <v>27</v>
      </c>
      <c r="C11" s="27">
        <v>7891892</v>
      </c>
      <c r="D11" s="27">
        <v>336905472.32999998</v>
      </c>
      <c r="E11" s="28">
        <f t="shared" si="0"/>
        <v>344797364.32999998</v>
      </c>
      <c r="F11" s="27">
        <v>56961422.060000002</v>
      </c>
      <c r="G11" s="27">
        <v>55992338.159999996</v>
      </c>
      <c r="H11" s="28">
        <f t="shared" si="1"/>
        <v>48100446.159999996</v>
      </c>
      <c r="I11" s="23" t="s">
        <v>28</v>
      </c>
    </row>
    <row r="12" spans="1:9" ht="22.5" x14ac:dyDescent="0.2">
      <c r="A12" s="29"/>
      <c r="B12" s="20" t="s">
        <v>29</v>
      </c>
      <c r="C12" s="27">
        <v>7596548988</v>
      </c>
      <c r="D12" s="27">
        <v>793773845.62</v>
      </c>
      <c r="E12" s="28">
        <f t="shared" si="0"/>
        <v>8390322833.6199999</v>
      </c>
      <c r="F12" s="27">
        <v>8383094213.5699997</v>
      </c>
      <c r="G12" s="27">
        <v>8383094213.5699997</v>
      </c>
      <c r="H12" s="28">
        <f t="shared" si="1"/>
        <v>786545225.56999969</v>
      </c>
      <c r="I12" s="23" t="s">
        <v>30</v>
      </c>
    </row>
    <row r="13" spans="1:9" ht="22.5" x14ac:dyDescent="0.2">
      <c r="A13" s="29"/>
      <c r="B13" s="20" t="s">
        <v>31</v>
      </c>
      <c r="C13" s="27">
        <v>5755135562.4499998</v>
      </c>
      <c r="D13" s="27">
        <v>641305634.50999999</v>
      </c>
      <c r="E13" s="28">
        <f t="shared" si="0"/>
        <v>6396441196.96</v>
      </c>
      <c r="F13" s="27">
        <v>6359157305.0699997</v>
      </c>
      <c r="G13" s="27">
        <v>6358786685.0699997</v>
      </c>
      <c r="H13" s="28">
        <f t="shared" si="1"/>
        <v>603651122.61999989</v>
      </c>
      <c r="I13" s="23" t="s">
        <v>32</v>
      </c>
    </row>
    <row r="14" spans="1:9" x14ac:dyDescent="0.2">
      <c r="A14" s="19"/>
      <c r="B14" s="20" t="s">
        <v>33</v>
      </c>
      <c r="C14" s="27">
        <v>0</v>
      </c>
      <c r="D14" s="27">
        <v>0</v>
      </c>
      <c r="E14" s="28">
        <f t="shared" si="0"/>
        <v>0</v>
      </c>
      <c r="F14" s="27">
        <v>0</v>
      </c>
      <c r="G14" s="27">
        <v>0</v>
      </c>
      <c r="H14" s="28">
        <f t="shared" si="1"/>
        <v>0</v>
      </c>
      <c r="I14" s="23" t="s">
        <v>34</v>
      </c>
    </row>
    <row r="15" spans="1:9" x14ac:dyDescent="0.2">
      <c r="A15" s="19"/>
      <c r="C15" s="30"/>
      <c r="D15" s="30"/>
      <c r="E15" s="30"/>
      <c r="F15" s="30">
        <v>0</v>
      </c>
      <c r="G15" s="30">
        <v>0</v>
      </c>
      <c r="H15" s="30">
        <f t="shared" si="1"/>
        <v>0</v>
      </c>
      <c r="I15" s="23" t="s">
        <v>35</v>
      </c>
    </row>
    <row r="16" spans="1:9" x14ac:dyDescent="0.2">
      <c r="A16" s="31"/>
      <c r="B16" s="32" t="s">
        <v>36</v>
      </c>
      <c r="C16" s="33">
        <f>SUM(C5:C15)</f>
        <v>13359576442.450001</v>
      </c>
      <c r="D16" s="33">
        <f t="shared" ref="D16:G16" si="2">SUM(D5:D15)</f>
        <v>1771984952.46</v>
      </c>
      <c r="E16" s="33">
        <f t="shared" si="2"/>
        <v>15131561394.91</v>
      </c>
      <c r="F16" s="33">
        <f t="shared" si="2"/>
        <v>14799212940.700001</v>
      </c>
      <c r="G16" s="33">
        <f t="shared" si="2"/>
        <v>14797873236.799999</v>
      </c>
      <c r="H16" s="34">
        <f>SUM(H5:H15)</f>
        <v>1438296794.3499994</v>
      </c>
      <c r="I16" s="23" t="s">
        <v>35</v>
      </c>
    </row>
    <row r="17" spans="1:9" x14ac:dyDescent="0.2">
      <c r="A17" s="35"/>
      <c r="B17" s="36"/>
      <c r="C17" s="37"/>
      <c r="D17" s="37"/>
      <c r="E17" s="38"/>
      <c r="F17" s="39" t="s">
        <v>37</v>
      </c>
      <c r="G17" s="40"/>
      <c r="H17" s="41"/>
      <c r="I17" s="23" t="s">
        <v>35</v>
      </c>
    </row>
    <row r="18" spans="1:9" ht="10.15" customHeight="1" x14ac:dyDescent="0.2">
      <c r="A18" s="42" t="s">
        <v>38</v>
      </c>
      <c r="B18" s="43"/>
      <c r="C18" s="44" t="s">
        <v>2</v>
      </c>
      <c r="D18" s="45"/>
      <c r="E18" s="45"/>
      <c r="F18" s="45"/>
      <c r="G18" s="46"/>
      <c r="H18" s="47" t="s">
        <v>3</v>
      </c>
      <c r="I18" s="23" t="s">
        <v>35</v>
      </c>
    </row>
    <row r="19" spans="1:9" ht="22.5" x14ac:dyDescent="0.2">
      <c r="A19" s="48"/>
      <c r="B19" s="49"/>
      <c r="C19" s="50" t="s">
        <v>4</v>
      </c>
      <c r="D19" s="51" t="s">
        <v>5</v>
      </c>
      <c r="E19" s="51" t="s">
        <v>6</v>
      </c>
      <c r="F19" s="51" t="s">
        <v>7</v>
      </c>
      <c r="G19" s="52" t="s">
        <v>8</v>
      </c>
      <c r="H19" s="53"/>
      <c r="I19" s="23" t="s">
        <v>35</v>
      </c>
    </row>
    <row r="20" spans="1:9" x14ac:dyDescent="0.2">
      <c r="A20" s="54"/>
      <c r="B20" s="55"/>
      <c r="C20" s="56" t="s">
        <v>9</v>
      </c>
      <c r="D20" s="57" t="s">
        <v>10</v>
      </c>
      <c r="E20" s="57" t="s">
        <v>11</v>
      </c>
      <c r="F20" s="57" t="s">
        <v>12</v>
      </c>
      <c r="G20" s="57" t="s">
        <v>13</v>
      </c>
      <c r="H20" s="57" t="s">
        <v>14</v>
      </c>
      <c r="I20" s="23" t="s">
        <v>35</v>
      </c>
    </row>
    <row r="21" spans="1:9" x14ac:dyDescent="0.2">
      <c r="A21" s="58" t="s">
        <v>39</v>
      </c>
      <c r="B21" s="59"/>
      <c r="C21" s="60">
        <f>SUM(C22:C29)</f>
        <v>7596548988</v>
      </c>
      <c r="D21" s="60">
        <f t="shared" ref="D21:G21" si="3">SUM(D22:D29)</f>
        <v>793773845.62</v>
      </c>
      <c r="E21" s="60">
        <f t="shared" si="3"/>
        <v>8390322833.6199999</v>
      </c>
      <c r="F21" s="60">
        <f t="shared" si="3"/>
        <v>8383094213.5699997</v>
      </c>
      <c r="G21" s="60">
        <f t="shared" si="3"/>
        <v>8383094213.5699997</v>
      </c>
      <c r="H21" s="60">
        <f>SUM(H22:H29)</f>
        <v>786545225.56999969</v>
      </c>
      <c r="I21" s="23" t="s">
        <v>35</v>
      </c>
    </row>
    <row r="22" spans="1:9" x14ac:dyDescent="0.2">
      <c r="A22" s="61"/>
      <c r="B22" s="62" t="s">
        <v>15</v>
      </c>
      <c r="C22" s="63">
        <v>0</v>
      </c>
      <c r="D22" s="63">
        <v>0</v>
      </c>
      <c r="E22" s="64">
        <f>+C22+D22</f>
        <v>0</v>
      </c>
      <c r="F22" s="63">
        <v>0</v>
      </c>
      <c r="G22" s="63">
        <v>0</v>
      </c>
      <c r="H22" s="64">
        <f>+G22-C22</f>
        <v>0</v>
      </c>
      <c r="I22" s="23" t="s">
        <v>16</v>
      </c>
    </row>
    <row r="23" spans="1:9" x14ac:dyDescent="0.2">
      <c r="A23" s="61"/>
      <c r="B23" s="62" t="s">
        <v>17</v>
      </c>
      <c r="C23" s="63">
        <v>0</v>
      </c>
      <c r="D23" s="63">
        <v>0</v>
      </c>
      <c r="E23" s="64">
        <f t="shared" ref="E23:E29" si="4">+C23+D23</f>
        <v>0</v>
      </c>
      <c r="F23" s="63">
        <v>0</v>
      </c>
      <c r="G23" s="63">
        <v>0</v>
      </c>
      <c r="H23" s="64">
        <f t="shared" ref="H23:H29" si="5">+G23-C23</f>
        <v>0</v>
      </c>
      <c r="I23" s="23" t="s">
        <v>18</v>
      </c>
    </row>
    <row r="24" spans="1:9" x14ac:dyDescent="0.2">
      <c r="A24" s="61"/>
      <c r="B24" s="62" t="s">
        <v>19</v>
      </c>
      <c r="C24" s="63">
        <v>0</v>
      </c>
      <c r="D24" s="63">
        <v>0</v>
      </c>
      <c r="E24" s="64">
        <f t="shared" si="4"/>
        <v>0</v>
      </c>
      <c r="F24" s="63">
        <v>0</v>
      </c>
      <c r="G24" s="63">
        <v>0</v>
      </c>
      <c r="H24" s="64">
        <f t="shared" si="5"/>
        <v>0</v>
      </c>
      <c r="I24" s="23" t="s">
        <v>20</v>
      </c>
    </row>
    <row r="25" spans="1:9" x14ac:dyDescent="0.2">
      <c r="A25" s="61"/>
      <c r="B25" s="62" t="s">
        <v>21</v>
      </c>
      <c r="C25" s="63">
        <v>0</v>
      </c>
      <c r="D25" s="63">
        <v>0</v>
      </c>
      <c r="E25" s="64">
        <f t="shared" si="4"/>
        <v>0</v>
      </c>
      <c r="F25" s="63">
        <v>0</v>
      </c>
      <c r="G25" s="63">
        <v>0</v>
      </c>
      <c r="H25" s="64">
        <f t="shared" si="5"/>
        <v>0</v>
      </c>
      <c r="I25" s="23" t="s">
        <v>22</v>
      </c>
    </row>
    <row r="26" spans="1:9" x14ac:dyDescent="0.2">
      <c r="A26" s="61"/>
      <c r="B26" s="62" t="s">
        <v>40</v>
      </c>
      <c r="C26" s="63">
        <v>0</v>
      </c>
      <c r="D26" s="63">
        <v>0</v>
      </c>
      <c r="E26" s="64">
        <f t="shared" si="4"/>
        <v>0</v>
      </c>
      <c r="F26" s="63">
        <v>0</v>
      </c>
      <c r="G26" s="63">
        <v>0</v>
      </c>
      <c r="H26" s="64">
        <f t="shared" si="5"/>
        <v>0</v>
      </c>
      <c r="I26" s="23" t="s">
        <v>24</v>
      </c>
    </row>
    <row r="27" spans="1:9" x14ac:dyDescent="0.2">
      <c r="A27" s="61"/>
      <c r="B27" s="62" t="s">
        <v>41</v>
      </c>
      <c r="C27" s="63">
        <v>0</v>
      </c>
      <c r="D27" s="63">
        <v>0</v>
      </c>
      <c r="E27" s="64">
        <f t="shared" si="4"/>
        <v>0</v>
      </c>
      <c r="F27" s="63">
        <v>0</v>
      </c>
      <c r="G27" s="63">
        <v>0</v>
      </c>
      <c r="H27" s="64">
        <f t="shared" si="5"/>
        <v>0</v>
      </c>
      <c r="I27" s="23" t="s">
        <v>26</v>
      </c>
    </row>
    <row r="28" spans="1:9" ht="22.5" x14ac:dyDescent="0.2">
      <c r="A28" s="61"/>
      <c r="B28" s="62" t="s">
        <v>42</v>
      </c>
      <c r="C28" s="63">
        <f>+C12</f>
        <v>7596548988</v>
      </c>
      <c r="D28" s="63">
        <f>+D12</f>
        <v>793773845.62</v>
      </c>
      <c r="E28" s="64">
        <f t="shared" si="4"/>
        <v>8390322833.6199999</v>
      </c>
      <c r="F28" s="63">
        <f>+F12</f>
        <v>8383094213.5699997</v>
      </c>
      <c r="G28" s="63">
        <f>+G12</f>
        <v>8383094213.5699997</v>
      </c>
      <c r="H28" s="64">
        <f t="shared" si="5"/>
        <v>786545225.56999969</v>
      </c>
      <c r="I28" s="23" t="s">
        <v>30</v>
      </c>
    </row>
    <row r="29" spans="1:9" ht="22.5" x14ac:dyDescent="0.2">
      <c r="A29" s="61"/>
      <c r="B29" s="62" t="s">
        <v>31</v>
      </c>
      <c r="C29" s="63">
        <v>0</v>
      </c>
      <c r="D29" s="63">
        <v>0</v>
      </c>
      <c r="E29" s="64">
        <f t="shared" si="4"/>
        <v>0</v>
      </c>
      <c r="F29" s="63">
        <v>0</v>
      </c>
      <c r="G29" s="63">
        <v>0</v>
      </c>
      <c r="H29" s="64">
        <f t="shared" si="5"/>
        <v>0</v>
      </c>
      <c r="I29" s="23" t="s">
        <v>32</v>
      </c>
    </row>
    <row r="30" spans="1:9" x14ac:dyDescent="0.2">
      <c r="A30" s="61"/>
      <c r="B30" s="62"/>
      <c r="C30" s="64"/>
      <c r="D30" s="64"/>
      <c r="E30" s="64"/>
      <c r="F30" s="64"/>
      <c r="G30" s="64"/>
      <c r="H30" s="64"/>
      <c r="I30" s="23" t="s">
        <v>35</v>
      </c>
    </row>
    <row r="31" spans="1:9" ht="41.25" customHeight="1" x14ac:dyDescent="0.2">
      <c r="A31" s="65" t="s">
        <v>43</v>
      </c>
      <c r="B31" s="66"/>
      <c r="C31" s="67">
        <f>SUM(C32:C35)</f>
        <v>5763027454.4499998</v>
      </c>
      <c r="D31" s="67">
        <f t="shared" ref="D31:H31" si="6">SUM(D32:D35)</f>
        <v>978211106.83999991</v>
      </c>
      <c r="E31" s="67">
        <f t="shared" si="6"/>
        <v>6741238561.29</v>
      </c>
      <c r="F31" s="67">
        <f t="shared" si="6"/>
        <v>6416118727.1300001</v>
      </c>
      <c r="G31" s="67">
        <f t="shared" si="6"/>
        <v>6414779023.2299995</v>
      </c>
      <c r="H31" s="67">
        <f t="shared" si="6"/>
        <v>651751568.77999985</v>
      </c>
      <c r="I31" s="23" t="s">
        <v>35</v>
      </c>
    </row>
    <row r="32" spans="1:9" x14ac:dyDescent="0.2">
      <c r="A32" s="61"/>
      <c r="B32" s="62" t="s">
        <v>17</v>
      </c>
      <c r="C32" s="63">
        <v>0</v>
      </c>
      <c r="D32" s="63">
        <v>0</v>
      </c>
      <c r="E32" s="64">
        <f>+C32+D32</f>
        <v>0</v>
      </c>
      <c r="F32" s="63">
        <v>0</v>
      </c>
      <c r="G32" s="63">
        <v>0</v>
      </c>
      <c r="H32" s="64">
        <f t="shared" ref="H32:H35" si="7">+G32-C32</f>
        <v>0</v>
      </c>
      <c r="I32" s="23" t="s">
        <v>18</v>
      </c>
    </row>
    <row r="33" spans="1:9" x14ac:dyDescent="0.2">
      <c r="A33" s="61"/>
      <c r="B33" s="62" t="s">
        <v>44</v>
      </c>
      <c r="C33" s="63">
        <v>0</v>
      </c>
      <c r="D33" s="63">
        <v>0</v>
      </c>
      <c r="E33" s="64">
        <f t="shared" ref="E33:E35" si="8">+C33+D33</f>
        <v>0</v>
      </c>
      <c r="F33" s="63">
        <v>0</v>
      </c>
      <c r="G33" s="63">
        <v>0</v>
      </c>
      <c r="H33" s="64">
        <f t="shared" si="7"/>
        <v>0</v>
      </c>
      <c r="I33" s="23" t="s">
        <v>24</v>
      </c>
    </row>
    <row r="34" spans="1:9" x14ac:dyDescent="0.2">
      <c r="A34" s="61"/>
      <c r="B34" s="62" t="s">
        <v>45</v>
      </c>
      <c r="C34" s="63">
        <v>7891892</v>
      </c>
      <c r="D34" s="63">
        <v>336905472.32999998</v>
      </c>
      <c r="E34" s="64">
        <f t="shared" si="8"/>
        <v>344797364.32999998</v>
      </c>
      <c r="F34" s="63">
        <v>56961422.060000002</v>
      </c>
      <c r="G34" s="63">
        <v>55992338.159999996</v>
      </c>
      <c r="H34" s="64">
        <f t="shared" si="7"/>
        <v>48100446.159999996</v>
      </c>
      <c r="I34" s="23" t="s">
        <v>28</v>
      </c>
    </row>
    <row r="35" spans="1:9" ht="22.5" x14ac:dyDescent="0.2">
      <c r="A35" s="61"/>
      <c r="B35" s="62" t="s">
        <v>31</v>
      </c>
      <c r="C35" s="63">
        <v>5755135562.4499998</v>
      </c>
      <c r="D35" s="63">
        <v>641305634.50999999</v>
      </c>
      <c r="E35" s="64">
        <f t="shared" si="8"/>
        <v>6396441196.96</v>
      </c>
      <c r="F35" s="63">
        <v>6359157305.0699997</v>
      </c>
      <c r="G35" s="63">
        <v>6358786685.0699997</v>
      </c>
      <c r="H35" s="64">
        <f t="shared" si="7"/>
        <v>603651122.61999989</v>
      </c>
      <c r="I35" s="23" t="s">
        <v>32</v>
      </c>
    </row>
    <row r="36" spans="1:9" x14ac:dyDescent="0.2">
      <c r="A36" s="61"/>
      <c r="B36" s="62"/>
      <c r="C36" s="64"/>
      <c r="D36" s="64"/>
      <c r="E36" s="64"/>
      <c r="F36" s="64"/>
      <c r="G36" s="64"/>
      <c r="H36" s="64"/>
      <c r="I36" s="23" t="s">
        <v>35</v>
      </c>
    </row>
    <row r="37" spans="1:9" x14ac:dyDescent="0.2">
      <c r="A37" s="68" t="s">
        <v>46</v>
      </c>
      <c r="B37" s="69"/>
      <c r="C37" s="67">
        <f>SUM(C38)</f>
        <v>0</v>
      </c>
      <c r="D37" s="67">
        <v>0</v>
      </c>
      <c r="E37" s="67">
        <v>0</v>
      </c>
      <c r="F37" s="67">
        <f>+F38</f>
        <v>0</v>
      </c>
      <c r="G37" s="67">
        <f>+G38</f>
        <v>0</v>
      </c>
      <c r="H37" s="67">
        <f>+H38</f>
        <v>0</v>
      </c>
      <c r="I37" s="23" t="s">
        <v>35</v>
      </c>
    </row>
    <row r="38" spans="1:9" x14ac:dyDescent="0.2">
      <c r="A38" s="70"/>
      <c r="B38" s="62" t="s">
        <v>33</v>
      </c>
      <c r="C38" s="64">
        <v>0</v>
      </c>
      <c r="D38" s="64">
        <v>0</v>
      </c>
      <c r="E38" s="64">
        <f>+C38+D38</f>
        <v>0</v>
      </c>
      <c r="F38" s="64">
        <v>0</v>
      </c>
      <c r="G38" s="64">
        <v>0</v>
      </c>
      <c r="H38" s="64">
        <f t="shared" ref="H38" si="9">+G38-C38</f>
        <v>0</v>
      </c>
      <c r="I38" s="23" t="s">
        <v>34</v>
      </c>
    </row>
    <row r="39" spans="1:9" x14ac:dyDescent="0.2">
      <c r="A39" s="71"/>
      <c r="B39" s="72" t="s">
        <v>36</v>
      </c>
      <c r="C39" s="33">
        <f>+C21+C31+C37</f>
        <v>13359576442.450001</v>
      </c>
      <c r="D39" s="33">
        <f t="shared" ref="D39:G39" si="10">+D21+D31+D37</f>
        <v>1771984952.46</v>
      </c>
      <c r="E39" s="33">
        <f t="shared" si="10"/>
        <v>15131561394.91</v>
      </c>
      <c r="F39" s="33">
        <f t="shared" si="10"/>
        <v>14799212940.700001</v>
      </c>
      <c r="G39" s="33">
        <f t="shared" si="10"/>
        <v>14797873236.799999</v>
      </c>
      <c r="H39" s="73">
        <f>+H37+H31+H21</f>
        <v>1438296794.3499994</v>
      </c>
      <c r="I39" s="23" t="s">
        <v>35</v>
      </c>
    </row>
    <row r="40" spans="1:9" x14ac:dyDescent="0.2">
      <c r="A40" s="74"/>
      <c r="B40" s="36"/>
      <c r="C40" s="75"/>
      <c r="D40" s="75"/>
      <c r="E40" s="75"/>
      <c r="F40" s="76" t="s">
        <v>37</v>
      </c>
      <c r="G40" s="77"/>
      <c r="H40" s="78"/>
      <c r="I40" s="23" t="s">
        <v>35</v>
      </c>
    </row>
    <row r="41" spans="1:9" x14ac:dyDescent="0.2">
      <c r="A41" s="79"/>
      <c r="B41" s="80"/>
      <c r="C41" s="81"/>
      <c r="D41" s="81"/>
      <c r="E41" s="81"/>
      <c r="F41" s="82"/>
      <c r="G41" s="82"/>
      <c r="H41" s="81"/>
      <c r="I41" s="23"/>
    </row>
    <row r="42" spans="1:9" x14ac:dyDescent="0.2">
      <c r="B42" s="83" t="s">
        <v>47</v>
      </c>
    </row>
    <row r="43" spans="1:9" ht="22.5" x14ac:dyDescent="0.2">
      <c r="B43" s="84" t="s">
        <v>48</v>
      </c>
    </row>
    <row r="44" spans="1:9" x14ac:dyDescent="0.2">
      <c r="B44" s="85" t="s">
        <v>49</v>
      </c>
    </row>
    <row r="45" spans="1:9" ht="30.75" customHeight="1" x14ac:dyDescent="0.2">
      <c r="B45" s="86" t="s">
        <v>50</v>
      </c>
      <c r="C45" s="86"/>
      <c r="D45" s="86"/>
      <c r="E45" s="86"/>
      <c r="F45" s="86"/>
      <c r="G45" s="86"/>
      <c r="H45" s="86"/>
    </row>
  </sheetData>
  <sheetProtection formatCells="0" formatColumns="0" formatRows="0" insertRows="0" autoFilter="0"/>
  <mergeCells count="10">
    <mergeCell ref="A31:B31"/>
    <mergeCell ref="B45:H45"/>
    <mergeCell ref="A1:H1"/>
    <mergeCell ref="A2:B4"/>
    <mergeCell ref="C2:G2"/>
    <mergeCell ref="H2:H3"/>
    <mergeCell ref="H16:H17"/>
    <mergeCell ref="A18:B20"/>
    <mergeCell ref="C18:G18"/>
    <mergeCell ref="H18:H19"/>
  </mergeCells>
  <printOptions horizontalCentered="1"/>
  <pageMargins left="0.78740157480314965" right="0.59055118110236227" top="0.78740157480314965" bottom="0.78740157480314965" header="0.31496062992125984" footer="0.31496062992125984"/>
  <pageSetup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2D553-7F12-44E8-94BA-7319CD289C8B}">
  <sheetPr>
    <tabColor theme="5" tint="0.39997558519241921"/>
    <pageSetUpPr fitToPage="1"/>
  </sheetPr>
  <dimension ref="A1:G152"/>
  <sheetViews>
    <sheetView showGridLines="0" topLeftCell="A130" zoomScaleNormal="100" workbookViewId="0">
      <selection activeCell="A145" sqref="A145"/>
    </sheetView>
  </sheetViews>
  <sheetFormatPr baseColWidth="10" defaultRowHeight="14.25" customHeight="1" x14ac:dyDescent="0.2"/>
  <cols>
    <col min="1" max="1" width="71.5" style="92" customWidth="1"/>
    <col min="2" max="6" width="16.6640625" style="92" bestFit="1" customWidth="1"/>
    <col min="7" max="7" width="15" style="92" bestFit="1" customWidth="1"/>
    <col min="8" max="16384" width="12" style="92"/>
  </cols>
  <sheetData>
    <row r="1" spans="1:7" ht="66.75" customHeight="1" x14ac:dyDescent="0.2">
      <c r="A1" s="89" t="s">
        <v>51</v>
      </c>
      <c r="B1" s="90"/>
      <c r="C1" s="90"/>
      <c r="D1" s="90"/>
      <c r="E1" s="90"/>
      <c r="F1" s="90"/>
      <c r="G1" s="91"/>
    </row>
    <row r="2" spans="1:7" s="95" customFormat="1" ht="14.25" customHeight="1" x14ac:dyDescent="0.2">
      <c r="A2" s="93" t="s">
        <v>52</v>
      </c>
      <c r="B2" s="94" t="s">
        <v>53</v>
      </c>
      <c r="C2" s="94"/>
      <c r="D2" s="94"/>
      <c r="E2" s="94"/>
      <c r="F2" s="94"/>
      <c r="G2" s="94" t="s">
        <v>54</v>
      </c>
    </row>
    <row r="3" spans="1:7" s="95" customFormat="1" ht="22.5" x14ac:dyDescent="0.2">
      <c r="A3" s="93"/>
      <c r="B3" s="96" t="s">
        <v>55</v>
      </c>
      <c r="C3" s="96" t="s">
        <v>56</v>
      </c>
      <c r="D3" s="96" t="s">
        <v>6</v>
      </c>
      <c r="E3" s="96" t="s">
        <v>7</v>
      </c>
      <c r="F3" s="96" t="s">
        <v>57</v>
      </c>
      <c r="G3" s="97"/>
    </row>
    <row r="4" spans="1:7" s="95" customFormat="1" ht="14.25" customHeight="1" x14ac:dyDescent="0.2">
      <c r="A4" s="98"/>
      <c r="B4" s="96">
        <v>1</v>
      </c>
      <c r="C4" s="96">
        <v>2</v>
      </c>
      <c r="D4" s="96" t="s">
        <v>58</v>
      </c>
      <c r="E4" s="96">
        <v>4</v>
      </c>
      <c r="F4" s="96">
        <v>5</v>
      </c>
      <c r="G4" s="96" t="s">
        <v>59</v>
      </c>
    </row>
    <row r="5" spans="1:7" s="95" customFormat="1" ht="14.25" customHeight="1" x14ac:dyDescent="0.2">
      <c r="A5" s="99" t="s">
        <v>60</v>
      </c>
      <c r="B5" s="100">
        <v>14141524.560000001</v>
      </c>
      <c r="C5" s="100">
        <v>4096155.72</v>
      </c>
      <c r="D5" s="100">
        <v>18237680.279999997</v>
      </c>
      <c r="E5" s="100">
        <v>17883207.109999999</v>
      </c>
      <c r="F5" s="100">
        <v>17857418.52</v>
      </c>
      <c r="G5" s="100">
        <v>354473.17000000004</v>
      </c>
    </row>
    <row r="6" spans="1:7" s="95" customFormat="1" ht="14.25" customHeight="1" x14ac:dyDescent="0.2">
      <c r="A6" s="99" t="s">
        <v>61</v>
      </c>
      <c r="B6" s="100">
        <v>8956511.6600000001</v>
      </c>
      <c r="C6" s="100">
        <v>51649463.050000019</v>
      </c>
      <c r="D6" s="100">
        <v>60605974.710000016</v>
      </c>
      <c r="E6" s="100">
        <v>59956835.890000008</v>
      </c>
      <c r="F6" s="100">
        <v>59956835.890000008</v>
      </c>
      <c r="G6" s="100">
        <v>649138.82000000263</v>
      </c>
    </row>
    <row r="7" spans="1:7" s="95" customFormat="1" ht="14.25" customHeight="1" x14ac:dyDescent="0.2">
      <c r="A7" s="99" t="s">
        <v>62</v>
      </c>
      <c r="B7" s="100">
        <v>23003032.18</v>
      </c>
      <c r="C7" s="100">
        <v>661510.46000000008</v>
      </c>
      <c r="D7" s="100">
        <v>23664542.639999997</v>
      </c>
      <c r="E7" s="100">
        <v>23648140.639999997</v>
      </c>
      <c r="F7" s="100">
        <v>23648140.639999997</v>
      </c>
      <c r="G7" s="100">
        <v>16402</v>
      </c>
    </row>
    <row r="8" spans="1:7" s="95" customFormat="1" ht="14.25" customHeight="1" x14ac:dyDescent="0.2">
      <c r="A8" s="99" t="s">
        <v>63</v>
      </c>
      <c r="B8" s="100">
        <v>16688893.68</v>
      </c>
      <c r="C8" s="100">
        <v>5172443.8300000019</v>
      </c>
      <c r="D8" s="100">
        <v>21861337.509999998</v>
      </c>
      <c r="E8" s="100">
        <v>21844615.509999998</v>
      </c>
      <c r="F8" s="100">
        <v>21844615.509999998</v>
      </c>
      <c r="G8" s="100">
        <v>16722</v>
      </c>
    </row>
    <row r="9" spans="1:7" s="95" customFormat="1" ht="14.25" customHeight="1" x14ac:dyDescent="0.2">
      <c r="A9" s="99" t="s">
        <v>64</v>
      </c>
      <c r="B9" s="100">
        <v>5151053.05</v>
      </c>
      <c r="C9" s="100">
        <v>-1119969.7699999998</v>
      </c>
      <c r="D9" s="100">
        <v>4031083.2799999993</v>
      </c>
      <c r="E9" s="100">
        <v>4030805.2799999993</v>
      </c>
      <c r="F9" s="100">
        <v>4009016.9999999995</v>
      </c>
      <c r="G9" s="100">
        <v>278</v>
      </c>
    </row>
    <row r="10" spans="1:7" s="95" customFormat="1" ht="14.25" customHeight="1" x14ac:dyDescent="0.2">
      <c r="A10" s="99" t="s">
        <v>65</v>
      </c>
      <c r="B10" s="100">
        <v>9989318.8900000006</v>
      </c>
      <c r="C10" s="100">
        <v>14810448.380000001</v>
      </c>
      <c r="D10" s="100">
        <v>24799767.269999996</v>
      </c>
      <c r="E10" s="100">
        <v>24314685.269999996</v>
      </c>
      <c r="F10" s="100">
        <v>24314685.269999996</v>
      </c>
      <c r="G10" s="100">
        <v>485082</v>
      </c>
    </row>
    <row r="11" spans="1:7" s="95" customFormat="1" ht="14.25" customHeight="1" x14ac:dyDescent="0.2">
      <c r="A11" s="99" t="s">
        <v>66</v>
      </c>
      <c r="B11" s="100">
        <v>2959454530.23</v>
      </c>
      <c r="C11" s="100">
        <v>1237851298.0800006</v>
      </c>
      <c r="D11" s="100">
        <v>4197305828.3100023</v>
      </c>
      <c r="E11" s="100">
        <v>3606377752.7799993</v>
      </c>
      <c r="F11" s="100">
        <v>3269843287.9099989</v>
      </c>
      <c r="G11" s="100">
        <v>590928075.52999997</v>
      </c>
    </row>
    <row r="12" spans="1:7" s="95" customFormat="1" ht="14.25" customHeight="1" x14ac:dyDescent="0.2">
      <c r="A12" s="99" t="s">
        <v>67</v>
      </c>
      <c r="B12" s="100">
        <v>578007420.99000001</v>
      </c>
      <c r="C12" s="100">
        <v>-239016229.61999997</v>
      </c>
      <c r="D12" s="100">
        <v>338991191.37000024</v>
      </c>
      <c r="E12" s="100">
        <v>338525667.58000022</v>
      </c>
      <c r="F12" s="100">
        <v>338525667.58000022</v>
      </c>
      <c r="G12" s="100">
        <v>465523.79</v>
      </c>
    </row>
    <row r="13" spans="1:7" s="95" customFormat="1" ht="14.25" customHeight="1" x14ac:dyDescent="0.2">
      <c r="A13" s="99" t="s">
        <v>68</v>
      </c>
      <c r="B13" s="100">
        <v>30423870.170000002</v>
      </c>
      <c r="C13" s="100">
        <v>-242943.92999999982</v>
      </c>
      <c r="D13" s="100">
        <v>30180926.240000002</v>
      </c>
      <c r="E13" s="100">
        <v>29260149.299999997</v>
      </c>
      <c r="F13" s="100">
        <v>29215225.969999999</v>
      </c>
      <c r="G13" s="100">
        <v>920776.94</v>
      </c>
    </row>
    <row r="14" spans="1:7" s="95" customFormat="1" ht="14.25" customHeight="1" x14ac:dyDescent="0.2">
      <c r="A14" s="99" t="s">
        <v>69</v>
      </c>
      <c r="B14" s="100">
        <v>70627184.25999999</v>
      </c>
      <c r="C14" s="100">
        <v>29405518.840000004</v>
      </c>
      <c r="D14" s="100">
        <v>100032703.10000002</v>
      </c>
      <c r="E14" s="100">
        <v>66921313.199999996</v>
      </c>
      <c r="F14" s="100">
        <v>66423540.289999992</v>
      </c>
      <c r="G14" s="100">
        <v>33111389.900000002</v>
      </c>
    </row>
    <row r="15" spans="1:7" s="95" customFormat="1" ht="14.25" customHeight="1" x14ac:dyDescent="0.2">
      <c r="A15" s="99" t="s">
        <v>70</v>
      </c>
      <c r="B15" s="100">
        <v>1247799867.8599999</v>
      </c>
      <c r="C15" s="100">
        <v>262752278.7599999</v>
      </c>
      <c r="D15" s="100">
        <v>1510552146.6199996</v>
      </c>
      <c r="E15" s="100">
        <v>1497817841.2299995</v>
      </c>
      <c r="F15" s="100">
        <v>1470886287.3599994</v>
      </c>
      <c r="G15" s="100">
        <v>12734305.389999995</v>
      </c>
    </row>
    <row r="16" spans="1:7" s="95" customFormat="1" ht="14.25" customHeight="1" x14ac:dyDescent="0.2">
      <c r="A16" s="99" t="s">
        <v>71</v>
      </c>
      <c r="B16" s="100">
        <v>205781767.77000001</v>
      </c>
      <c r="C16" s="100">
        <v>-112354533.34</v>
      </c>
      <c r="D16" s="100">
        <v>93427234.430000007</v>
      </c>
      <c r="E16" s="100">
        <v>92346388.149999991</v>
      </c>
      <c r="F16" s="100">
        <v>92346388.149999991</v>
      </c>
      <c r="G16" s="100">
        <v>1080846.2799999998</v>
      </c>
    </row>
    <row r="17" spans="1:7" s="95" customFormat="1" ht="14.25" customHeight="1" x14ac:dyDescent="0.2">
      <c r="A17" s="99" t="s">
        <v>72</v>
      </c>
      <c r="B17" s="100">
        <v>36330030.890000001</v>
      </c>
      <c r="C17" s="100">
        <v>-3122152.19</v>
      </c>
      <c r="D17" s="100">
        <v>33207878.70000001</v>
      </c>
      <c r="E17" s="100">
        <v>33162124.20000001</v>
      </c>
      <c r="F17" s="100">
        <v>33162124.20000001</v>
      </c>
      <c r="G17" s="100">
        <v>45754.5</v>
      </c>
    </row>
    <row r="18" spans="1:7" s="95" customFormat="1" ht="14.25" customHeight="1" x14ac:dyDescent="0.2">
      <c r="A18" s="99" t="s">
        <v>73</v>
      </c>
      <c r="B18" s="100">
        <v>34411857.75</v>
      </c>
      <c r="C18" s="100">
        <v>-6562989.2600000007</v>
      </c>
      <c r="D18" s="100">
        <v>27848868.489999987</v>
      </c>
      <c r="E18" s="100">
        <v>27802055.979999989</v>
      </c>
      <c r="F18" s="100">
        <v>27802055.979999989</v>
      </c>
      <c r="G18" s="100">
        <v>46812.509999999995</v>
      </c>
    </row>
    <row r="19" spans="1:7" s="95" customFormat="1" ht="14.25" customHeight="1" x14ac:dyDescent="0.2">
      <c r="A19" s="99" t="s">
        <v>74</v>
      </c>
      <c r="B19" s="100">
        <v>49461384.289999999</v>
      </c>
      <c r="C19" s="100">
        <v>-5912396.1200000029</v>
      </c>
      <c r="D19" s="100">
        <v>43548988.170000032</v>
      </c>
      <c r="E19" s="100">
        <v>43507990.630000025</v>
      </c>
      <c r="F19" s="100">
        <v>43507990.630000025</v>
      </c>
      <c r="G19" s="100">
        <v>40997.539999999994</v>
      </c>
    </row>
    <row r="20" spans="1:7" s="95" customFormat="1" ht="14.25" customHeight="1" x14ac:dyDescent="0.2">
      <c r="A20" s="99" t="s">
        <v>75</v>
      </c>
      <c r="B20" s="100">
        <v>27275684.23</v>
      </c>
      <c r="C20" s="100">
        <v>-2141894.5700000003</v>
      </c>
      <c r="D20" s="100">
        <v>25133789.66</v>
      </c>
      <c r="E20" s="100">
        <v>25106762.16</v>
      </c>
      <c r="F20" s="100">
        <v>25106762.16</v>
      </c>
      <c r="G20" s="100">
        <v>27027.5</v>
      </c>
    </row>
    <row r="21" spans="1:7" s="95" customFormat="1" ht="14.25" customHeight="1" x14ac:dyDescent="0.2">
      <c r="A21" s="99" t="s">
        <v>76</v>
      </c>
      <c r="B21" s="100">
        <v>40964364.920000002</v>
      </c>
      <c r="C21" s="100">
        <v>-3591474.600000001</v>
      </c>
      <c r="D21" s="100">
        <v>37372890.31999997</v>
      </c>
      <c r="E21" s="100">
        <v>37304116.829999976</v>
      </c>
      <c r="F21" s="100">
        <v>37304116.829999976</v>
      </c>
      <c r="G21" s="100">
        <v>68773.489999999991</v>
      </c>
    </row>
    <row r="22" spans="1:7" s="95" customFormat="1" ht="14.25" customHeight="1" x14ac:dyDescent="0.2">
      <c r="A22" s="99" t="s">
        <v>77</v>
      </c>
      <c r="B22" s="100">
        <v>35637019.590000004</v>
      </c>
      <c r="C22" s="100">
        <v>-5492503.0800000001</v>
      </c>
      <c r="D22" s="100">
        <v>30144516.510000005</v>
      </c>
      <c r="E22" s="100">
        <v>30069398.360000007</v>
      </c>
      <c r="F22" s="100">
        <v>30069398.360000007</v>
      </c>
      <c r="G22" s="100">
        <v>75118.149999999994</v>
      </c>
    </row>
    <row r="23" spans="1:7" s="95" customFormat="1" ht="14.25" customHeight="1" x14ac:dyDescent="0.2">
      <c r="A23" s="99" t="s">
        <v>78</v>
      </c>
      <c r="B23" s="100">
        <v>50686187.019999996</v>
      </c>
      <c r="C23" s="100">
        <v>12708860.310000001</v>
      </c>
      <c r="D23" s="100">
        <v>63395047.329999968</v>
      </c>
      <c r="E23" s="100">
        <v>56991339.249999978</v>
      </c>
      <c r="F23" s="100">
        <v>56991339.249999978</v>
      </c>
      <c r="G23" s="100">
        <v>6403708.0800000001</v>
      </c>
    </row>
    <row r="24" spans="1:7" s="95" customFormat="1" ht="14.25" customHeight="1" x14ac:dyDescent="0.2">
      <c r="A24" s="99" t="s">
        <v>79</v>
      </c>
      <c r="B24" s="100">
        <v>29383616.800000001</v>
      </c>
      <c r="C24" s="100">
        <v>-4708299.5000000019</v>
      </c>
      <c r="D24" s="100">
        <v>24675317.299999982</v>
      </c>
      <c r="E24" s="100">
        <v>24628772.299999982</v>
      </c>
      <c r="F24" s="100">
        <v>24628772.299999982</v>
      </c>
      <c r="G24" s="100">
        <v>46545</v>
      </c>
    </row>
    <row r="25" spans="1:7" s="95" customFormat="1" ht="14.25" customHeight="1" x14ac:dyDescent="0.2">
      <c r="A25" s="99" t="s">
        <v>80</v>
      </c>
      <c r="B25" s="100">
        <v>77710484.949999988</v>
      </c>
      <c r="C25" s="100">
        <v>5948560.209999999</v>
      </c>
      <c r="D25" s="100">
        <v>83659045.160000011</v>
      </c>
      <c r="E25" s="100">
        <v>83526479.160000026</v>
      </c>
      <c r="F25" s="100">
        <v>83526479.160000026</v>
      </c>
      <c r="G25" s="100">
        <v>132566</v>
      </c>
    </row>
    <row r="26" spans="1:7" s="95" customFormat="1" ht="14.25" customHeight="1" x14ac:dyDescent="0.2">
      <c r="A26" s="99" t="s">
        <v>81</v>
      </c>
      <c r="B26" s="100">
        <v>52736346.930000007</v>
      </c>
      <c r="C26" s="100">
        <v>3154685.9299999997</v>
      </c>
      <c r="D26" s="100">
        <v>55891032.860000007</v>
      </c>
      <c r="E26" s="100">
        <v>55762844.830000006</v>
      </c>
      <c r="F26" s="100">
        <v>55762844.830000006</v>
      </c>
      <c r="G26" s="100">
        <v>128188.02999999994</v>
      </c>
    </row>
    <row r="27" spans="1:7" s="95" customFormat="1" ht="14.25" customHeight="1" x14ac:dyDescent="0.2">
      <c r="A27" s="99" t="s">
        <v>82</v>
      </c>
      <c r="B27" s="100">
        <v>24648572.529999997</v>
      </c>
      <c r="C27" s="100">
        <v>2297646.46</v>
      </c>
      <c r="D27" s="100">
        <v>26946218.989999998</v>
      </c>
      <c r="E27" s="100">
        <v>26892791.73</v>
      </c>
      <c r="F27" s="100">
        <v>26892791.73</v>
      </c>
      <c r="G27" s="100">
        <v>53427.260000000068</v>
      </c>
    </row>
    <row r="28" spans="1:7" s="95" customFormat="1" ht="14.25" customHeight="1" x14ac:dyDescent="0.2">
      <c r="A28" s="99" t="s">
        <v>83</v>
      </c>
      <c r="B28" s="100">
        <v>51609326.530000001</v>
      </c>
      <c r="C28" s="100">
        <v>1969398.7500000012</v>
      </c>
      <c r="D28" s="100">
        <v>53578725.280000009</v>
      </c>
      <c r="E28" s="100">
        <v>53326263.050000004</v>
      </c>
      <c r="F28" s="100">
        <v>53326263.050000004</v>
      </c>
      <c r="G28" s="100">
        <v>252462.22999999978</v>
      </c>
    </row>
    <row r="29" spans="1:7" s="95" customFormat="1" ht="14.25" customHeight="1" x14ac:dyDescent="0.2">
      <c r="A29" s="99" t="s">
        <v>84</v>
      </c>
      <c r="B29" s="100">
        <v>25204309.410000004</v>
      </c>
      <c r="C29" s="100">
        <v>847993.60999999975</v>
      </c>
      <c r="D29" s="100">
        <v>26052303.02</v>
      </c>
      <c r="E29" s="100">
        <v>25958652.639999997</v>
      </c>
      <c r="F29" s="100">
        <v>25958652.639999997</v>
      </c>
      <c r="G29" s="100">
        <v>93650.38</v>
      </c>
    </row>
    <row r="30" spans="1:7" s="95" customFormat="1" ht="14.25" customHeight="1" x14ac:dyDescent="0.2">
      <c r="A30" s="99" t="s">
        <v>85</v>
      </c>
      <c r="B30" s="100">
        <v>59663064.799999997</v>
      </c>
      <c r="C30" s="100">
        <v>3744217.2299999986</v>
      </c>
      <c r="D30" s="100">
        <v>63407282.030000001</v>
      </c>
      <c r="E30" s="100">
        <v>63229963.590000004</v>
      </c>
      <c r="F30" s="100">
        <v>63229963.590000004</v>
      </c>
      <c r="G30" s="100">
        <v>177318.44000000003</v>
      </c>
    </row>
    <row r="31" spans="1:7" s="95" customFormat="1" ht="14.25" customHeight="1" x14ac:dyDescent="0.2">
      <c r="A31" s="99" t="s">
        <v>86</v>
      </c>
      <c r="B31" s="100">
        <v>21575821.560000002</v>
      </c>
      <c r="C31" s="100">
        <v>4203102.04</v>
      </c>
      <c r="D31" s="100">
        <v>25778923.600000005</v>
      </c>
      <c r="E31" s="100">
        <v>25737751.900000006</v>
      </c>
      <c r="F31" s="100">
        <v>25737751.900000006</v>
      </c>
      <c r="G31" s="100">
        <v>41171.700000000004</v>
      </c>
    </row>
    <row r="32" spans="1:7" s="95" customFormat="1" ht="14.25" customHeight="1" x14ac:dyDescent="0.2">
      <c r="A32" s="99" t="s">
        <v>87</v>
      </c>
      <c r="B32" s="100">
        <v>37072561.480000004</v>
      </c>
      <c r="C32" s="100">
        <v>8688867.6800000016</v>
      </c>
      <c r="D32" s="100">
        <v>45761429.159999989</v>
      </c>
      <c r="E32" s="100">
        <v>44550368.829999991</v>
      </c>
      <c r="F32" s="100">
        <v>44550368.829999991</v>
      </c>
      <c r="G32" s="100">
        <v>1211060.33</v>
      </c>
    </row>
    <row r="33" spans="1:7" s="95" customFormat="1" ht="14.25" customHeight="1" x14ac:dyDescent="0.2">
      <c r="A33" s="99" t="s">
        <v>88</v>
      </c>
      <c r="B33" s="100">
        <v>55062913.349999994</v>
      </c>
      <c r="C33" s="100">
        <v>9622739.5</v>
      </c>
      <c r="D33" s="100">
        <v>64685652.849999994</v>
      </c>
      <c r="E33" s="100">
        <v>64568073.719999999</v>
      </c>
      <c r="F33" s="100">
        <v>64568073.719999999</v>
      </c>
      <c r="G33" s="100">
        <v>117579.12999999944</v>
      </c>
    </row>
    <row r="34" spans="1:7" s="95" customFormat="1" ht="14.25" customHeight="1" x14ac:dyDescent="0.2">
      <c r="A34" s="99" t="s">
        <v>89</v>
      </c>
      <c r="B34" s="100">
        <v>28849415.289999999</v>
      </c>
      <c r="C34" s="100">
        <v>14367397.609999999</v>
      </c>
      <c r="D34" s="100">
        <v>43216812.899999999</v>
      </c>
      <c r="E34" s="100">
        <v>39331319.170000002</v>
      </c>
      <c r="F34" s="100">
        <v>39331319.170000002</v>
      </c>
      <c r="G34" s="100">
        <v>3885493.7300000004</v>
      </c>
    </row>
    <row r="35" spans="1:7" s="95" customFormat="1" ht="14.25" customHeight="1" x14ac:dyDescent="0.2">
      <c r="A35" s="99" t="s">
        <v>90</v>
      </c>
      <c r="B35" s="100">
        <v>17684266.940000001</v>
      </c>
      <c r="C35" s="100">
        <v>3426301.6199999992</v>
      </c>
      <c r="D35" s="100">
        <v>21110568.559999999</v>
      </c>
      <c r="E35" s="100">
        <v>21078488.949999999</v>
      </c>
      <c r="F35" s="100">
        <v>21078488.949999999</v>
      </c>
      <c r="G35" s="100">
        <v>32079.61</v>
      </c>
    </row>
    <row r="36" spans="1:7" s="95" customFormat="1" ht="14.25" customHeight="1" x14ac:dyDescent="0.2">
      <c r="A36" s="99" t="s">
        <v>91</v>
      </c>
      <c r="B36" s="100">
        <v>27970662.870000001</v>
      </c>
      <c r="C36" s="100">
        <v>5811630.7599999998</v>
      </c>
      <c r="D36" s="100">
        <v>33782293.630000003</v>
      </c>
      <c r="E36" s="100">
        <v>33741617.619999997</v>
      </c>
      <c r="F36" s="100">
        <v>33741617.619999997</v>
      </c>
      <c r="G36" s="100">
        <v>40676.01</v>
      </c>
    </row>
    <row r="37" spans="1:7" s="95" customFormat="1" ht="14.25" customHeight="1" x14ac:dyDescent="0.2">
      <c r="A37" s="99" t="s">
        <v>92</v>
      </c>
      <c r="B37" s="100">
        <v>14752689.289999999</v>
      </c>
      <c r="C37" s="100">
        <v>7015646.4200000018</v>
      </c>
      <c r="D37" s="100">
        <v>21768335.709999993</v>
      </c>
      <c r="E37" s="100">
        <v>21311939.459999993</v>
      </c>
      <c r="F37" s="100">
        <v>21311939.459999993</v>
      </c>
      <c r="G37" s="100">
        <v>456396.25000000012</v>
      </c>
    </row>
    <row r="38" spans="1:7" s="95" customFormat="1" ht="14.25" customHeight="1" x14ac:dyDescent="0.2">
      <c r="A38" s="99" t="s">
        <v>93</v>
      </c>
      <c r="B38" s="100">
        <v>22604191.580000002</v>
      </c>
      <c r="C38" s="100">
        <v>5946908.4300000006</v>
      </c>
      <c r="D38" s="100">
        <v>28551100.009999998</v>
      </c>
      <c r="E38" s="100">
        <v>28511806.660000004</v>
      </c>
      <c r="F38" s="100">
        <v>28511806.660000004</v>
      </c>
      <c r="G38" s="100">
        <v>39293.350000000035</v>
      </c>
    </row>
    <row r="39" spans="1:7" s="95" customFormat="1" ht="14.25" customHeight="1" x14ac:dyDescent="0.2">
      <c r="A39" s="99" t="s">
        <v>94</v>
      </c>
      <c r="B39" s="100">
        <v>128435697.22</v>
      </c>
      <c r="C39" s="100">
        <v>11229923.579999998</v>
      </c>
      <c r="D39" s="100">
        <v>139665620.79999998</v>
      </c>
      <c r="E39" s="100">
        <v>139099779.85999998</v>
      </c>
      <c r="F39" s="100">
        <v>139099779.85999998</v>
      </c>
      <c r="G39" s="100">
        <v>565840.94000000029</v>
      </c>
    </row>
    <row r="40" spans="1:7" s="95" customFormat="1" ht="14.25" customHeight="1" x14ac:dyDescent="0.2">
      <c r="A40" s="99" t="s">
        <v>95</v>
      </c>
      <c r="B40" s="100">
        <v>30473855.5</v>
      </c>
      <c r="C40" s="100">
        <v>2231314.29</v>
      </c>
      <c r="D40" s="100">
        <v>32705169.790000007</v>
      </c>
      <c r="E40" s="100">
        <v>32649815.120000005</v>
      </c>
      <c r="F40" s="100">
        <v>32649815.120000005</v>
      </c>
      <c r="G40" s="100">
        <v>55354.67</v>
      </c>
    </row>
    <row r="41" spans="1:7" s="95" customFormat="1" ht="14.25" customHeight="1" x14ac:dyDescent="0.2">
      <c r="A41" s="99" t="s">
        <v>96</v>
      </c>
      <c r="B41" s="100">
        <v>30863638.269999996</v>
      </c>
      <c r="C41" s="100">
        <v>5943400.379999998</v>
      </c>
      <c r="D41" s="100">
        <v>36807038.649999999</v>
      </c>
      <c r="E41" s="100">
        <v>36599871.93999999</v>
      </c>
      <c r="F41" s="100">
        <v>36599871.93999999</v>
      </c>
      <c r="G41" s="100">
        <v>207166.70999999985</v>
      </c>
    </row>
    <row r="42" spans="1:7" s="95" customFormat="1" ht="14.25" customHeight="1" x14ac:dyDescent="0.2">
      <c r="A42" s="99" t="s">
        <v>97</v>
      </c>
      <c r="B42" s="100">
        <v>42937337.439999998</v>
      </c>
      <c r="C42" s="100">
        <v>-2904001.0099999984</v>
      </c>
      <c r="D42" s="100">
        <v>40033336.429999992</v>
      </c>
      <c r="E42" s="100">
        <v>39968093.219999991</v>
      </c>
      <c r="F42" s="100">
        <v>39968093.219999991</v>
      </c>
      <c r="G42" s="100">
        <v>65243.209999999948</v>
      </c>
    </row>
    <row r="43" spans="1:7" s="95" customFormat="1" ht="14.25" customHeight="1" x14ac:dyDescent="0.2">
      <c r="A43" s="99" t="s">
        <v>98</v>
      </c>
      <c r="B43" s="100">
        <v>33647563.200000003</v>
      </c>
      <c r="C43" s="100">
        <v>5844968.3300000001</v>
      </c>
      <c r="D43" s="100">
        <v>39492531.529999986</v>
      </c>
      <c r="E43" s="100">
        <v>39413103.749999985</v>
      </c>
      <c r="F43" s="100">
        <v>39413103.749999985</v>
      </c>
      <c r="G43" s="100">
        <v>79427.779999999984</v>
      </c>
    </row>
    <row r="44" spans="1:7" s="95" customFormat="1" ht="14.25" customHeight="1" x14ac:dyDescent="0.2">
      <c r="A44" s="99" t="s">
        <v>99</v>
      </c>
      <c r="B44" s="100">
        <v>6435841.5700000012</v>
      </c>
      <c r="C44" s="100">
        <v>3025931.0600000005</v>
      </c>
      <c r="D44" s="100">
        <v>9461772.6300000008</v>
      </c>
      <c r="E44" s="100">
        <v>8626579.8499999996</v>
      </c>
      <c r="F44" s="100">
        <v>8626579.8499999996</v>
      </c>
      <c r="G44" s="100">
        <v>835192.78</v>
      </c>
    </row>
    <row r="45" spans="1:7" s="95" customFormat="1" ht="14.25" customHeight="1" x14ac:dyDescent="0.2">
      <c r="A45" s="99" t="s">
        <v>100</v>
      </c>
      <c r="B45" s="100">
        <v>27410198.899999999</v>
      </c>
      <c r="C45" s="100">
        <v>3974723.7099999986</v>
      </c>
      <c r="D45" s="100">
        <v>31384922.610000014</v>
      </c>
      <c r="E45" s="100">
        <v>31333527.230000015</v>
      </c>
      <c r="F45" s="100">
        <v>31333527.230000015</v>
      </c>
      <c r="G45" s="100">
        <v>51395.380000000012</v>
      </c>
    </row>
    <row r="46" spans="1:7" s="95" customFormat="1" ht="14.25" customHeight="1" x14ac:dyDescent="0.2">
      <c r="A46" s="99" t="s">
        <v>101</v>
      </c>
      <c r="B46" s="100">
        <v>36067179.549999997</v>
      </c>
      <c r="C46" s="100">
        <v>2558880.8000000003</v>
      </c>
      <c r="D46" s="100">
        <v>38626060.349999994</v>
      </c>
      <c r="E46" s="100">
        <v>38535087.989999995</v>
      </c>
      <c r="F46" s="100">
        <v>38535087.989999995</v>
      </c>
      <c r="G46" s="100">
        <v>90972.360000000015</v>
      </c>
    </row>
    <row r="47" spans="1:7" s="95" customFormat="1" ht="14.25" customHeight="1" x14ac:dyDescent="0.2">
      <c r="A47" s="99" t="s">
        <v>102</v>
      </c>
      <c r="B47" s="100">
        <v>57729401.479999997</v>
      </c>
      <c r="C47" s="100">
        <v>10761501.07</v>
      </c>
      <c r="D47" s="100">
        <v>68490902.549999997</v>
      </c>
      <c r="E47" s="100">
        <v>68381415.549999997</v>
      </c>
      <c r="F47" s="100">
        <v>68381415.549999997</v>
      </c>
      <c r="G47" s="100">
        <v>109486.99999999997</v>
      </c>
    </row>
    <row r="48" spans="1:7" s="95" customFormat="1" ht="14.25" customHeight="1" x14ac:dyDescent="0.2">
      <c r="A48" s="99" t="s">
        <v>103</v>
      </c>
      <c r="B48" s="100">
        <v>53183345.560000002</v>
      </c>
      <c r="C48" s="100">
        <v>5907912.9700000007</v>
      </c>
      <c r="D48" s="100">
        <v>59091258.529999994</v>
      </c>
      <c r="E48" s="100">
        <v>58992594.339999996</v>
      </c>
      <c r="F48" s="100">
        <v>58992594.339999996</v>
      </c>
      <c r="G48" s="100">
        <v>98664.189999999959</v>
      </c>
    </row>
    <row r="49" spans="1:7" s="95" customFormat="1" ht="14.25" customHeight="1" x14ac:dyDescent="0.2">
      <c r="A49" s="99" t="s">
        <v>104</v>
      </c>
      <c r="B49" s="100">
        <v>23443475.219999999</v>
      </c>
      <c r="C49" s="100">
        <v>3771494.9700000011</v>
      </c>
      <c r="D49" s="100">
        <v>27214970.190000005</v>
      </c>
      <c r="E49" s="100">
        <v>27162916.630000003</v>
      </c>
      <c r="F49" s="100">
        <v>27162916.630000003</v>
      </c>
      <c r="G49" s="100">
        <v>52053.55999999991</v>
      </c>
    </row>
    <row r="50" spans="1:7" s="95" customFormat="1" ht="14.25" customHeight="1" x14ac:dyDescent="0.2">
      <c r="A50" s="99" t="s">
        <v>105</v>
      </c>
      <c r="B50" s="100">
        <v>20798681.210000001</v>
      </c>
      <c r="C50" s="100">
        <v>-108798.05000000182</v>
      </c>
      <c r="D50" s="100">
        <v>20689883.159999996</v>
      </c>
      <c r="E50" s="100">
        <v>20664020.119999994</v>
      </c>
      <c r="F50" s="100">
        <v>20664020.119999994</v>
      </c>
      <c r="G50" s="100">
        <v>25863.040000000001</v>
      </c>
    </row>
    <row r="51" spans="1:7" s="95" customFormat="1" ht="14.25" customHeight="1" x14ac:dyDescent="0.2">
      <c r="A51" s="99" t="s">
        <v>106</v>
      </c>
      <c r="B51" s="100">
        <v>23817840.689999998</v>
      </c>
      <c r="C51" s="100">
        <v>1198409.2400000002</v>
      </c>
      <c r="D51" s="100">
        <v>25016249.93</v>
      </c>
      <c r="E51" s="100">
        <v>24976999.020000003</v>
      </c>
      <c r="F51" s="100">
        <v>24976999.020000003</v>
      </c>
      <c r="G51" s="100">
        <v>39250.910000000003</v>
      </c>
    </row>
    <row r="52" spans="1:7" s="95" customFormat="1" ht="14.25" customHeight="1" x14ac:dyDescent="0.2">
      <c r="A52" s="99" t="s">
        <v>107</v>
      </c>
      <c r="B52" s="100">
        <v>36564332.890000015</v>
      </c>
      <c r="C52" s="100">
        <v>5660990.290000001</v>
      </c>
      <c r="D52" s="100">
        <v>42225323.180000007</v>
      </c>
      <c r="E52" s="100">
        <v>42154741.770000003</v>
      </c>
      <c r="F52" s="100">
        <v>42154741.770000003</v>
      </c>
      <c r="G52" s="100">
        <v>70581.410000000018</v>
      </c>
    </row>
    <row r="53" spans="1:7" s="95" customFormat="1" ht="14.25" customHeight="1" x14ac:dyDescent="0.2">
      <c r="A53" s="99" t="s">
        <v>108</v>
      </c>
      <c r="B53" s="100">
        <v>96626695.770000011</v>
      </c>
      <c r="C53" s="100">
        <v>25088291.430000007</v>
      </c>
      <c r="D53" s="100">
        <v>121714987.2</v>
      </c>
      <c r="E53" s="100">
        <v>107219353.54999997</v>
      </c>
      <c r="F53" s="100">
        <v>107219353.54999997</v>
      </c>
      <c r="G53" s="100">
        <v>14495633.65</v>
      </c>
    </row>
    <row r="54" spans="1:7" s="95" customFormat="1" ht="14.25" customHeight="1" x14ac:dyDescent="0.2">
      <c r="A54" s="99" t="s">
        <v>109</v>
      </c>
      <c r="B54" s="100">
        <v>59215886.609999992</v>
      </c>
      <c r="C54" s="100">
        <v>11062712.269999996</v>
      </c>
      <c r="D54" s="100">
        <v>70278598.88000001</v>
      </c>
      <c r="E54" s="100">
        <v>69479759.730000019</v>
      </c>
      <c r="F54" s="100">
        <v>69479759.730000019</v>
      </c>
      <c r="G54" s="100">
        <v>798839.15</v>
      </c>
    </row>
    <row r="55" spans="1:7" s="95" customFormat="1" ht="14.25" customHeight="1" x14ac:dyDescent="0.2">
      <c r="A55" s="99" t="s">
        <v>110</v>
      </c>
      <c r="B55" s="100">
        <v>27133132.520000003</v>
      </c>
      <c r="C55" s="100">
        <v>3190343.48</v>
      </c>
      <c r="D55" s="100">
        <v>30323476.000000004</v>
      </c>
      <c r="E55" s="100">
        <v>30274330.66</v>
      </c>
      <c r="F55" s="100">
        <v>30274330.66</v>
      </c>
      <c r="G55" s="100">
        <v>49145.340000000113</v>
      </c>
    </row>
    <row r="56" spans="1:7" s="95" customFormat="1" ht="14.25" customHeight="1" x14ac:dyDescent="0.2">
      <c r="A56" s="99" t="s">
        <v>111</v>
      </c>
      <c r="B56" s="100">
        <v>44870024.950000003</v>
      </c>
      <c r="C56" s="100">
        <v>1596108.6499999997</v>
      </c>
      <c r="D56" s="100">
        <v>46466133.600000001</v>
      </c>
      <c r="E56" s="100">
        <v>46375468.039999999</v>
      </c>
      <c r="F56" s="100">
        <v>46375468.039999999</v>
      </c>
      <c r="G56" s="100">
        <v>90665.56</v>
      </c>
    </row>
    <row r="57" spans="1:7" s="95" customFormat="1" ht="14.25" customHeight="1" x14ac:dyDescent="0.2">
      <c r="A57" s="99" t="s">
        <v>112</v>
      </c>
      <c r="B57" s="100">
        <v>30005892.169999994</v>
      </c>
      <c r="C57" s="100">
        <v>2417397.1100000003</v>
      </c>
      <c r="D57" s="100">
        <v>32423289.280000001</v>
      </c>
      <c r="E57" s="100">
        <v>32317111.100000001</v>
      </c>
      <c r="F57" s="100">
        <v>32317111.100000001</v>
      </c>
      <c r="G57" s="100">
        <v>106178.17999999979</v>
      </c>
    </row>
    <row r="58" spans="1:7" s="95" customFormat="1" ht="14.25" customHeight="1" x14ac:dyDescent="0.2">
      <c r="A58" s="99" t="s">
        <v>113</v>
      </c>
      <c r="B58" s="100">
        <v>25966577.25</v>
      </c>
      <c r="C58" s="100">
        <v>4102434.3800000013</v>
      </c>
      <c r="D58" s="100">
        <v>30069011.629999999</v>
      </c>
      <c r="E58" s="100">
        <v>30000681.569999997</v>
      </c>
      <c r="F58" s="100">
        <v>30000681.569999997</v>
      </c>
      <c r="G58" s="100">
        <v>68330.059999999852</v>
      </c>
    </row>
    <row r="59" spans="1:7" s="95" customFormat="1" ht="14.25" customHeight="1" x14ac:dyDescent="0.2">
      <c r="A59" s="99" t="s">
        <v>114</v>
      </c>
      <c r="B59" s="100">
        <v>193544458.58999997</v>
      </c>
      <c r="C59" s="100">
        <v>25307566.949999999</v>
      </c>
      <c r="D59" s="100">
        <v>218852025.53999993</v>
      </c>
      <c r="E59" s="100">
        <v>217030089.61999995</v>
      </c>
      <c r="F59" s="100">
        <v>217030089.61999995</v>
      </c>
      <c r="G59" s="100">
        <v>1821935.9200000009</v>
      </c>
    </row>
    <row r="60" spans="1:7" s="95" customFormat="1" ht="14.25" customHeight="1" x14ac:dyDescent="0.2">
      <c r="A60" s="99" t="s">
        <v>115</v>
      </c>
      <c r="B60" s="100">
        <v>36595707.299999997</v>
      </c>
      <c r="C60" s="100">
        <v>4463175.83</v>
      </c>
      <c r="D60" s="100">
        <v>41058883.129999995</v>
      </c>
      <c r="E60" s="100">
        <v>40974356.219999999</v>
      </c>
      <c r="F60" s="100">
        <v>40974356.219999999</v>
      </c>
      <c r="G60" s="100">
        <v>84526.909999999974</v>
      </c>
    </row>
    <row r="61" spans="1:7" s="95" customFormat="1" ht="14.25" customHeight="1" x14ac:dyDescent="0.2">
      <c r="A61" s="99" t="s">
        <v>116</v>
      </c>
      <c r="B61" s="100">
        <v>28648540.970000003</v>
      </c>
      <c r="C61" s="100">
        <v>1262697.6200000003</v>
      </c>
      <c r="D61" s="100">
        <v>29911238.589999992</v>
      </c>
      <c r="E61" s="100">
        <v>29864984.50999999</v>
      </c>
      <c r="F61" s="100">
        <v>29864984.50999999</v>
      </c>
      <c r="G61" s="100">
        <v>46254.079999999951</v>
      </c>
    </row>
    <row r="62" spans="1:7" s="95" customFormat="1" ht="14.25" customHeight="1" x14ac:dyDescent="0.2">
      <c r="A62" s="99" t="s">
        <v>117</v>
      </c>
      <c r="B62" s="100">
        <v>19175699.390000001</v>
      </c>
      <c r="C62" s="100">
        <v>-9364456.0499999989</v>
      </c>
      <c r="D62" s="100">
        <v>9811243.3400000017</v>
      </c>
      <c r="E62" s="100">
        <v>9778468.3400000017</v>
      </c>
      <c r="F62" s="100">
        <v>9778468.3400000017</v>
      </c>
      <c r="G62" s="100">
        <v>32775</v>
      </c>
    </row>
    <row r="63" spans="1:7" s="95" customFormat="1" ht="14.25" customHeight="1" x14ac:dyDescent="0.2">
      <c r="A63" s="99" t="s">
        <v>118</v>
      </c>
      <c r="B63" s="100">
        <v>16567983.800000003</v>
      </c>
      <c r="C63" s="100">
        <v>-171827.35999999975</v>
      </c>
      <c r="D63" s="100">
        <v>16396156.439999996</v>
      </c>
      <c r="E63" s="100">
        <v>16367434.409999995</v>
      </c>
      <c r="F63" s="100">
        <v>16367434.409999995</v>
      </c>
      <c r="G63" s="100">
        <v>28722.030000000002</v>
      </c>
    </row>
    <row r="64" spans="1:7" s="95" customFormat="1" ht="14.25" customHeight="1" x14ac:dyDescent="0.2">
      <c r="A64" s="99" t="s">
        <v>119</v>
      </c>
      <c r="B64" s="100">
        <v>93375275.439999998</v>
      </c>
      <c r="C64" s="100">
        <v>7204776.9899999993</v>
      </c>
      <c r="D64" s="100">
        <v>100580052.42999998</v>
      </c>
      <c r="E64" s="100">
        <v>100404952.81999999</v>
      </c>
      <c r="F64" s="100">
        <v>100404952.81999999</v>
      </c>
      <c r="G64" s="100">
        <v>175099.61000000004</v>
      </c>
    </row>
    <row r="65" spans="1:7" s="95" customFormat="1" ht="14.25" customHeight="1" x14ac:dyDescent="0.2">
      <c r="A65" s="99" t="s">
        <v>120</v>
      </c>
      <c r="B65" s="100">
        <v>395907065.35000002</v>
      </c>
      <c r="C65" s="100">
        <v>60008595.88000001</v>
      </c>
      <c r="D65" s="100">
        <v>455915661.23000008</v>
      </c>
      <c r="E65" s="100">
        <v>452306301.81999999</v>
      </c>
      <c r="F65" s="100">
        <v>452306301.81999999</v>
      </c>
      <c r="G65" s="100">
        <v>3609359.4099999988</v>
      </c>
    </row>
    <row r="66" spans="1:7" s="95" customFormat="1" ht="14.25" customHeight="1" x14ac:dyDescent="0.2">
      <c r="A66" s="99" t="s">
        <v>121</v>
      </c>
      <c r="B66" s="100">
        <v>54046354.419999994</v>
      </c>
      <c r="C66" s="100">
        <v>8455851.2199999969</v>
      </c>
      <c r="D66" s="100">
        <v>62502205.640000015</v>
      </c>
      <c r="E66" s="100">
        <v>62343955.14000003</v>
      </c>
      <c r="F66" s="100">
        <v>62343955.14000003</v>
      </c>
      <c r="G66" s="100">
        <v>158250.49999999991</v>
      </c>
    </row>
    <row r="67" spans="1:7" s="95" customFormat="1" ht="14.25" customHeight="1" x14ac:dyDescent="0.2">
      <c r="A67" s="99" t="s">
        <v>122</v>
      </c>
      <c r="B67" s="100">
        <v>34418281.540000007</v>
      </c>
      <c r="C67" s="100">
        <v>2899274.52</v>
      </c>
      <c r="D67" s="100">
        <v>37317556.059999995</v>
      </c>
      <c r="E67" s="100">
        <v>37239679.68</v>
      </c>
      <c r="F67" s="100">
        <v>37239679.68</v>
      </c>
      <c r="G67" s="100">
        <v>77876.379999999917</v>
      </c>
    </row>
    <row r="68" spans="1:7" s="95" customFormat="1" ht="14.25" customHeight="1" x14ac:dyDescent="0.2">
      <c r="A68" s="99" t="s">
        <v>123</v>
      </c>
      <c r="B68" s="100">
        <v>81422771.739999995</v>
      </c>
      <c r="C68" s="100">
        <v>7165472.5</v>
      </c>
      <c r="D68" s="100">
        <v>88588244.240000024</v>
      </c>
      <c r="E68" s="100">
        <v>88382986.320000023</v>
      </c>
      <c r="F68" s="100">
        <v>88382986.320000023</v>
      </c>
      <c r="G68" s="100">
        <v>205257.91999999978</v>
      </c>
    </row>
    <row r="69" spans="1:7" s="95" customFormat="1" ht="14.25" customHeight="1" x14ac:dyDescent="0.2">
      <c r="A69" s="99" t="s">
        <v>124</v>
      </c>
      <c r="B69" s="100">
        <v>34650240.379999995</v>
      </c>
      <c r="C69" s="100">
        <v>2644245.209999999</v>
      </c>
      <c r="D69" s="100">
        <v>37294485.589999989</v>
      </c>
      <c r="E69" s="100">
        <v>37229438.339999989</v>
      </c>
      <c r="F69" s="100">
        <v>37229438.339999989</v>
      </c>
      <c r="G69" s="100">
        <v>65047.249999999985</v>
      </c>
    </row>
    <row r="70" spans="1:7" s="95" customFormat="1" ht="14.25" customHeight="1" x14ac:dyDescent="0.2">
      <c r="A70" s="99" t="s">
        <v>125</v>
      </c>
      <c r="B70" s="100">
        <v>26220996.539999999</v>
      </c>
      <c r="C70" s="100">
        <v>-936556.06000000041</v>
      </c>
      <c r="D70" s="100">
        <v>25284440.480000015</v>
      </c>
      <c r="E70" s="100">
        <v>25147581.990000013</v>
      </c>
      <c r="F70" s="100">
        <v>25147581.990000013</v>
      </c>
      <c r="G70" s="100">
        <v>136858.49000000002</v>
      </c>
    </row>
    <row r="71" spans="1:7" s="95" customFormat="1" ht="14.25" customHeight="1" x14ac:dyDescent="0.2">
      <c r="A71" s="99" t="s">
        <v>126</v>
      </c>
      <c r="B71" s="100">
        <v>156799151.17000002</v>
      </c>
      <c r="C71" s="100">
        <v>8110828.5399999972</v>
      </c>
      <c r="D71" s="100">
        <v>164909979.70999998</v>
      </c>
      <c r="E71" s="100">
        <v>164694972.84999999</v>
      </c>
      <c r="F71" s="100">
        <v>164653212.84999999</v>
      </c>
      <c r="G71" s="100">
        <v>215006.86</v>
      </c>
    </row>
    <row r="72" spans="1:7" s="95" customFormat="1" ht="14.25" customHeight="1" x14ac:dyDescent="0.2">
      <c r="A72" s="99" t="s">
        <v>127</v>
      </c>
      <c r="B72" s="100">
        <v>144845618.48000002</v>
      </c>
      <c r="C72" s="100">
        <v>2819743.2900000033</v>
      </c>
      <c r="D72" s="100">
        <v>147665361.76999995</v>
      </c>
      <c r="E72" s="100">
        <v>146843446.53999996</v>
      </c>
      <c r="F72" s="100">
        <v>146769299.33999994</v>
      </c>
      <c r="G72" s="100">
        <v>821915.23</v>
      </c>
    </row>
    <row r="73" spans="1:7" s="95" customFormat="1" ht="14.25" customHeight="1" x14ac:dyDescent="0.2">
      <c r="A73" s="99" t="s">
        <v>128</v>
      </c>
      <c r="B73" s="100">
        <v>290494091.45000005</v>
      </c>
      <c r="C73" s="100">
        <v>6639990.7900000075</v>
      </c>
      <c r="D73" s="100">
        <v>297134082.24000013</v>
      </c>
      <c r="E73" s="100">
        <v>295730636.79000014</v>
      </c>
      <c r="F73" s="100">
        <v>295688876.79000014</v>
      </c>
      <c r="G73" s="100">
        <v>1403445.45</v>
      </c>
    </row>
    <row r="74" spans="1:7" s="95" customFormat="1" ht="14.25" customHeight="1" x14ac:dyDescent="0.2">
      <c r="A74" s="99" t="s">
        <v>129</v>
      </c>
      <c r="B74" s="100">
        <v>136360104.37</v>
      </c>
      <c r="C74" s="100">
        <v>2914965.0500000021</v>
      </c>
      <c r="D74" s="100">
        <v>139275069.41999999</v>
      </c>
      <c r="E74" s="100">
        <v>138949077.56999999</v>
      </c>
      <c r="F74" s="100">
        <v>138907317.56999999</v>
      </c>
      <c r="G74" s="100">
        <v>325991.85000000003</v>
      </c>
    </row>
    <row r="75" spans="1:7" s="95" customFormat="1" ht="14.25" customHeight="1" x14ac:dyDescent="0.2">
      <c r="A75" s="99" t="s">
        <v>130</v>
      </c>
      <c r="B75" s="100">
        <v>172251072.95000002</v>
      </c>
      <c r="C75" s="100">
        <v>5441799.0500000026</v>
      </c>
      <c r="D75" s="100">
        <v>177692872.00000003</v>
      </c>
      <c r="E75" s="100">
        <v>177462321.71000001</v>
      </c>
      <c r="F75" s="100">
        <v>177420561.71000001</v>
      </c>
      <c r="G75" s="100">
        <v>230550.29</v>
      </c>
    </row>
    <row r="76" spans="1:7" s="95" customFormat="1" ht="14.25" customHeight="1" x14ac:dyDescent="0.2">
      <c r="A76" s="99" t="s">
        <v>131</v>
      </c>
      <c r="B76" s="100">
        <v>269310984.94999999</v>
      </c>
      <c r="C76" s="100">
        <v>18184213.960000005</v>
      </c>
      <c r="D76" s="100">
        <v>287495198.90999997</v>
      </c>
      <c r="E76" s="100">
        <v>286601707.03999996</v>
      </c>
      <c r="F76" s="100">
        <v>286559947.03999996</v>
      </c>
      <c r="G76" s="100">
        <v>893491.87000000011</v>
      </c>
    </row>
    <row r="77" spans="1:7" s="95" customFormat="1" ht="14.25" customHeight="1" x14ac:dyDescent="0.2">
      <c r="A77" s="99" t="s">
        <v>132</v>
      </c>
      <c r="B77" s="100">
        <v>769000265.45000005</v>
      </c>
      <c r="C77" s="100">
        <v>77685672.520000026</v>
      </c>
      <c r="D77" s="100">
        <v>846685937.97000003</v>
      </c>
      <c r="E77" s="100">
        <v>812097175.38</v>
      </c>
      <c r="F77" s="100">
        <v>812055415.38</v>
      </c>
      <c r="G77" s="100">
        <v>34588762.590000004</v>
      </c>
    </row>
    <row r="78" spans="1:7" s="95" customFormat="1" ht="14.25" customHeight="1" x14ac:dyDescent="0.2">
      <c r="A78" s="99" t="s">
        <v>133</v>
      </c>
      <c r="B78" s="100">
        <v>127182631.68000001</v>
      </c>
      <c r="C78" s="100">
        <v>4825783.2400000021</v>
      </c>
      <c r="D78" s="100">
        <v>132008414.92</v>
      </c>
      <c r="E78" s="100">
        <v>131800735.78</v>
      </c>
      <c r="F78" s="100">
        <v>131742271.78</v>
      </c>
      <c r="G78" s="100">
        <v>207679.14</v>
      </c>
    </row>
    <row r="79" spans="1:7" s="95" customFormat="1" ht="14.25" customHeight="1" x14ac:dyDescent="0.2">
      <c r="A79" s="99" t="s">
        <v>134</v>
      </c>
      <c r="B79" s="100">
        <v>136077913.90999997</v>
      </c>
      <c r="C79" s="100">
        <v>8822300.5099999961</v>
      </c>
      <c r="D79" s="100">
        <v>144900214.42000002</v>
      </c>
      <c r="E79" s="100">
        <v>144681397.83000001</v>
      </c>
      <c r="F79" s="100">
        <v>144639637.83000001</v>
      </c>
      <c r="G79" s="100">
        <v>218816.59000000003</v>
      </c>
    </row>
    <row r="80" spans="1:7" s="95" customFormat="1" ht="14.25" customHeight="1" x14ac:dyDescent="0.2">
      <c r="A80" s="99" t="s">
        <v>135</v>
      </c>
      <c r="B80" s="100">
        <v>131037379.76000001</v>
      </c>
      <c r="C80" s="100">
        <v>32682306.750000004</v>
      </c>
      <c r="D80" s="100">
        <v>163719686.50999999</v>
      </c>
      <c r="E80" s="100">
        <v>142384173.87999997</v>
      </c>
      <c r="F80" s="100">
        <v>142342413.87999997</v>
      </c>
      <c r="G80" s="100">
        <v>21335512.630000003</v>
      </c>
    </row>
    <row r="81" spans="1:7" s="95" customFormat="1" ht="14.25" customHeight="1" x14ac:dyDescent="0.2">
      <c r="A81" s="99" t="s">
        <v>136</v>
      </c>
      <c r="B81" s="100">
        <v>225366592.28</v>
      </c>
      <c r="C81" s="100">
        <v>19355739.129999995</v>
      </c>
      <c r="D81" s="100">
        <v>244722331.40999997</v>
      </c>
      <c r="E81" s="100">
        <v>243806664.33999997</v>
      </c>
      <c r="F81" s="100">
        <v>243773256.33999997</v>
      </c>
      <c r="G81" s="100">
        <v>915667.07000000007</v>
      </c>
    </row>
    <row r="82" spans="1:7" s="95" customFormat="1" ht="14.25" customHeight="1" x14ac:dyDescent="0.2">
      <c r="A82" s="99" t="s">
        <v>137</v>
      </c>
      <c r="B82" s="100">
        <v>129852046.54999998</v>
      </c>
      <c r="C82" s="100">
        <v>1571354.4000000041</v>
      </c>
      <c r="D82" s="100">
        <v>131423400.95000003</v>
      </c>
      <c r="E82" s="100">
        <v>129096545.38000003</v>
      </c>
      <c r="F82" s="100">
        <v>129049811.80000003</v>
      </c>
      <c r="G82" s="100">
        <v>2326855.5700000003</v>
      </c>
    </row>
    <row r="83" spans="1:7" s="95" customFormat="1" ht="14.25" customHeight="1" x14ac:dyDescent="0.2">
      <c r="A83" s="99" t="s">
        <v>138</v>
      </c>
      <c r="B83" s="100">
        <v>131483460.00999999</v>
      </c>
      <c r="C83" s="100">
        <v>14979678.280000007</v>
      </c>
      <c r="D83" s="100">
        <v>146463138.29000002</v>
      </c>
      <c r="E83" s="100">
        <v>145720325.86000004</v>
      </c>
      <c r="F83" s="100">
        <v>145650227.06000003</v>
      </c>
      <c r="G83" s="100">
        <v>742812.43</v>
      </c>
    </row>
    <row r="84" spans="1:7" s="95" customFormat="1" ht="14.25" customHeight="1" x14ac:dyDescent="0.2">
      <c r="A84" s="99" t="s">
        <v>139</v>
      </c>
      <c r="B84" s="100">
        <v>95876900.469999954</v>
      </c>
      <c r="C84" s="100">
        <v>-2180827.9300000002</v>
      </c>
      <c r="D84" s="100">
        <v>93696072.539999977</v>
      </c>
      <c r="E84" s="100">
        <v>93522141.559999973</v>
      </c>
      <c r="F84" s="100">
        <v>93480381.559999973</v>
      </c>
      <c r="G84" s="100">
        <v>173930.98</v>
      </c>
    </row>
    <row r="85" spans="1:7" s="95" customFormat="1" ht="14.25" customHeight="1" x14ac:dyDescent="0.2">
      <c r="A85" s="99" t="s">
        <v>140</v>
      </c>
      <c r="B85" s="100">
        <v>4147684.4799999995</v>
      </c>
      <c r="C85" s="100">
        <v>-801756.39999999991</v>
      </c>
      <c r="D85" s="100">
        <v>3345928.0799999996</v>
      </c>
      <c r="E85" s="100">
        <v>3343359.9199999995</v>
      </c>
      <c r="F85" s="100">
        <v>3343359.9199999995</v>
      </c>
      <c r="G85" s="100">
        <v>2568.1600000000035</v>
      </c>
    </row>
    <row r="86" spans="1:7" s="95" customFormat="1" ht="14.25" customHeight="1" x14ac:dyDescent="0.2">
      <c r="A86" s="99" t="s">
        <v>141</v>
      </c>
      <c r="B86" s="100">
        <v>44341245.340000004</v>
      </c>
      <c r="C86" s="100">
        <v>12759789.929999998</v>
      </c>
      <c r="D86" s="100">
        <v>57101035.269999988</v>
      </c>
      <c r="E86" s="100">
        <v>56563310.089999989</v>
      </c>
      <c r="F86" s="100">
        <v>56546606.089999989</v>
      </c>
      <c r="G86" s="100">
        <v>537725.17999999993</v>
      </c>
    </row>
    <row r="87" spans="1:7" s="95" customFormat="1" ht="14.25" customHeight="1" x14ac:dyDescent="0.2">
      <c r="A87" s="99" t="s">
        <v>142</v>
      </c>
      <c r="B87" s="100">
        <v>47024719.579999991</v>
      </c>
      <c r="C87" s="100">
        <v>770873.67000000109</v>
      </c>
      <c r="D87" s="100">
        <v>47795593.249999993</v>
      </c>
      <c r="E87" s="100">
        <v>47587766.610000007</v>
      </c>
      <c r="F87" s="100">
        <v>47571062.610000007</v>
      </c>
      <c r="G87" s="100">
        <v>207826.64</v>
      </c>
    </row>
    <row r="88" spans="1:7" s="95" customFormat="1" ht="14.25" customHeight="1" x14ac:dyDescent="0.2">
      <c r="A88" s="99" t="s">
        <v>143</v>
      </c>
      <c r="B88" s="100">
        <v>0</v>
      </c>
      <c r="C88" s="100">
        <v>1036344</v>
      </c>
      <c r="D88" s="100">
        <v>1036344</v>
      </c>
      <c r="E88" s="100">
        <v>1036344</v>
      </c>
      <c r="F88" s="100">
        <v>1019640</v>
      </c>
      <c r="G88" s="100">
        <v>0</v>
      </c>
    </row>
    <row r="89" spans="1:7" s="95" customFormat="1" ht="14.25" customHeight="1" x14ac:dyDescent="0.2">
      <c r="A89" s="99" t="s">
        <v>144</v>
      </c>
      <c r="B89" s="100">
        <v>35356001.38000001</v>
      </c>
      <c r="C89" s="100">
        <v>3866701.0099999988</v>
      </c>
      <c r="D89" s="100">
        <v>39222702.389999986</v>
      </c>
      <c r="E89" s="100">
        <v>36370621.199999996</v>
      </c>
      <c r="F89" s="100">
        <v>36353917.199999996</v>
      </c>
      <c r="G89" s="100">
        <v>2852081.1899999995</v>
      </c>
    </row>
    <row r="90" spans="1:7" s="95" customFormat="1" ht="14.25" customHeight="1" x14ac:dyDescent="0.2">
      <c r="A90" s="99" t="s">
        <v>145</v>
      </c>
      <c r="B90" s="100">
        <v>47243037.57</v>
      </c>
      <c r="C90" s="100">
        <v>2528883.5099999988</v>
      </c>
      <c r="D90" s="100">
        <v>49771921.079999998</v>
      </c>
      <c r="E90" s="100">
        <v>49544168.919999994</v>
      </c>
      <c r="F90" s="100">
        <v>49527464.919999994</v>
      </c>
      <c r="G90" s="100">
        <v>227752.16000000003</v>
      </c>
    </row>
    <row r="91" spans="1:7" s="95" customFormat="1" ht="14.25" customHeight="1" x14ac:dyDescent="0.2">
      <c r="A91" s="99" t="s">
        <v>146</v>
      </c>
      <c r="B91" s="100">
        <v>44869827</v>
      </c>
      <c r="C91" s="100">
        <v>-2361883.1699999985</v>
      </c>
      <c r="D91" s="100">
        <v>42507943.829999991</v>
      </c>
      <c r="E91" s="100">
        <v>42253622.019999996</v>
      </c>
      <c r="F91" s="100">
        <v>42236918.019999996</v>
      </c>
      <c r="G91" s="100">
        <v>254321.81</v>
      </c>
    </row>
    <row r="92" spans="1:7" s="95" customFormat="1" ht="14.25" customHeight="1" x14ac:dyDescent="0.2">
      <c r="A92" s="99" t="s">
        <v>147</v>
      </c>
      <c r="B92" s="100">
        <v>37540907.670000002</v>
      </c>
      <c r="C92" s="100">
        <v>156129.61000000004</v>
      </c>
      <c r="D92" s="100">
        <v>37697037.280000001</v>
      </c>
      <c r="E92" s="100">
        <v>37482196.140000001</v>
      </c>
      <c r="F92" s="100">
        <v>37465492.140000001</v>
      </c>
      <c r="G92" s="100">
        <v>214841.13999999998</v>
      </c>
    </row>
    <row r="93" spans="1:7" s="95" customFormat="1" ht="14.25" customHeight="1" x14ac:dyDescent="0.2">
      <c r="A93" s="99" t="s">
        <v>148</v>
      </c>
      <c r="B93" s="100">
        <v>104413840.13000001</v>
      </c>
      <c r="C93" s="100">
        <v>3553069.6</v>
      </c>
      <c r="D93" s="100">
        <v>107966909.73</v>
      </c>
      <c r="E93" s="100">
        <v>107751513.20000003</v>
      </c>
      <c r="F93" s="100">
        <v>107709753.20000003</v>
      </c>
      <c r="G93" s="100">
        <v>215396.53000000003</v>
      </c>
    </row>
    <row r="94" spans="1:7" s="95" customFormat="1" ht="14.25" customHeight="1" x14ac:dyDescent="0.2">
      <c r="A94" s="99" t="s">
        <v>149</v>
      </c>
      <c r="B94" s="100">
        <v>162994586.59999996</v>
      </c>
      <c r="C94" s="100">
        <v>20587561.620000001</v>
      </c>
      <c r="D94" s="100">
        <v>183582148.22</v>
      </c>
      <c r="E94" s="100">
        <v>181047904.20999998</v>
      </c>
      <c r="F94" s="100">
        <v>181006144.20999998</v>
      </c>
      <c r="G94" s="100">
        <v>2534244.0100000012</v>
      </c>
    </row>
    <row r="95" spans="1:7" s="95" customFormat="1" ht="14.25" customHeight="1" x14ac:dyDescent="0.2">
      <c r="A95" s="99" t="s">
        <v>150</v>
      </c>
      <c r="B95" s="100">
        <v>117253048.39</v>
      </c>
      <c r="C95" s="100">
        <v>955089.82000000007</v>
      </c>
      <c r="D95" s="100">
        <v>118208138.20999998</v>
      </c>
      <c r="E95" s="100">
        <v>117765495.18999998</v>
      </c>
      <c r="F95" s="100">
        <v>117723735.18999998</v>
      </c>
      <c r="G95" s="100">
        <v>442643.02</v>
      </c>
    </row>
    <row r="96" spans="1:7" s="95" customFormat="1" ht="14.25" customHeight="1" x14ac:dyDescent="0.2">
      <c r="A96" s="99" t="s">
        <v>151</v>
      </c>
      <c r="B96" s="100">
        <v>43283261.909999996</v>
      </c>
      <c r="C96" s="100">
        <v>2184729.0399999991</v>
      </c>
      <c r="D96" s="100">
        <v>45467990.950000003</v>
      </c>
      <c r="E96" s="100">
        <v>45387827.950000003</v>
      </c>
      <c r="F96" s="100">
        <v>45371123.950000003</v>
      </c>
      <c r="G96" s="100">
        <v>80163</v>
      </c>
    </row>
    <row r="97" spans="1:7" s="95" customFormat="1" ht="14.25" customHeight="1" x14ac:dyDescent="0.2">
      <c r="A97" s="99" t="s">
        <v>152</v>
      </c>
      <c r="B97" s="100">
        <v>44210451.219999999</v>
      </c>
      <c r="C97" s="100">
        <v>-2193142.1100000017</v>
      </c>
      <c r="D97" s="100">
        <v>42017309.109999999</v>
      </c>
      <c r="E97" s="100">
        <v>41895745.109999999</v>
      </c>
      <c r="F97" s="100">
        <v>41879041.109999999</v>
      </c>
      <c r="G97" s="100">
        <v>121564</v>
      </c>
    </row>
    <row r="98" spans="1:7" s="95" customFormat="1" ht="14.25" customHeight="1" x14ac:dyDescent="0.2">
      <c r="A98" s="99" t="s">
        <v>153</v>
      </c>
      <c r="B98" s="100">
        <v>35803667.599999994</v>
      </c>
      <c r="C98" s="100">
        <v>613001.59</v>
      </c>
      <c r="D98" s="100">
        <v>36416669.190000005</v>
      </c>
      <c r="E98" s="100">
        <v>36307080.720000006</v>
      </c>
      <c r="F98" s="100">
        <v>36290376.720000006</v>
      </c>
      <c r="G98" s="100">
        <v>109588.47000000002</v>
      </c>
    </row>
    <row r="99" spans="1:7" s="95" customFormat="1" ht="14.25" customHeight="1" x14ac:dyDescent="0.2">
      <c r="A99" s="99" t="s">
        <v>154</v>
      </c>
      <c r="B99" s="100">
        <v>42555463.06000001</v>
      </c>
      <c r="C99" s="100">
        <v>1994452.6800000002</v>
      </c>
      <c r="D99" s="100">
        <v>44549915.74000001</v>
      </c>
      <c r="E99" s="100">
        <v>44347203.840000011</v>
      </c>
      <c r="F99" s="100">
        <v>44330499.840000011</v>
      </c>
      <c r="G99" s="100">
        <v>202711.9</v>
      </c>
    </row>
    <row r="100" spans="1:7" s="95" customFormat="1" ht="14.25" customHeight="1" x14ac:dyDescent="0.2">
      <c r="A100" s="99" t="s">
        <v>155</v>
      </c>
      <c r="B100" s="100">
        <v>40566979.350000001</v>
      </c>
      <c r="C100" s="100">
        <v>19508315.84</v>
      </c>
      <c r="D100" s="100">
        <v>60075295.190000013</v>
      </c>
      <c r="E100" s="100">
        <v>41694363.750000022</v>
      </c>
      <c r="F100" s="100">
        <v>41677659.750000022</v>
      </c>
      <c r="G100" s="100">
        <v>18380931.440000001</v>
      </c>
    </row>
    <row r="101" spans="1:7" s="95" customFormat="1" ht="14.25" customHeight="1" x14ac:dyDescent="0.2">
      <c r="A101" s="99" t="s">
        <v>156</v>
      </c>
      <c r="B101" s="100">
        <v>15604473.840000004</v>
      </c>
      <c r="C101" s="100">
        <v>3451838.4199999981</v>
      </c>
      <c r="D101" s="100">
        <v>19056312.260000002</v>
      </c>
      <c r="E101" s="100">
        <v>18985112.420000002</v>
      </c>
      <c r="F101" s="100">
        <v>18968408.420000002</v>
      </c>
      <c r="G101" s="100">
        <v>71199.839999999997</v>
      </c>
    </row>
    <row r="102" spans="1:7" s="95" customFormat="1" ht="14.25" customHeight="1" x14ac:dyDescent="0.2">
      <c r="A102" s="99" t="s">
        <v>157</v>
      </c>
      <c r="B102" s="100">
        <v>46951021.750000007</v>
      </c>
      <c r="C102" s="100">
        <v>7593754.5299999993</v>
      </c>
      <c r="D102" s="100">
        <v>54544776.279999994</v>
      </c>
      <c r="E102" s="100">
        <v>54420460.549999997</v>
      </c>
      <c r="F102" s="100">
        <v>54403756.549999997</v>
      </c>
      <c r="G102" s="100">
        <v>124315.72999999992</v>
      </c>
    </row>
    <row r="103" spans="1:7" s="95" customFormat="1" ht="14.25" customHeight="1" x14ac:dyDescent="0.2">
      <c r="A103" s="99" t="s">
        <v>158</v>
      </c>
      <c r="B103" s="100">
        <v>14402638.050000003</v>
      </c>
      <c r="C103" s="100">
        <v>5739659.5699999994</v>
      </c>
      <c r="D103" s="100">
        <v>20142297.61999999</v>
      </c>
      <c r="E103" s="100">
        <v>19941008.039999988</v>
      </c>
      <c r="F103" s="100">
        <v>19924304.039999988</v>
      </c>
      <c r="G103" s="100">
        <v>201289.58</v>
      </c>
    </row>
    <row r="104" spans="1:7" s="95" customFormat="1" ht="14.25" customHeight="1" x14ac:dyDescent="0.2">
      <c r="A104" s="99" t="s">
        <v>159</v>
      </c>
      <c r="B104" s="100">
        <v>42291854.839999996</v>
      </c>
      <c r="C104" s="100">
        <v>3193975.419999999</v>
      </c>
      <c r="D104" s="100">
        <v>45485830.25999999</v>
      </c>
      <c r="E104" s="100">
        <v>45314938.309999987</v>
      </c>
      <c r="F104" s="100">
        <v>45298234.309999987</v>
      </c>
      <c r="G104" s="100">
        <v>170891.95</v>
      </c>
    </row>
    <row r="105" spans="1:7" s="95" customFormat="1" ht="14.25" customHeight="1" x14ac:dyDescent="0.2">
      <c r="A105" s="99" t="s">
        <v>160</v>
      </c>
      <c r="B105" s="100">
        <v>40498273.920000002</v>
      </c>
      <c r="C105" s="100">
        <v>-1501479.2500000023</v>
      </c>
      <c r="D105" s="100">
        <v>38996794.669999994</v>
      </c>
      <c r="E105" s="100">
        <v>38855500.169999994</v>
      </c>
      <c r="F105" s="100">
        <v>38838796.169999994</v>
      </c>
      <c r="G105" s="100">
        <v>141294.5</v>
      </c>
    </row>
    <row r="106" spans="1:7" s="95" customFormat="1" ht="14.25" customHeight="1" x14ac:dyDescent="0.2">
      <c r="A106" s="99" t="s">
        <v>161</v>
      </c>
      <c r="B106" s="100">
        <v>35598733.940000013</v>
      </c>
      <c r="C106" s="100">
        <v>4677303.6499999985</v>
      </c>
      <c r="D106" s="100">
        <v>40276037.589999989</v>
      </c>
      <c r="E106" s="100">
        <v>40106980.159999982</v>
      </c>
      <c r="F106" s="100">
        <v>40090276.159999982</v>
      </c>
      <c r="G106" s="100">
        <v>169057.43</v>
      </c>
    </row>
    <row r="107" spans="1:7" s="95" customFormat="1" ht="14.25" customHeight="1" x14ac:dyDescent="0.2">
      <c r="A107" s="99" t="s">
        <v>162</v>
      </c>
      <c r="B107" s="100">
        <v>24883722.940000005</v>
      </c>
      <c r="C107" s="100">
        <v>1822877.9200000013</v>
      </c>
      <c r="D107" s="100">
        <v>26706600.860000003</v>
      </c>
      <c r="E107" s="100">
        <v>26628129.149999999</v>
      </c>
      <c r="F107" s="100">
        <v>26611425.149999999</v>
      </c>
      <c r="G107" s="100">
        <v>78471.709999999992</v>
      </c>
    </row>
    <row r="108" spans="1:7" s="95" customFormat="1" ht="14.25" customHeight="1" x14ac:dyDescent="0.2">
      <c r="A108" s="99" t="s">
        <v>163</v>
      </c>
      <c r="B108" s="100">
        <v>89557698.859999999</v>
      </c>
      <c r="C108" s="100">
        <v>-3151923.8699999936</v>
      </c>
      <c r="D108" s="100">
        <v>86405774.98999998</v>
      </c>
      <c r="E108" s="100">
        <v>86053192.629999995</v>
      </c>
      <c r="F108" s="100">
        <v>86019784.629999995</v>
      </c>
      <c r="G108" s="100">
        <v>352582.36</v>
      </c>
    </row>
    <row r="109" spans="1:7" s="95" customFormat="1" ht="14.25" customHeight="1" x14ac:dyDescent="0.2">
      <c r="A109" s="99" t="s">
        <v>164</v>
      </c>
      <c r="B109" s="100">
        <v>153383231.25000003</v>
      </c>
      <c r="C109" s="100">
        <v>17175893.519999985</v>
      </c>
      <c r="D109" s="100">
        <v>170559124.77000001</v>
      </c>
      <c r="E109" s="100">
        <v>168272422.60000002</v>
      </c>
      <c r="F109" s="100">
        <v>168239014.60000002</v>
      </c>
      <c r="G109" s="100">
        <v>2286702.17</v>
      </c>
    </row>
    <row r="110" spans="1:7" s="95" customFormat="1" ht="14.25" customHeight="1" x14ac:dyDescent="0.2">
      <c r="A110" s="99" t="s">
        <v>165</v>
      </c>
      <c r="B110" s="100">
        <v>182942732.14999998</v>
      </c>
      <c r="C110" s="100">
        <v>41124924.520000011</v>
      </c>
      <c r="D110" s="100">
        <v>224067656.66999987</v>
      </c>
      <c r="E110" s="100">
        <v>222940114.68999991</v>
      </c>
      <c r="F110" s="100">
        <v>222915058.68999991</v>
      </c>
      <c r="G110" s="100">
        <v>1127541.9799999995</v>
      </c>
    </row>
    <row r="111" spans="1:7" s="95" customFormat="1" ht="14.25" customHeight="1" x14ac:dyDescent="0.2">
      <c r="A111" s="99" t="s">
        <v>166</v>
      </c>
      <c r="B111" s="100">
        <v>163828701.40000001</v>
      </c>
      <c r="C111" s="100">
        <v>24140384.760000013</v>
      </c>
      <c r="D111" s="100">
        <v>187969086.15999997</v>
      </c>
      <c r="E111" s="100">
        <v>186141173.72999996</v>
      </c>
      <c r="F111" s="100">
        <v>186107765.72999996</v>
      </c>
      <c r="G111" s="100">
        <v>1827912.4300000004</v>
      </c>
    </row>
    <row r="112" spans="1:7" s="95" customFormat="1" ht="14.25" customHeight="1" x14ac:dyDescent="0.2">
      <c r="A112" s="99" t="s">
        <v>167</v>
      </c>
      <c r="B112" s="100">
        <v>73610765.220000014</v>
      </c>
      <c r="C112" s="100">
        <v>2177608.9799999995</v>
      </c>
      <c r="D112" s="100">
        <v>75788374.199999988</v>
      </c>
      <c r="E112" s="100">
        <v>75619999.269999996</v>
      </c>
      <c r="F112" s="100">
        <v>75619999.269999996</v>
      </c>
      <c r="G112" s="100">
        <v>168374.92999999996</v>
      </c>
    </row>
    <row r="113" spans="1:7" s="95" customFormat="1" ht="14.25" customHeight="1" x14ac:dyDescent="0.2">
      <c r="A113" s="99" t="s">
        <v>168</v>
      </c>
      <c r="B113" s="100">
        <v>45433285.199999996</v>
      </c>
      <c r="C113" s="100">
        <v>2299576.7599999993</v>
      </c>
      <c r="D113" s="100">
        <v>47732861.960000001</v>
      </c>
      <c r="E113" s="100">
        <v>47616081.990000002</v>
      </c>
      <c r="F113" s="100">
        <v>47599377.990000002</v>
      </c>
      <c r="G113" s="100">
        <v>116779.97</v>
      </c>
    </row>
    <row r="114" spans="1:7" s="95" customFormat="1" ht="14.25" customHeight="1" x14ac:dyDescent="0.2">
      <c r="A114" s="99" t="s">
        <v>169</v>
      </c>
      <c r="B114" s="100">
        <v>12736745.17</v>
      </c>
      <c r="C114" s="100">
        <v>-4173828.2899999991</v>
      </c>
      <c r="D114" s="100">
        <v>8562916.8800000008</v>
      </c>
      <c r="E114" s="100">
        <v>8380900.4000000004</v>
      </c>
      <c r="F114" s="100">
        <v>8380900.4000000004</v>
      </c>
      <c r="G114" s="100">
        <v>182016.48</v>
      </c>
    </row>
    <row r="115" spans="1:7" s="95" customFormat="1" ht="14.25" customHeight="1" x14ac:dyDescent="0.2">
      <c r="A115" s="99" t="s">
        <v>170</v>
      </c>
      <c r="B115" s="100">
        <v>390691513.06000006</v>
      </c>
      <c r="C115" s="100">
        <v>-32992012.410000037</v>
      </c>
      <c r="D115" s="100">
        <v>357699500.65000015</v>
      </c>
      <c r="E115" s="100">
        <v>349973907.13000005</v>
      </c>
      <c r="F115" s="100">
        <v>339280952.22000003</v>
      </c>
      <c r="G115" s="100">
        <v>7725593.5200000005</v>
      </c>
    </row>
    <row r="116" spans="1:7" s="95" customFormat="1" ht="14.25" customHeight="1" x14ac:dyDescent="0.2">
      <c r="A116" s="99" t="s">
        <v>171</v>
      </c>
      <c r="B116" s="100">
        <v>131857716.52</v>
      </c>
      <c r="C116" s="100">
        <v>-21015403.949999996</v>
      </c>
      <c r="D116" s="100">
        <v>110842312.56999999</v>
      </c>
      <c r="E116" s="100">
        <v>110637443.53</v>
      </c>
      <c r="F116" s="100">
        <v>108132453.12</v>
      </c>
      <c r="G116" s="100">
        <v>204869.04000000004</v>
      </c>
    </row>
    <row r="117" spans="1:7" s="95" customFormat="1" ht="14.25" customHeight="1" x14ac:dyDescent="0.2">
      <c r="A117" s="99" t="s">
        <v>172</v>
      </c>
      <c r="B117" s="100">
        <v>146485983.30000001</v>
      </c>
      <c r="C117" s="100">
        <v>-27953208.249999996</v>
      </c>
      <c r="D117" s="100">
        <v>118532775.05</v>
      </c>
      <c r="E117" s="100">
        <v>98664925.189999983</v>
      </c>
      <c r="F117" s="100">
        <v>98649642.349999979</v>
      </c>
      <c r="G117" s="100">
        <v>19867849.860000003</v>
      </c>
    </row>
    <row r="118" spans="1:7" s="95" customFormat="1" ht="14.25" customHeight="1" x14ac:dyDescent="0.2">
      <c r="A118" s="99" t="s">
        <v>173</v>
      </c>
      <c r="B118" s="100">
        <v>74168</v>
      </c>
      <c r="C118" s="100">
        <v>-54310.3</v>
      </c>
      <c r="D118" s="100">
        <v>19857.7</v>
      </c>
      <c r="E118" s="100">
        <v>19857.7</v>
      </c>
      <c r="F118" s="100">
        <v>19857.7</v>
      </c>
      <c r="G118" s="100">
        <v>0</v>
      </c>
    </row>
    <row r="119" spans="1:7" s="95" customFormat="1" ht="14.25" customHeight="1" x14ac:dyDescent="0.2">
      <c r="A119" s="99" t="s">
        <v>174</v>
      </c>
      <c r="B119" s="100">
        <v>24269011.440000001</v>
      </c>
      <c r="C119" s="100">
        <v>-9127986.4199999981</v>
      </c>
      <c r="D119" s="100">
        <v>15141025.020000001</v>
      </c>
      <c r="E119" s="100">
        <v>13971230.890000001</v>
      </c>
      <c r="F119" s="100">
        <v>13845950.890000001</v>
      </c>
      <c r="G119" s="100">
        <v>1169794.1299999999</v>
      </c>
    </row>
    <row r="120" spans="1:7" s="95" customFormat="1" ht="14.25" customHeight="1" x14ac:dyDescent="0.2">
      <c r="A120" s="99" t="s">
        <v>175</v>
      </c>
      <c r="B120" s="100">
        <v>94845663.980000004</v>
      </c>
      <c r="C120" s="100">
        <v>-32134655.179999989</v>
      </c>
      <c r="D120" s="100">
        <v>62711008.799999997</v>
      </c>
      <c r="E120" s="100">
        <v>62494708.539999992</v>
      </c>
      <c r="F120" s="100">
        <v>62494708.539999992</v>
      </c>
      <c r="G120" s="100">
        <v>216300.26</v>
      </c>
    </row>
    <row r="121" spans="1:7" s="95" customFormat="1" ht="14.25" customHeight="1" x14ac:dyDescent="0.2">
      <c r="A121" s="99" t="s">
        <v>176</v>
      </c>
      <c r="B121" s="100">
        <v>20565851.130000006</v>
      </c>
      <c r="C121" s="100">
        <v>-3700189.3900000006</v>
      </c>
      <c r="D121" s="100">
        <v>16865661.740000002</v>
      </c>
      <c r="E121" s="100">
        <v>16829970.510000002</v>
      </c>
      <c r="F121" s="100">
        <v>16829970.510000002</v>
      </c>
      <c r="G121" s="100">
        <v>35691.23000000001</v>
      </c>
    </row>
    <row r="122" spans="1:7" s="95" customFormat="1" ht="14.25" customHeight="1" x14ac:dyDescent="0.2">
      <c r="A122" s="99"/>
      <c r="B122" s="101"/>
      <c r="C122" s="101"/>
      <c r="D122" s="101"/>
      <c r="E122" s="101"/>
      <c r="F122" s="101"/>
      <c r="G122" s="101"/>
    </row>
    <row r="123" spans="1:7" s="95" customFormat="1" ht="14.25" customHeight="1" x14ac:dyDescent="0.2">
      <c r="A123" s="102" t="s">
        <v>177</v>
      </c>
      <c r="B123" s="103">
        <f>SUM(B4:B122)</f>
        <v>13359576443.449999</v>
      </c>
      <c r="C123" s="103">
        <f t="shared" ref="C123:G123" si="0">SUM(C4:C122)</f>
        <v>1771984954.4600005</v>
      </c>
      <c r="D123" s="103">
        <f t="shared" si="0"/>
        <v>15131561394.910002</v>
      </c>
      <c r="E123" s="103">
        <f t="shared" si="0"/>
        <v>14325961710.190001</v>
      </c>
      <c r="F123" s="103">
        <f t="shared" si="0"/>
        <v>13947323579.599997</v>
      </c>
      <c r="G123" s="103">
        <f t="shared" si="0"/>
        <v>805599688.71999979</v>
      </c>
    </row>
    <row r="124" spans="1:7" s="95" customFormat="1" ht="19.5" customHeight="1" x14ac:dyDescent="0.2">
      <c r="A124" s="104" t="s">
        <v>47</v>
      </c>
    </row>
    <row r="125" spans="1:7" s="95" customFormat="1" ht="19.5" customHeight="1" x14ac:dyDescent="0.2">
      <c r="A125" s="104"/>
    </row>
    <row r="127" spans="1:7" ht="62.25" customHeight="1" x14ac:dyDescent="0.2">
      <c r="A127" s="105" t="s">
        <v>51</v>
      </c>
      <c r="B127" s="106"/>
      <c r="C127" s="106"/>
      <c r="D127" s="106"/>
      <c r="E127" s="106"/>
      <c r="F127" s="106"/>
      <c r="G127" s="107"/>
    </row>
    <row r="128" spans="1:7" ht="14.25" customHeight="1" x14ac:dyDescent="0.2">
      <c r="A128" s="109" t="s">
        <v>52</v>
      </c>
      <c r="B128" s="110" t="s">
        <v>178</v>
      </c>
      <c r="C128" s="110"/>
      <c r="D128" s="110"/>
      <c r="E128" s="110"/>
      <c r="F128" s="110"/>
      <c r="G128" s="110" t="s">
        <v>54</v>
      </c>
    </row>
    <row r="129" spans="1:7" ht="22.5" x14ac:dyDescent="0.2">
      <c r="A129" s="109"/>
      <c r="B129" s="111" t="s">
        <v>55</v>
      </c>
      <c r="C129" s="111" t="s">
        <v>56</v>
      </c>
      <c r="D129" s="111" t="s">
        <v>6</v>
      </c>
      <c r="E129" s="111" t="s">
        <v>7</v>
      </c>
      <c r="F129" s="111" t="s">
        <v>57</v>
      </c>
      <c r="G129" s="110"/>
    </row>
    <row r="130" spans="1:7" ht="14.25" customHeight="1" x14ac:dyDescent="0.2">
      <c r="A130" s="109"/>
      <c r="B130" s="111">
        <v>1</v>
      </c>
      <c r="C130" s="111">
        <v>2</v>
      </c>
      <c r="D130" s="111" t="s">
        <v>58</v>
      </c>
      <c r="E130" s="111">
        <v>4</v>
      </c>
      <c r="F130" s="111">
        <v>5</v>
      </c>
      <c r="G130" s="111" t="s">
        <v>59</v>
      </c>
    </row>
    <row r="131" spans="1:7" ht="14.25" customHeight="1" x14ac:dyDescent="0.2">
      <c r="A131" s="112" t="s">
        <v>179</v>
      </c>
      <c r="B131" s="113">
        <v>0</v>
      </c>
      <c r="C131" s="113">
        <v>0</v>
      </c>
      <c r="D131" s="114">
        <f>B131+C131</f>
        <v>0</v>
      </c>
      <c r="E131" s="113">
        <v>0</v>
      </c>
      <c r="F131" s="113">
        <v>0</v>
      </c>
      <c r="G131" s="115">
        <f>D131-E131</f>
        <v>0</v>
      </c>
    </row>
    <row r="132" spans="1:7" ht="14.25" customHeight="1" x14ac:dyDescent="0.2">
      <c r="A132" s="116" t="s">
        <v>180</v>
      </c>
      <c r="B132" s="113">
        <v>0</v>
      </c>
      <c r="C132" s="113">
        <v>0</v>
      </c>
      <c r="D132" s="117">
        <f>B132+C132</f>
        <v>0</v>
      </c>
      <c r="E132" s="113">
        <v>0</v>
      </c>
      <c r="F132" s="113">
        <v>0</v>
      </c>
      <c r="G132" s="118">
        <f>D132-E132</f>
        <v>0</v>
      </c>
    </row>
    <row r="133" spans="1:7" ht="14.25" customHeight="1" x14ac:dyDescent="0.2">
      <c r="A133" s="116" t="s">
        <v>181</v>
      </c>
      <c r="B133" s="113">
        <v>0</v>
      </c>
      <c r="C133" s="113">
        <v>0</v>
      </c>
      <c r="D133" s="117">
        <f>B133+C133</f>
        <v>0</v>
      </c>
      <c r="E133" s="113">
        <v>0</v>
      </c>
      <c r="F133" s="113">
        <v>0</v>
      </c>
      <c r="G133" s="118">
        <f>D133-E133</f>
        <v>0</v>
      </c>
    </row>
    <row r="134" spans="1:7" ht="14.25" customHeight="1" x14ac:dyDescent="0.2">
      <c r="A134" s="116" t="s">
        <v>182</v>
      </c>
      <c r="B134" s="113">
        <v>0</v>
      </c>
      <c r="C134" s="113">
        <v>0</v>
      </c>
      <c r="D134" s="117">
        <f>B134+C134</f>
        <v>0</v>
      </c>
      <c r="E134" s="113">
        <v>0</v>
      </c>
      <c r="F134" s="113">
        <v>0</v>
      </c>
      <c r="G134" s="118">
        <f>D134-E134</f>
        <v>0</v>
      </c>
    </row>
    <row r="135" spans="1:7" ht="14.25" customHeight="1" x14ac:dyDescent="0.2">
      <c r="A135" s="119" t="s">
        <v>177</v>
      </c>
      <c r="B135" s="120">
        <f>+B131+B132+B133+B134</f>
        <v>0</v>
      </c>
      <c r="C135" s="120">
        <f>+C131+C132+C133+C134</f>
        <v>0</v>
      </c>
      <c r="D135" s="120">
        <f>SUM(D131:D134)</f>
        <v>0</v>
      </c>
      <c r="E135" s="120">
        <f>+E131+E132+E133+E134</f>
        <v>0</v>
      </c>
      <c r="F135" s="120">
        <f>+F131+F132+F133+F134</f>
        <v>0</v>
      </c>
      <c r="G135" s="120">
        <f>SUM(G131:G134)</f>
        <v>0</v>
      </c>
    </row>
    <row r="136" spans="1:7" ht="14.25" customHeight="1" x14ac:dyDescent="0.2">
      <c r="A136" s="121" t="s">
        <v>47</v>
      </c>
      <c r="B136" s="121"/>
      <c r="C136" s="121"/>
      <c r="D136" s="121"/>
      <c r="E136" s="121"/>
      <c r="F136" s="121"/>
      <c r="G136" s="121"/>
    </row>
    <row r="137" spans="1:7" ht="14.25" customHeight="1" x14ac:dyDescent="0.2">
      <c r="A137" s="108"/>
      <c r="B137" s="122"/>
      <c r="C137" s="122"/>
      <c r="D137" s="122"/>
      <c r="E137" s="122"/>
      <c r="F137" s="122"/>
      <c r="G137" s="122"/>
    </row>
    <row r="139" spans="1:7" ht="66" customHeight="1" x14ac:dyDescent="0.2">
      <c r="A139" s="105" t="s">
        <v>51</v>
      </c>
      <c r="B139" s="106"/>
      <c r="C139" s="106"/>
      <c r="D139" s="106"/>
      <c r="E139" s="106"/>
      <c r="F139" s="106"/>
      <c r="G139" s="107"/>
    </row>
    <row r="140" spans="1:7" ht="14.25" customHeight="1" x14ac:dyDescent="0.2">
      <c r="A140" s="109" t="s">
        <v>52</v>
      </c>
      <c r="B140" s="110" t="s">
        <v>178</v>
      </c>
      <c r="C140" s="110"/>
      <c r="D140" s="110"/>
      <c r="E140" s="110"/>
      <c r="F140" s="110"/>
      <c r="G140" s="110" t="s">
        <v>54</v>
      </c>
    </row>
    <row r="141" spans="1:7" ht="22.5" x14ac:dyDescent="0.2">
      <c r="A141" s="109"/>
      <c r="B141" s="111" t="s">
        <v>55</v>
      </c>
      <c r="C141" s="111" t="s">
        <v>56</v>
      </c>
      <c r="D141" s="111" t="s">
        <v>6</v>
      </c>
      <c r="E141" s="111" t="s">
        <v>7</v>
      </c>
      <c r="F141" s="111" t="s">
        <v>57</v>
      </c>
      <c r="G141" s="110"/>
    </row>
    <row r="142" spans="1:7" ht="14.25" customHeight="1" x14ac:dyDescent="0.2">
      <c r="A142" s="109"/>
      <c r="B142" s="111">
        <v>1</v>
      </c>
      <c r="C142" s="111">
        <v>2</v>
      </c>
      <c r="D142" s="111" t="s">
        <v>58</v>
      </c>
      <c r="E142" s="111">
        <v>4</v>
      </c>
      <c r="F142" s="111">
        <v>5</v>
      </c>
      <c r="G142" s="111" t="s">
        <v>59</v>
      </c>
    </row>
    <row r="143" spans="1:7" ht="12" x14ac:dyDescent="0.2">
      <c r="A143" s="124" t="s">
        <v>183</v>
      </c>
      <c r="B143" s="125">
        <v>13359576442.450001</v>
      </c>
      <c r="C143" s="125">
        <v>1771984952.46</v>
      </c>
      <c r="D143" s="126">
        <f>B143+C143</f>
        <v>15131561394.91</v>
      </c>
      <c r="E143" s="125">
        <v>14325961706.190001</v>
      </c>
      <c r="F143" s="125">
        <v>13947323574.6</v>
      </c>
      <c r="G143" s="126">
        <f>D143-E143</f>
        <v>805599688.71999931</v>
      </c>
    </row>
    <row r="144" spans="1:7" ht="12" x14ac:dyDescent="0.2">
      <c r="A144" s="124" t="s">
        <v>184</v>
      </c>
      <c r="B144" s="113">
        <v>0</v>
      </c>
      <c r="C144" s="113">
        <v>0</v>
      </c>
      <c r="D144" s="127">
        <v>0</v>
      </c>
      <c r="E144" s="113">
        <v>0</v>
      </c>
      <c r="F144" s="113">
        <v>0</v>
      </c>
      <c r="G144" s="127">
        <v>0</v>
      </c>
    </row>
    <row r="145" spans="1:7" ht="22.5" x14ac:dyDescent="0.2">
      <c r="A145" s="128" t="s">
        <v>185</v>
      </c>
      <c r="B145" s="113">
        <v>0</v>
      </c>
      <c r="C145" s="113">
        <v>0</v>
      </c>
      <c r="D145" s="127">
        <f>B145+C145</f>
        <v>0</v>
      </c>
      <c r="E145" s="113">
        <v>0</v>
      </c>
      <c r="F145" s="113">
        <v>0</v>
      </c>
      <c r="G145" s="127">
        <f>D145-E145</f>
        <v>0</v>
      </c>
    </row>
    <row r="146" spans="1:7" ht="12" x14ac:dyDescent="0.2">
      <c r="A146" s="128" t="s">
        <v>186</v>
      </c>
      <c r="B146" s="113">
        <v>0</v>
      </c>
      <c r="C146" s="113">
        <v>0</v>
      </c>
      <c r="D146" s="127">
        <v>0</v>
      </c>
      <c r="E146" s="113">
        <v>0</v>
      </c>
      <c r="F146" s="113">
        <v>0</v>
      </c>
      <c r="G146" s="127">
        <f>D146-E146</f>
        <v>0</v>
      </c>
    </row>
    <row r="147" spans="1:7" ht="22.5" x14ac:dyDescent="0.2">
      <c r="A147" s="128" t="s">
        <v>187</v>
      </c>
      <c r="B147" s="113">
        <v>0</v>
      </c>
      <c r="C147" s="113">
        <v>0</v>
      </c>
      <c r="D147" s="127">
        <v>0</v>
      </c>
      <c r="E147" s="113">
        <v>0</v>
      </c>
      <c r="F147" s="113">
        <v>0</v>
      </c>
      <c r="G147" s="127">
        <f>D147-E147</f>
        <v>0</v>
      </c>
    </row>
    <row r="148" spans="1:7" ht="22.5" x14ac:dyDescent="0.2">
      <c r="A148" s="128" t="s">
        <v>188</v>
      </c>
      <c r="B148" s="113">
        <v>0</v>
      </c>
      <c r="C148" s="113">
        <v>0</v>
      </c>
      <c r="D148" s="127">
        <v>0</v>
      </c>
      <c r="E148" s="113">
        <v>0</v>
      </c>
      <c r="F148" s="113">
        <v>0</v>
      </c>
      <c r="G148" s="127">
        <f>D148-E148</f>
        <v>0</v>
      </c>
    </row>
    <row r="149" spans="1:7" ht="12" x14ac:dyDescent="0.2">
      <c r="A149" s="128" t="s">
        <v>189</v>
      </c>
      <c r="B149" s="113">
        <v>0</v>
      </c>
      <c r="C149" s="113">
        <v>0</v>
      </c>
      <c r="D149" s="127">
        <v>0</v>
      </c>
      <c r="E149" s="113">
        <v>0</v>
      </c>
      <c r="F149" s="113">
        <v>0</v>
      </c>
      <c r="G149" s="127">
        <f>D149-E149</f>
        <v>0</v>
      </c>
    </row>
    <row r="150" spans="1:7" ht="14.25" customHeight="1" x14ac:dyDescent="0.2">
      <c r="A150" s="129" t="s">
        <v>177</v>
      </c>
      <c r="B150" s="130">
        <f t="shared" ref="B150:G150" si="1">SUM(B143:B149)</f>
        <v>13359576442.450001</v>
      </c>
      <c r="C150" s="130">
        <f t="shared" si="1"/>
        <v>1771984952.46</v>
      </c>
      <c r="D150" s="130">
        <f t="shared" si="1"/>
        <v>15131561394.91</v>
      </c>
      <c r="E150" s="130">
        <f t="shared" si="1"/>
        <v>14325961706.190001</v>
      </c>
      <c r="F150" s="130">
        <f t="shared" si="1"/>
        <v>13947323574.6</v>
      </c>
      <c r="G150" s="130">
        <f t="shared" si="1"/>
        <v>805599688.71999931</v>
      </c>
    </row>
    <row r="151" spans="1:7" ht="14.25" customHeight="1" x14ac:dyDescent="0.2">
      <c r="A151" s="131" t="s">
        <v>47</v>
      </c>
      <c r="B151" s="132"/>
      <c r="C151" s="132"/>
      <c r="D151" s="132"/>
      <c r="E151" s="132"/>
      <c r="F151" s="132"/>
      <c r="G151" s="132"/>
    </row>
    <row r="152" spans="1:7" ht="14.25" customHeight="1" x14ac:dyDescent="0.2">
      <c r="A152" s="123"/>
      <c r="B152" s="133"/>
      <c r="C152" s="133"/>
      <c r="D152" s="133"/>
      <c r="E152" s="133"/>
      <c r="F152" s="133"/>
      <c r="G152" s="133"/>
    </row>
  </sheetData>
  <mergeCells count="13">
    <mergeCell ref="A136:G136"/>
    <mergeCell ref="A139:G139"/>
    <mergeCell ref="A140:A142"/>
    <mergeCell ref="B140:F140"/>
    <mergeCell ref="G140:G141"/>
    <mergeCell ref="A127:G127"/>
    <mergeCell ref="A128:A130"/>
    <mergeCell ref="B128:F128"/>
    <mergeCell ref="G128:G129"/>
    <mergeCell ref="A1:G1"/>
    <mergeCell ref="A2:A4"/>
    <mergeCell ref="B2:F2"/>
    <mergeCell ref="G2:G3"/>
  </mergeCells>
  <printOptions horizontalCentered="1"/>
  <pageMargins left="0.78740157480314965" right="0.59055118110236227" top="0.78740157480314965" bottom="0.78740157480314965" header="0.31496062992125984" footer="0.31496062992125984"/>
  <pageSetup scale="9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870D7-86D1-4CDC-9C05-0CFC4CF8CF87}">
  <sheetPr>
    <tabColor theme="5" tint="0.39997558519241921"/>
  </sheetPr>
  <dimension ref="A1:J19"/>
  <sheetViews>
    <sheetView showGridLines="0" zoomScaleNormal="100" workbookViewId="0">
      <selection activeCell="A14" sqref="A14:XFD22"/>
    </sheetView>
  </sheetViews>
  <sheetFormatPr baseColWidth="10" defaultRowHeight="11.25" x14ac:dyDescent="0.2"/>
  <cols>
    <col min="1" max="1" width="47.6640625" style="163" customWidth="1"/>
    <col min="2" max="2" width="16" style="163" bestFit="1" customWidth="1"/>
    <col min="3" max="3" width="17.83203125" style="163" customWidth="1"/>
    <col min="4" max="4" width="16" style="163" bestFit="1" customWidth="1"/>
    <col min="5" max="7" width="17.6640625" style="163" bestFit="1" customWidth="1"/>
    <col min="8" max="16384" width="12" style="163"/>
  </cols>
  <sheetData>
    <row r="1" spans="1:10" ht="57.75" customHeight="1" x14ac:dyDescent="0.2">
      <c r="A1" s="160" t="s">
        <v>263</v>
      </c>
      <c r="B1" s="161"/>
      <c r="C1" s="161"/>
      <c r="D1" s="161"/>
      <c r="E1" s="161"/>
      <c r="F1" s="161"/>
      <c r="G1" s="162"/>
    </row>
    <row r="2" spans="1:10" x14ac:dyDescent="0.2">
      <c r="A2" s="164"/>
      <c r="B2" s="160" t="s">
        <v>178</v>
      </c>
      <c r="C2" s="161"/>
      <c r="D2" s="161"/>
      <c r="E2" s="161"/>
      <c r="F2" s="162"/>
      <c r="G2" s="165" t="s">
        <v>54</v>
      </c>
    </row>
    <row r="3" spans="1:10" ht="24.95" customHeight="1" x14ac:dyDescent="0.2">
      <c r="A3" s="166"/>
      <c r="B3" s="167" t="s">
        <v>55</v>
      </c>
      <c r="C3" s="167" t="s">
        <v>56</v>
      </c>
      <c r="D3" s="167" t="s">
        <v>6</v>
      </c>
      <c r="E3" s="167" t="s">
        <v>7</v>
      </c>
      <c r="F3" s="167" t="s">
        <v>57</v>
      </c>
      <c r="G3" s="168"/>
    </row>
    <row r="4" spans="1:10" x14ac:dyDescent="0.2">
      <c r="A4" s="169"/>
      <c r="B4" s="170">
        <v>1</v>
      </c>
      <c r="C4" s="170">
        <v>2</v>
      </c>
      <c r="D4" s="170" t="s">
        <v>58</v>
      </c>
      <c r="E4" s="170">
        <v>4</v>
      </c>
      <c r="F4" s="170">
        <v>5</v>
      </c>
      <c r="G4" s="170" t="s">
        <v>59</v>
      </c>
    </row>
    <row r="5" spans="1:10" ht="12.75" customHeight="1" x14ac:dyDescent="0.2">
      <c r="A5" s="171" t="s">
        <v>264</v>
      </c>
      <c r="B5" s="172">
        <v>13058007858.449997</v>
      </c>
      <c r="C5" s="172">
        <v>1821902155.5599959</v>
      </c>
      <c r="D5" s="173">
        <f>B5+C5</f>
        <v>14879910014.009993</v>
      </c>
      <c r="E5" s="172">
        <v>14190249854.65</v>
      </c>
      <c r="F5" s="172">
        <v>13821527727.840004</v>
      </c>
      <c r="G5" s="173">
        <f>+D5-E5</f>
        <v>689660159.35999298</v>
      </c>
    </row>
    <row r="6" spans="1:10" ht="12.75" customHeight="1" x14ac:dyDescent="0.2">
      <c r="A6" s="171" t="s">
        <v>265</v>
      </c>
      <c r="B6" s="172">
        <v>301568584</v>
      </c>
      <c r="C6" s="172">
        <v>-49917203.100000024</v>
      </c>
      <c r="D6" s="174">
        <f>B6+C6</f>
        <v>251651380.89999998</v>
      </c>
      <c r="E6" s="172">
        <v>135711851.53999999</v>
      </c>
      <c r="F6" s="172">
        <v>125795846.75999996</v>
      </c>
      <c r="G6" s="174">
        <f>+D6-E6</f>
        <v>115939529.35999998</v>
      </c>
    </row>
    <row r="7" spans="1:10" ht="12.75" customHeight="1" x14ac:dyDescent="0.2">
      <c r="A7" s="171" t="s">
        <v>266</v>
      </c>
      <c r="B7" s="172">
        <v>0</v>
      </c>
      <c r="C7" s="172">
        <v>0</v>
      </c>
      <c r="D7" s="174">
        <f>B7+C7</f>
        <v>0</v>
      </c>
      <c r="E7" s="172">
        <v>0</v>
      </c>
      <c r="F7" s="172">
        <v>0</v>
      </c>
      <c r="G7" s="174">
        <f>+D7-E7</f>
        <v>0</v>
      </c>
    </row>
    <row r="8" spans="1:10" ht="12.75" customHeight="1" x14ac:dyDescent="0.2">
      <c r="A8" s="171" t="s">
        <v>224</v>
      </c>
      <c r="B8" s="172">
        <v>0</v>
      </c>
      <c r="C8" s="172">
        <v>0</v>
      </c>
      <c r="D8" s="174">
        <f>B8+C8</f>
        <v>0</v>
      </c>
      <c r="E8" s="172">
        <v>0</v>
      </c>
      <c r="F8" s="172">
        <v>0</v>
      </c>
      <c r="G8" s="174">
        <f>+D8-E8</f>
        <v>0</v>
      </c>
      <c r="H8" s="175"/>
      <c r="I8" s="176"/>
      <c r="J8" s="176"/>
    </row>
    <row r="9" spans="1:10" ht="12.75" customHeight="1" x14ac:dyDescent="0.2">
      <c r="A9" s="171" t="s">
        <v>252</v>
      </c>
      <c r="B9" s="177">
        <v>0</v>
      </c>
      <c r="C9" s="177">
        <v>0</v>
      </c>
      <c r="D9" s="174">
        <f>B9+C9</f>
        <v>0</v>
      </c>
      <c r="E9" s="177">
        <v>0</v>
      </c>
      <c r="F9" s="177">
        <v>0</v>
      </c>
      <c r="G9" s="174">
        <f>+D9-E9</f>
        <v>0</v>
      </c>
      <c r="H9" s="175"/>
      <c r="I9" s="176"/>
      <c r="J9" s="176"/>
    </row>
    <row r="10" spans="1:10" ht="12.75" customHeight="1" x14ac:dyDescent="0.2">
      <c r="A10" s="178" t="s">
        <v>177</v>
      </c>
      <c r="B10" s="179">
        <f>SUM(B5:B9)</f>
        <v>13359576442.449997</v>
      </c>
      <c r="C10" s="179">
        <f>SUM(C5:C9)</f>
        <v>1771984952.4599957</v>
      </c>
      <c r="D10" s="179">
        <f>SUM(D5+D6+D7+D8+D9)</f>
        <v>15131561394.909992</v>
      </c>
      <c r="E10" s="179">
        <f>SUM(E5+E6+E7+E8+E9)</f>
        <v>14325961706.190001</v>
      </c>
      <c r="F10" s="179">
        <f>SUM(F5+F6+F7+F8+F9)</f>
        <v>13947323574.600004</v>
      </c>
      <c r="G10" s="179">
        <f>SUM(G5+G6+G7+G8+G9)</f>
        <v>805599688.719993</v>
      </c>
    </row>
    <row r="11" spans="1:10" ht="23.25" customHeight="1" x14ac:dyDescent="0.2">
      <c r="A11" s="180" t="s">
        <v>47</v>
      </c>
    </row>
    <row r="13" spans="1:10" ht="12.75" x14ac:dyDescent="0.2">
      <c r="B13" s="181"/>
      <c r="C13" s="181"/>
      <c r="D13" s="181"/>
      <c r="E13" s="181"/>
      <c r="F13" s="181"/>
      <c r="G13" s="181"/>
    </row>
    <row r="14" spans="1:10" x14ac:dyDescent="0.2">
      <c r="B14" s="182"/>
    </row>
    <row r="15" spans="1:10" x14ac:dyDescent="0.2">
      <c r="B15" s="182"/>
    </row>
    <row r="16" spans="1:10" x14ac:dyDescent="0.2">
      <c r="B16" s="182"/>
    </row>
    <row r="17" spans="2:2" x14ac:dyDescent="0.2">
      <c r="B17" s="182"/>
    </row>
    <row r="18" spans="2:2" x14ac:dyDescent="0.2">
      <c r="B18" s="182"/>
    </row>
    <row r="19" spans="2:2" x14ac:dyDescent="0.2">
      <c r="B19" s="182"/>
    </row>
  </sheetData>
  <sheetProtection formatCells="0" formatColumns="0" formatRows="0" autoFilter="0"/>
  <mergeCells count="5">
    <mergeCell ref="A1:G1"/>
    <mergeCell ref="A2:A4"/>
    <mergeCell ref="B2:F2"/>
    <mergeCell ref="G2:G3"/>
    <mergeCell ref="H8:J9"/>
  </mergeCells>
  <printOptions horizontalCentered="1"/>
  <pageMargins left="0.78740157480314965" right="0.59055118110236227" top="0.78740157480314965" bottom="0.78740157480314965" header="0.31496062992125984" footer="0.31496062992125984"/>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6A596-A514-4C6E-8299-E8E9294FAFE1}">
  <sheetPr>
    <tabColor theme="5" tint="0.39997558519241921"/>
    <pageSetUpPr fitToPage="1"/>
  </sheetPr>
  <dimension ref="A1:H78"/>
  <sheetViews>
    <sheetView showGridLines="0" topLeftCell="A49" zoomScale="85" zoomScaleNormal="85" workbookViewId="0">
      <selection activeCell="A80" sqref="A80:XFD91"/>
    </sheetView>
  </sheetViews>
  <sheetFormatPr baseColWidth="10" defaultColWidth="25.5" defaultRowHeight="12" x14ac:dyDescent="0.2"/>
  <cols>
    <col min="1" max="1" width="6" style="137" bestFit="1" customWidth="1"/>
    <col min="2" max="2" width="71.1640625" style="137" bestFit="1" customWidth="1"/>
    <col min="3" max="8" width="23.33203125" style="137" customWidth="1"/>
    <col min="9" max="16384" width="25.5" style="137"/>
  </cols>
  <sheetData>
    <row r="1" spans="1:8" ht="71.25" customHeight="1" x14ac:dyDescent="0.2">
      <c r="A1" s="134" t="s">
        <v>190</v>
      </c>
      <c r="B1" s="135"/>
      <c r="C1" s="135"/>
      <c r="D1" s="135"/>
      <c r="E1" s="135"/>
      <c r="F1" s="135"/>
      <c r="G1" s="135"/>
      <c r="H1" s="136"/>
    </row>
    <row r="2" spans="1:8" ht="12" customHeight="1" x14ac:dyDescent="0.2">
      <c r="A2" s="138" t="s">
        <v>52</v>
      </c>
      <c r="B2" s="139"/>
      <c r="C2" s="134" t="s">
        <v>178</v>
      </c>
      <c r="D2" s="135"/>
      <c r="E2" s="135"/>
      <c r="F2" s="135"/>
      <c r="G2" s="136"/>
      <c r="H2" s="140" t="s">
        <v>54</v>
      </c>
    </row>
    <row r="3" spans="1:8" ht="33" customHeight="1" x14ac:dyDescent="0.2">
      <c r="A3" s="141"/>
      <c r="B3" s="142"/>
      <c r="C3" s="143" t="s">
        <v>55</v>
      </c>
      <c r="D3" s="143" t="s">
        <v>56</v>
      </c>
      <c r="E3" s="143" t="s">
        <v>6</v>
      </c>
      <c r="F3" s="143" t="s">
        <v>7</v>
      </c>
      <c r="G3" s="143" t="s">
        <v>57</v>
      </c>
      <c r="H3" s="144"/>
    </row>
    <row r="4" spans="1:8" x14ac:dyDescent="0.2">
      <c r="A4" s="145"/>
      <c r="B4" s="146"/>
      <c r="C4" s="147">
        <v>1</v>
      </c>
      <c r="D4" s="147">
        <v>2</v>
      </c>
      <c r="E4" s="147" t="s">
        <v>58</v>
      </c>
      <c r="F4" s="147">
        <v>4</v>
      </c>
      <c r="G4" s="147">
        <v>5</v>
      </c>
      <c r="H4" s="147" t="s">
        <v>59</v>
      </c>
    </row>
    <row r="5" spans="1:8" ht="12.95" customHeight="1" x14ac:dyDescent="0.2">
      <c r="A5" s="148" t="s">
        <v>191</v>
      </c>
      <c r="B5" s="149"/>
      <c r="C5" s="150">
        <f t="shared" ref="C5:G5" si="0">SUM(C6:C12)</f>
        <v>8016945230.3000002</v>
      </c>
      <c r="D5" s="150">
        <f t="shared" si="0"/>
        <v>364081456.43000007</v>
      </c>
      <c r="E5" s="150">
        <f t="shared" si="0"/>
        <v>8381026686.7300005</v>
      </c>
      <c r="F5" s="150">
        <f t="shared" si="0"/>
        <v>8351339272.46</v>
      </c>
      <c r="G5" s="150">
        <f t="shared" si="0"/>
        <v>8351339272.46</v>
      </c>
      <c r="H5" s="150">
        <f>SUM(H6:H12)</f>
        <v>29687414.270000339</v>
      </c>
    </row>
    <row r="6" spans="1:8" ht="12.95" customHeight="1" x14ac:dyDescent="0.2">
      <c r="A6" s="151">
        <v>1100</v>
      </c>
      <c r="B6" s="152" t="s">
        <v>192</v>
      </c>
      <c r="C6" s="113">
        <v>1868375925</v>
      </c>
      <c r="D6" s="113">
        <v>144257945.46000001</v>
      </c>
      <c r="E6" s="153">
        <f t="shared" ref="E6:E12" si="1">C6+D6</f>
        <v>2012633870.46</v>
      </c>
      <c r="F6" s="113">
        <v>2012535021.01</v>
      </c>
      <c r="G6" s="113">
        <v>2012535021.01</v>
      </c>
      <c r="H6" s="153">
        <f t="shared" ref="H6:H12" si="2">E6-F6</f>
        <v>98849.450000047684</v>
      </c>
    </row>
    <row r="7" spans="1:8" ht="12.95" customHeight="1" x14ac:dyDescent="0.2">
      <c r="A7" s="151">
        <v>1200</v>
      </c>
      <c r="B7" s="152" t="s">
        <v>193</v>
      </c>
      <c r="C7" s="113">
        <v>1844668164</v>
      </c>
      <c r="D7" s="113">
        <v>282150347.48000002</v>
      </c>
      <c r="E7" s="153">
        <f t="shared" si="1"/>
        <v>2126818511.48</v>
      </c>
      <c r="F7" s="113">
        <v>2108096293.0899999</v>
      </c>
      <c r="G7" s="113">
        <v>2108096293.0899999</v>
      </c>
      <c r="H7" s="153">
        <f t="shared" si="2"/>
        <v>18722218.390000105</v>
      </c>
    </row>
    <row r="8" spans="1:8" ht="12.95" customHeight="1" x14ac:dyDescent="0.2">
      <c r="A8" s="151">
        <v>1300</v>
      </c>
      <c r="B8" s="152" t="s">
        <v>194</v>
      </c>
      <c r="C8" s="113">
        <v>2535509118.3000002</v>
      </c>
      <c r="D8" s="113">
        <v>-517726789.13999999</v>
      </c>
      <c r="E8" s="153">
        <f t="shared" si="1"/>
        <v>2017782329.1600003</v>
      </c>
      <c r="F8" s="113">
        <v>2014186382.72</v>
      </c>
      <c r="G8" s="113">
        <v>2014186382.72</v>
      </c>
      <c r="H8" s="153">
        <f t="shared" si="2"/>
        <v>3595946.4400002956</v>
      </c>
    </row>
    <row r="9" spans="1:8" ht="12.95" customHeight="1" x14ac:dyDescent="0.2">
      <c r="A9" s="151">
        <v>1400</v>
      </c>
      <c r="B9" s="152" t="s">
        <v>195</v>
      </c>
      <c r="C9" s="113">
        <v>499420617</v>
      </c>
      <c r="D9" s="113">
        <v>56870444.119999997</v>
      </c>
      <c r="E9" s="153">
        <f t="shared" si="1"/>
        <v>556291061.12</v>
      </c>
      <c r="F9" s="113">
        <v>556287867.97000003</v>
      </c>
      <c r="G9" s="113">
        <v>556287867.97000003</v>
      </c>
      <c r="H9" s="153">
        <f t="shared" si="2"/>
        <v>3193.1499999761581</v>
      </c>
    </row>
    <row r="10" spans="1:8" ht="12.95" customHeight="1" x14ac:dyDescent="0.2">
      <c r="A10" s="151">
        <v>1500</v>
      </c>
      <c r="B10" s="152" t="s">
        <v>196</v>
      </c>
      <c r="C10" s="113">
        <v>502946441</v>
      </c>
      <c r="D10" s="113">
        <v>976198646.88999999</v>
      </c>
      <c r="E10" s="153">
        <f t="shared" si="1"/>
        <v>1479145087.8899999</v>
      </c>
      <c r="F10" s="113">
        <v>1471877881.05</v>
      </c>
      <c r="G10" s="113">
        <v>1471877881.05</v>
      </c>
      <c r="H10" s="153">
        <f t="shared" si="2"/>
        <v>7267206.8399999142</v>
      </c>
    </row>
    <row r="11" spans="1:8" ht="12.95" customHeight="1" x14ac:dyDescent="0.2">
      <c r="A11" s="151">
        <v>1600</v>
      </c>
      <c r="B11" s="152" t="s">
        <v>197</v>
      </c>
      <c r="C11" s="113">
        <v>596069068</v>
      </c>
      <c r="D11" s="113">
        <v>-596069068</v>
      </c>
      <c r="E11" s="153">
        <f t="shared" si="1"/>
        <v>0</v>
      </c>
      <c r="F11" s="113">
        <v>0</v>
      </c>
      <c r="G11" s="113">
        <v>0</v>
      </c>
      <c r="H11" s="153">
        <f t="shared" si="2"/>
        <v>0</v>
      </c>
    </row>
    <row r="12" spans="1:8" ht="12.95" customHeight="1" x14ac:dyDescent="0.2">
      <c r="A12" s="151">
        <v>1700</v>
      </c>
      <c r="B12" s="152" t="s">
        <v>198</v>
      </c>
      <c r="C12" s="113">
        <v>169955897</v>
      </c>
      <c r="D12" s="113">
        <v>18399929.620000001</v>
      </c>
      <c r="E12" s="153">
        <f t="shared" si="1"/>
        <v>188355826.62</v>
      </c>
      <c r="F12" s="113">
        <v>188355826.62</v>
      </c>
      <c r="G12" s="113">
        <v>188355826.62</v>
      </c>
      <c r="H12" s="153">
        <f t="shared" si="2"/>
        <v>0</v>
      </c>
    </row>
    <row r="13" spans="1:8" ht="12.95" customHeight="1" x14ac:dyDescent="0.2">
      <c r="A13" s="148" t="s">
        <v>199</v>
      </c>
      <c r="B13" s="149"/>
      <c r="C13" s="150">
        <f t="shared" ref="C13:H13" si="3">SUM(C14:C22)</f>
        <v>2365428647.29</v>
      </c>
      <c r="D13" s="150">
        <f t="shared" si="3"/>
        <v>956294759.69999993</v>
      </c>
      <c r="E13" s="150">
        <f t="shared" si="3"/>
        <v>3321723406.9900002</v>
      </c>
      <c r="F13" s="150">
        <f t="shared" si="3"/>
        <v>2807186190.6400003</v>
      </c>
      <c r="G13" s="150">
        <f t="shared" si="3"/>
        <v>2498015931.1900001</v>
      </c>
      <c r="H13" s="150">
        <f t="shared" si="3"/>
        <v>514537216.35000008</v>
      </c>
    </row>
    <row r="14" spans="1:8" ht="12.95" customHeight="1" x14ac:dyDescent="0.2">
      <c r="A14" s="151">
        <v>2100</v>
      </c>
      <c r="B14" s="152" t="s">
        <v>200</v>
      </c>
      <c r="C14" s="113">
        <v>30975068.789999999</v>
      </c>
      <c r="D14" s="113">
        <v>66876522.609999999</v>
      </c>
      <c r="E14" s="153">
        <f t="shared" ref="E14:E22" si="4">C14+D14</f>
        <v>97851591.400000006</v>
      </c>
      <c r="F14" s="113">
        <v>96961601.269999996</v>
      </c>
      <c r="G14" s="113">
        <v>96895613.810000002</v>
      </c>
      <c r="H14" s="153">
        <f t="shared" ref="H14:H22" si="5">E14-F14</f>
        <v>889990.13000001013</v>
      </c>
    </row>
    <row r="15" spans="1:8" ht="12.95" customHeight="1" x14ac:dyDescent="0.2">
      <c r="A15" s="151">
        <v>2200</v>
      </c>
      <c r="B15" s="152" t="s">
        <v>201</v>
      </c>
      <c r="C15" s="113">
        <v>89378927.700000003</v>
      </c>
      <c r="D15" s="113">
        <v>6231637.8899999997</v>
      </c>
      <c r="E15" s="153">
        <f t="shared" si="4"/>
        <v>95610565.590000004</v>
      </c>
      <c r="F15" s="113">
        <v>95019893.329999998</v>
      </c>
      <c r="G15" s="113">
        <v>95019893.329999998</v>
      </c>
      <c r="H15" s="153">
        <f t="shared" si="5"/>
        <v>590672.26000000536</v>
      </c>
    </row>
    <row r="16" spans="1:8" ht="12.95" customHeight="1" x14ac:dyDescent="0.2">
      <c r="A16" s="151">
        <v>2300</v>
      </c>
      <c r="B16" s="152" t="s">
        <v>202</v>
      </c>
      <c r="C16" s="113">
        <v>16777.21</v>
      </c>
      <c r="D16" s="113">
        <v>-16777.21</v>
      </c>
      <c r="E16" s="153">
        <f t="shared" si="4"/>
        <v>0</v>
      </c>
      <c r="F16" s="113">
        <v>0</v>
      </c>
      <c r="G16" s="113">
        <v>0</v>
      </c>
      <c r="H16" s="153">
        <f t="shared" si="5"/>
        <v>0</v>
      </c>
    </row>
    <row r="17" spans="1:8" ht="12.95" customHeight="1" x14ac:dyDescent="0.2">
      <c r="A17" s="151">
        <v>2400</v>
      </c>
      <c r="B17" s="152" t="s">
        <v>203</v>
      </c>
      <c r="C17" s="113">
        <v>5601548.2199999997</v>
      </c>
      <c r="D17" s="113">
        <v>2490929.37</v>
      </c>
      <c r="E17" s="153">
        <f t="shared" si="4"/>
        <v>8092477.5899999999</v>
      </c>
      <c r="F17" s="113">
        <v>7804035.1799999997</v>
      </c>
      <c r="G17" s="113">
        <v>7802818.5300000003</v>
      </c>
      <c r="H17" s="153">
        <f t="shared" si="5"/>
        <v>288442.41000000015</v>
      </c>
    </row>
    <row r="18" spans="1:8" ht="12.95" customHeight="1" x14ac:dyDescent="0.2">
      <c r="A18" s="151">
        <v>2500</v>
      </c>
      <c r="B18" s="152" t="s">
        <v>204</v>
      </c>
      <c r="C18" s="113">
        <v>2118084037.75</v>
      </c>
      <c r="D18" s="113">
        <v>734911144.10000002</v>
      </c>
      <c r="E18" s="153">
        <f t="shared" si="4"/>
        <v>2852995181.8499999</v>
      </c>
      <c r="F18" s="113">
        <v>2355310067.1399999</v>
      </c>
      <c r="G18" s="113">
        <v>2047660780.0999999</v>
      </c>
      <c r="H18" s="153">
        <f t="shared" si="5"/>
        <v>497685114.71000004</v>
      </c>
    </row>
    <row r="19" spans="1:8" ht="12.95" customHeight="1" x14ac:dyDescent="0.2">
      <c r="A19" s="151">
        <v>2600</v>
      </c>
      <c r="B19" s="152" t="s">
        <v>205</v>
      </c>
      <c r="C19" s="113">
        <v>61924035.920000002</v>
      </c>
      <c r="D19" s="113">
        <v>1607683.5</v>
      </c>
      <c r="E19" s="153">
        <f t="shared" si="4"/>
        <v>63531719.420000002</v>
      </c>
      <c r="F19" s="113">
        <v>62179742.509999998</v>
      </c>
      <c r="G19" s="113">
        <v>62179742.509999998</v>
      </c>
      <c r="H19" s="153">
        <f t="shared" si="5"/>
        <v>1351976.9100000039</v>
      </c>
    </row>
    <row r="20" spans="1:8" ht="12.95" customHeight="1" x14ac:dyDescent="0.2">
      <c r="A20" s="151">
        <v>2700</v>
      </c>
      <c r="B20" s="152" t="s">
        <v>206</v>
      </c>
      <c r="C20" s="113">
        <v>30164874</v>
      </c>
      <c r="D20" s="113">
        <v>139389627.53</v>
      </c>
      <c r="E20" s="153">
        <f t="shared" si="4"/>
        <v>169554501.53</v>
      </c>
      <c r="F20" s="113">
        <v>155951140.84</v>
      </c>
      <c r="G20" s="113">
        <v>154497372.53999999</v>
      </c>
      <c r="H20" s="153">
        <f t="shared" si="5"/>
        <v>13603360.689999998</v>
      </c>
    </row>
    <row r="21" spans="1:8" ht="12.95" customHeight="1" x14ac:dyDescent="0.2">
      <c r="A21" s="151">
        <v>2800</v>
      </c>
      <c r="B21" s="152" t="s">
        <v>207</v>
      </c>
      <c r="C21" s="113">
        <v>0</v>
      </c>
      <c r="D21" s="113">
        <v>0</v>
      </c>
      <c r="E21" s="153">
        <f t="shared" si="4"/>
        <v>0</v>
      </c>
      <c r="F21" s="113">
        <v>0</v>
      </c>
      <c r="G21" s="113">
        <v>0</v>
      </c>
      <c r="H21" s="153">
        <f t="shared" si="5"/>
        <v>0</v>
      </c>
    </row>
    <row r="22" spans="1:8" ht="12.95" customHeight="1" x14ac:dyDescent="0.2">
      <c r="A22" s="151">
        <v>2900</v>
      </c>
      <c r="B22" s="152" t="s">
        <v>208</v>
      </c>
      <c r="C22" s="113">
        <v>29283377.699999999</v>
      </c>
      <c r="D22" s="113">
        <v>4803991.91</v>
      </c>
      <c r="E22" s="153">
        <f t="shared" si="4"/>
        <v>34087369.609999999</v>
      </c>
      <c r="F22" s="113">
        <v>33959710.369999997</v>
      </c>
      <c r="G22" s="113">
        <v>33959710.369999997</v>
      </c>
      <c r="H22" s="153">
        <f t="shared" si="5"/>
        <v>127659.24000000209</v>
      </c>
    </row>
    <row r="23" spans="1:8" ht="12.95" customHeight="1" x14ac:dyDescent="0.2">
      <c r="A23" s="148" t="s">
        <v>209</v>
      </c>
      <c r="B23" s="149"/>
      <c r="C23" s="150">
        <f t="shared" ref="C23:H23" si="6">SUM(C24:C32)</f>
        <v>2605533436.7900004</v>
      </c>
      <c r="D23" s="150">
        <f t="shared" si="6"/>
        <v>571022533.5</v>
      </c>
      <c r="E23" s="150">
        <f t="shared" si="6"/>
        <v>3176555970.2899995</v>
      </c>
      <c r="F23" s="150">
        <f t="shared" si="6"/>
        <v>3031135441.5500002</v>
      </c>
      <c r="G23" s="150">
        <f t="shared" si="6"/>
        <v>2971583574.1900005</v>
      </c>
      <c r="H23" s="150">
        <f t="shared" si="6"/>
        <v>145420528.73999989</v>
      </c>
    </row>
    <row r="24" spans="1:8" ht="12.95" customHeight="1" x14ac:dyDescent="0.2">
      <c r="A24" s="151">
        <v>3100</v>
      </c>
      <c r="B24" s="152" t="s">
        <v>210</v>
      </c>
      <c r="C24" s="113">
        <v>137088310.28999999</v>
      </c>
      <c r="D24" s="113">
        <v>3044219.41</v>
      </c>
      <c r="E24" s="153">
        <f t="shared" ref="E24:E32" si="7">C24+D24</f>
        <v>140132529.69999999</v>
      </c>
      <c r="F24" s="113">
        <v>137865912.88999999</v>
      </c>
      <c r="G24" s="113">
        <v>137865912.88999999</v>
      </c>
      <c r="H24" s="153">
        <f t="shared" ref="H24:H32" si="8">E24-F24</f>
        <v>2266616.8100000024</v>
      </c>
    </row>
    <row r="25" spans="1:8" ht="12.95" customHeight="1" x14ac:dyDescent="0.2">
      <c r="A25" s="151">
        <v>3200</v>
      </c>
      <c r="B25" s="152" t="s">
        <v>211</v>
      </c>
      <c r="C25" s="113">
        <v>15995830.24</v>
      </c>
      <c r="D25" s="113">
        <v>3638109.51</v>
      </c>
      <c r="E25" s="153">
        <f t="shared" si="7"/>
        <v>19633939.75</v>
      </c>
      <c r="F25" s="113">
        <v>17445011.510000002</v>
      </c>
      <c r="G25" s="113">
        <v>17445011.510000002</v>
      </c>
      <c r="H25" s="153">
        <f t="shared" si="8"/>
        <v>2188928.2399999984</v>
      </c>
    </row>
    <row r="26" spans="1:8" ht="12.95" customHeight="1" x14ac:dyDescent="0.2">
      <c r="A26" s="151">
        <v>3300</v>
      </c>
      <c r="B26" s="152" t="s">
        <v>212</v>
      </c>
      <c r="C26" s="113">
        <v>925360787.57000005</v>
      </c>
      <c r="D26" s="113">
        <v>259247122.72</v>
      </c>
      <c r="E26" s="153">
        <f t="shared" si="7"/>
        <v>1184607910.29</v>
      </c>
      <c r="F26" s="113">
        <v>1136055469.96</v>
      </c>
      <c r="G26" s="113">
        <v>1103946360.6400001</v>
      </c>
      <c r="H26" s="153">
        <f t="shared" si="8"/>
        <v>48552440.329999924</v>
      </c>
    </row>
    <row r="27" spans="1:8" ht="12.95" customHeight="1" x14ac:dyDescent="0.2">
      <c r="A27" s="151">
        <v>3400</v>
      </c>
      <c r="B27" s="152" t="s">
        <v>213</v>
      </c>
      <c r="C27" s="113">
        <v>386396809.79000002</v>
      </c>
      <c r="D27" s="113">
        <v>14205875</v>
      </c>
      <c r="E27" s="153">
        <f t="shared" si="7"/>
        <v>400602684.79000002</v>
      </c>
      <c r="F27" s="113">
        <v>364855317.54000002</v>
      </c>
      <c r="G27" s="113">
        <v>352711735.04000002</v>
      </c>
      <c r="H27" s="153">
        <f t="shared" si="8"/>
        <v>35747367.25</v>
      </c>
    </row>
    <row r="28" spans="1:8" ht="12.95" customHeight="1" x14ac:dyDescent="0.2">
      <c r="A28" s="151">
        <v>3500</v>
      </c>
      <c r="B28" s="152" t="s">
        <v>214</v>
      </c>
      <c r="C28" s="113">
        <v>975179153.28999996</v>
      </c>
      <c r="D28" s="113">
        <v>185028679.28</v>
      </c>
      <c r="E28" s="153">
        <f t="shared" si="7"/>
        <v>1160207832.5699999</v>
      </c>
      <c r="F28" s="113">
        <v>1109998705.28</v>
      </c>
      <c r="G28" s="113">
        <v>1094942283.1400001</v>
      </c>
      <c r="H28" s="153">
        <f t="shared" si="8"/>
        <v>50209127.289999962</v>
      </c>
    </row>
    <row r="29" spans="1:8" ht="12.95" customHeight="1" x14ac:dyDescent="0.2">
      <c r="A29" s="151">
        <v>3600</v>
      </c>
      <c r="B29" s="152" t="s">
        <v>215</v>
      </c>
      <c r="C29" s="113">
        <v>9836852</v>
      </c>
      <c r="D29" s="113">
        <v>56784147.100000001</v>
      </c>
      <c r="E29" s="153">
        <f t="shared" si="7"/>
        <v>66620999.100000001</v>
      </c>
      <c r="F29" s="113">
        <v>64502513.18</v>
      </c>
      <c r="G29" s="113">
        <v>64259759.780000001</v>
      </c>
      <c r="H29" s="153">
        <f t="shared" si="8"/>
        <v>2118485.9200000018</v>
      </c>
    </row>
    <row r="30" spans="1:8" ht="12.95" customHeight="1" x14ac:dyDescent="0.2">
      <c r="A30" s="151">
        <v>3700</v>
      </c>
      <c r="B30" s="152" t="s">
        <v>216</v>
      </c>
      <c r="C30" s="113">
        <v>4632003.05</v>
      </c>
      <c r="D30" s="113">
        <v>-305820.76</v>
      </c>
      <c r="E30" s="153">
        <f t="shared" si="7"/>
        <v>4326182.29</v>
      </c>
      <c r="F30" s="113">
        <v>1534913.87</v>
      </c>
      <c r="G30" s="113">
        <v>1534913.87</v>
      </c>
      <c r="H30" s="153">
        <f t="shared" si="8"/>
        <v>2791268.42</v>
      </c>
    </row>
    <row r="31" spans="1:8" ht="12.95" customHeight="1" x14ac:dyDescent="0.2">
      <c r="A31" s="151">
        <v>3800</v>
      </c>
      <c r="B31" s="152" t="s">
        <v>217</v>
      </c>
      <c r="C31" s="113">
        <v>465750</v>
      </c>
      <c r="D31" s="113">
        <v>22216058.350000001</v>
      </c>
      <c r="E31" s="153">
        <f t="shared" si="7"/>
        <v>22681808.350000001</v>
      </c>
      <c r="F31" s="113">
        <v>21818817.440000001</v>
      </c>
      <c r="G31" s="113">
        <v>21818817.440000001</v>
      </c>
      <c r="H31" s="153">
        <f t="shared" si="8"/>
        <v>862990.91000000015</v>
      </c>
    </row>
    <row r="32" spans="1:8" ht="12.95" customHeight="1" x14ac:dyDescent="0.2">
      <c r="A32" s="151">
        <v>3900</v>
      </c>
      <c r="B32" s="152" t="s">
        <v>218</v>
      </c>
      <c r="C32" s="113">
        <v>150577940.56</v>
      </c>
      <c r="D32" s="113">
        <v>27164142.890000001</v>
      </c>
      <c r="E32" s="153">
        <f t="shared" si="7"/>
        <v>177742083.44999999</v>
      </c>
      <c r="F32" s="113">
        <v>177058779.88</v>
      </c>
      <c r="G32" s="113">
        <v>177058779.88</v>
      </c>
      <c r="H32" s="153">
        <f t="shared" si="8"/>
        <v>683303.56999999285</v>
      </c>
    </row>
    <row r="33" spans="1:8" ht="12.95" customHeight="1" x14ac:dyDescent="0.2">
      <c r="A33" s="148" t="s">
        <v>219</v>
      </c>
      <c r="B33" s="149"/>
      <c r="C33" s="150">
        <f t="shared" ref="C33:H33" si="9">SUM(C34:C42)</f>
        <v>1393689.0899999999</v>
      </c>
      <c r="D33" s="150">
        <f t="shared" si="9"/>
        <v>-789739.09</v>
      </c>
      <c r="E33" s="150">
        <f t="shared" si="9"/>
        <v>603950</v>
      </c>
      <c r="F33" s="150">
        <f t="shared" si="9"/>
        <v>588950</v>
      </c>
      <c r="G33" s="150">
        <f t="shared" si="9"/>
        <v>588950</v>
      </c>
      <c r="H33" s="150">
        <f t="shared" si="9"/>
        <v>15000</v>
      </c>
    </row>
    <row r="34" spans="1:8" ht="12.95" customHeight="1" x14ac:dyDescent="0.2">
      <c r="A34" s="151">
        <v>4100</v>
      </c>
      <c r="B34" s="152" t="s">
        <v>220</v>
      </c>
      <c r="C34" s="113">
        <v>0</v>
      </c>
      <c r="D34" s="113">
        <v>0</v>
      </c>
      <c r="E34" s="153">
        <f t="shared" ref="E34:E42" si="10">C34+D34</f>
        <v>0</v>
      </c>
      <c r="F34" s="113">
        <v>0</v>
      </c>
      <c r="G34" s="113">
        <v>0</v>
      </c>
      <c r="H34" s="153">
        <f t="shared" ref="H34:H42" si="11">E34-F34</f>
        <v>0</v>
      </c>
    </row>
    <row r="35" spans="1:8" ht="12.95" customHeight="1" x14ac:dyDescent="0.2">
      <c r="A35" s="151">
        <v>4200</v>
      </c>
      <c r="B35" s="152" t="s">
        <v>221</v>
      </c>
      <c r="C35" s="113">
        <v>0</v>
      </c>
      <c r="D35" s="113">
        <v>0</v>
      </c>
      <c r="E35" s="153">
        <f t="shared" si="10"/>
        <v>0</v>
      </c>
      <c r="F35" s="113">
        <v>0</v>
      </c>
      <c r="G35" s="113">
        <v>0</v>
      </c>
      <c r="H35" s="153">
        <f t="shared" si="11"/>
        <v>0</v>
      </c>
    </row>
    <row r="36" spans="1:8" ht="12.95" customHeight="1" x14ac:dyDescent="0.2">
      <c r="A36" s="151">
        <v>4300</v>
      </c>
      <c r="B36" s="152" t="s">
        <v>222</v>
      </c>
      <c r="C36" s="113">
        <v>576500</v>
      </c>
      <c r="D36" s="113">
        <v>-96500</v>
      </c>
      <c r="E36" s="153">
        <f t="shared" si="10"/>
        <v>480000</v>
      </c>
      <c r="F36" s="113">
        <v>480000</v>
      </c>
      <c r="G36" s="113">
        <v>480000</v>
      </c>
      <c r="H36" s="153">
        <f t="shared" si="11"/>
        <v>0</v>
      </c>
    </row>
    <row r="37" spans="1:8" ht="12.95" customHeight="1" x14ac:dyDescent="0.2">
      <c r="A37" s="151">
        <v>4400</v>
      </c>
      <c r="B37" s="152" t="s">
        <v>223</v>
      </c>
      <c r="C37" s="113">
        <v>817189.09</v>
      </c>
      <c r="D37" s="113">
        <v>-693239.09</v>
      </c>
      <c r="E37" s="153">
        <f t="shared" si="10"/>
        <v>123950</v>
      </c>
      <c r="F37" s="113">
        <v>108950</v>
      </c>
      <c r="G37" s="113">
        <v>108950</v>
      </c>
      <c r="H37" s="153">
        <f t="shared" si="11"/>
        <v>15000</v>
      </c>
    </row>
    <row r="38" spans="1:8" ht="12.95" customHeight="1" x14ac:dyDescent="0.2">
      <c r="A38" s="151">
        <v>4500</v>
      </c>
      <c r="B38" s="152" t="s">
        <v>224</v>
      </c>
      <c r="C38" s="113">
        <v>0</v>
      </c>
      <c r="D38" s="113">
        <v>0</v>
      </c>
      <c r="E38" s="153">
        <f t="shared" si="10"/>
        <v>0</v>
      </c>
      <c r="F38" s="113">
        <v>0</v>
      </c>
      <c r="G38" s="113">
        <v>0</v>
      </c>
      <c r="H38" s="153">
        <f t="shared" si="11"/>
        <v>0</v>
      </c>
    </row>
    <row r="39" spans="1:8" ht="12.95" customHeight="1" x14ac:dyDescent="0.2">
      <c r="A39" s="151">
        <v>4600</v>
      </c>
      <c r="B39" s="152" t="s">
        <v>225</v>
      </c>
      <c r="C39" s="113">
        <v>0</v>
      </c>
      <c r="D39" s="113">
        <v>0</v>
      </c>
      <c r="E39" s="153">
        <f t="shared" si="10"/>
        <v>0</v>
      </c>
      <c r="F39" s="113">
        <v>0</v>
      </c>
      <c r="G39" s="113">
        <v>0</v>
      </c>
      <c r="H39" s="153">
        <f t="shared" si="11"/>
        <v>0</v>
      </c>
    </row>
    <row r="40" spans="1:8" ht="12.95" customHeight="1" x14ac:dyDescent="0.2">
      <c r="A40" s="151">
        <v>4700</v>
      </c>
      <c r="B40" s="152" t="s">
        <v>226</v>
      </c>
      <c r="C40" s="113">
        <v>0</v>
      </c>
      <c r="D40" s="113">
        <v>0</v>
      </c>
      <c r="E40" s="153">
        <f t="shared" si="10"/>
        <v>0</v>
      </c>
      <c r="F40" s="113">
        <v>0</v>
      </c>
      <c r="G40" s="113">
        <v>0</v>
      </c>
      <c r="H40" s="153">
        <f t="shared" si="11"/>
        <v>0</v>
      </c>
    </row>
    <row r="41" spans="1:8" ht="12.95" customHeight="1" x14ac:dyDescent="0.2">
      <c r="A41" s="151">
        <v>4800</v>
      </c>
      <c r="B41" s="152" t="s">
        <v>227</v>
      </c>
      <c r="C41" s="113">
        <v>0</v>
      </c>
      <c r="D41" s="113">
        <v>0</v>
      </c>
      <c r="E41" s="153">
        <f t="shared" si="10"/>
        <v>0</v>
      </c>
      <c r="F41" s="113">
        <v>0</v>
      </c>
      <c r="G41" s="113">
        <v>0</v>
      </c>
      <c r="H41" s="153">
        <f t="shared" si="11"/>
        <v>0</v>
      </c>
    </row>
    <row r="42" spans="1:8" ht="12.95" customHeight="1" x14ac:dyDescent="0.2">
      <c r="A42" s="151">
        <v>4900</v>
      </c>
      <c r="B42" s="152" t="s">
        <v>228</v>
      </c>
      <c r="C42" s="113">
        <v>0</v>
      </c>
      <c r="D42" s="113">
        <v>0</v>
      </c>
      <c r="E42" s="153">
        <f t="shared" si="10"/>
        <v>0</v>
      </c>
      <c r="F42" s="113">
        <v>0</v>
      </c>
      <c r="G42" s="113">
        <v>0</v>
      </c>
      <c r="H42" s="153">
        <f t="shared" si="11"/>
        <v>0</v>
      </c>
    </row>
    <row r="43" spans="1:8" ht="12.95" customHeight="1" x14ac:dyDescent="0.2">
      <c r="A43" s="148" t="s">
        <v>229</v>
      </c>
      <c r="B43" s="149"/>
      <c r="C43" s="150">
        <f t="shared" ref="C43:H43" si="12">SUM(C44:C52)</f>
        <v>61568584</v>
      </c>
      <c r="D43" s="150">
        <f t="shared" si="12"/>
        <v>77769456.209999993</v>
      </c>
      <c r="E43" s="150">
        <f t="shared" si="12"/>
        <v>139338040.21000001</v>
      </c>
      <c r="F43" s="150">
        <f t="shared" si="12"/>
        <v>95758761.799999997</v>
      </c>
      <c r="G43" s="150">
        <f t="shared" si="12"/>
        <v>85842757.019999996</v>
      </c>
      <c r="H43" s="150">
        <f t="shared" si="12"/>
        <v>43579278.409999996</v>
      </c>
    </row>
    <row r="44" spans="1:8" ht="12.95" customHeight="1" x14ac:dyDescent="0.2">
      <c r="A44" s="151">
        <v>5100</v>
      </c>
      <c r="B44" s="152" t="s">
        <v>230</v>
      </c>
      <c r="C44" s="113">
        <v>1303984</v>
      </c>
      <c r="D44" s="113">
        <v>16803796.329999998</v>
      </c>
      <c r="E44" s="153">
        <f t="shared" ref="E44:E52" si="13">C44+D44</f>
        <v>18107780.329999998</v>
      </c>
      <c r="F44" s="113">
        <v>10900139.52</v>
      </c>
      <c r="G44" s="113">
        <v>10019453.49</v>
      </c>
      <c r="H44" s="153">
        <f t="shared" ref="H44:H52" si="14">E44-F44</f>
        <v>7207640.8099999987</v>
      </c>
    </row>
    <row r="45" spans="1:8" ht="12.95" customHeight="1" x14ac:dyDescent="0.2">
      <c r="A45" s="151">
        <v>5200</v>
      </c>
      <c r="B45" s="152" t="s">
        <v>231</v>
      </c>
      <c r="C45" s="113">
        <v>0</v>
      </c>
      <c r="D45" s="113">
        <v>1121508.24</v>
      </c>
      <c r="E45" s="153">
        <f t="shared" si="13"/>
        <v>1121508.24</v>
      </c>
      <c r="F45" s="113">
        <v>817530.18</v>
      </c>
      <c r="G45" s="113">
        <v>265529.78000000003</v>
      </c>
      <c r="H45" s="153">
        <f t="shared" si="14"/>
        <v>303978.05999999994</v>
      </c>
    </row>
    <row r="46" spans="1:8" ht="12.95" customHeight="1" x14ac:dyDescent="0.2">
      <c r="A46" s="151">
        <v>5300</v>
      </c>
      <c r="B46" s="152" t="s">
        <v>232</v>
      </c>
      <c r="C46" s="113">
        <v>60000000</v>
      </c>
      <c r="D46" s="113">
        <v>25770604</v>
      </c>
      <c r="E46" s="153">
        <f t="shared" si="13"/>
        <v>85770604</v>
      </c>
      <c r="F46" s="113">
        <v>57034949.770000003</v>
      </c>
      <c r="G46" s="113">
        <v>51046431.420000002</v>
      </c>
      <c r="H46" s="153">
        <f t="shared" si="14"/>
        <v>28735654.229999997</v>
      </c>
    </row>
    <row r="47" spans="1:8" ht="12.95" customHeight="1" x14ac:dyDescent="0.2">
      <c r="A47" s="151">
        <v>5400</v>
      </c>
      <c r="B47" s="152" t="s">
        <v>233</v>
      </c>
      <c r="C47" s="113">
        <v>0</v>
      </c>
      <c r="D47" s="113">
        <v>25752112.120000001</v>
      </c>
      <c r="E47" s="153">
        <f t="shared" si="13"/>
        <v>25752112.120000001</v>
      </c>
      <c r="F47" s="113">
        <v>25554112.120000001</v>
      </c>
      <c r="G47" s="113">
        <v>23063112.120000001</v>
      </c>
      <c r="H47" s="153">
        <f t="shared" si="14"/>
        <v>198000</v>
      </c>
    </row>
    <row r="48" spans="1:8" ht="12.95" customHeight="1" x14ac:dyDescent="0.2">
      <c r="A48" s="151">
        <v>5500</v>
      </c>
      <c r="B48" s="152" t="s">
        <v>234</v>
      </c>
      <c r="C48" s="113">
        <v>0</v>
      </c>
      <c r="D48" s="113">
        <v>0</v>
      </c>
      <c r="E48" s="153">
        <f t="shared" si="13"/>
        <v>0</v>
      </c>
      <c r="F48" s="113">
        <v>0</v>
      </c>
      <c r="G48" s="113">
        <v>0</v>
      </c>
      <c r="H48" s="153">
        <f t="shared" si="14"/>
        <v>0</v>
      </c>
    </row>
    <row r="49" spans="1:8" ht="12.95" customHeight="1" x14ac:dyDescent="0.2">
      <c r="A49" s="151">
        <v>5600</v>
      </c>
      <c r="B49" s="152" t="s">
        <v>235</v>
      </c>
      <c r="C49" s="113">
        <v>264600</v>
      </c>
      <c r="D49" s="113">
        <v>8186435.5199999996</v>
      </c>
      <c r="E49" s="153">
        <f t="shared" si="13"/>
        <v>8451035.5199999996</v>
      </c>
      <c r="F49" s="113">
        <v>1452030.21</v>
      </c>
      <c r="G49" s="113">
        <v>1448230.21</v>
      </c>
      <c r="H49" s="153">
        <f t="shared" si="14"/>
        <v>6999005.3099999996</v>
      </c>
    </row>
    <row r="50" spans="1:8" ht="12.95" customHeight="1" x14ac:dyDescent="0.2">
      <c r="A50" s="151">
        <v>5700</v>
      </c>
      <c r="B50" s="152" t="s">
        <v>236</v>
      </c>
      <c r="C50" s="113">
        <v>0</v>
      </c>
      <c r="D50" s="113">
        <v>0</v>
      </c>
      <c r="E50" s="153">
        <f t="shared" si="13"/>
        <v>0</v>
      </c>
      <c r="F50" s="113">
        <v>0</v>
      </c>
      <c r="G50" s="113">
        <v>0</v>
      </c>
      <c r="H50" s="153">
        <f t="shared" si="14"/>
        <v>0</v>
      </c>
    </row>
    <row r="51" spans="1:8" ht="12.95" customHeight="1" x14ac:dyDescent="0.2">
      <c r="A51" s="151">
        <v>5800</v>
      </c>
      <c r="B51" s="152" t="s">
        <v>237</v>
      </c>
      <c r="C51" s="113">
        <v>0</v>
      </c>
      <c r="D51" s="113">
        <v>0</v>
      </c>
      <c r="E51" s="153">
        <f t="shared" si="13"/>
        <v>0</v>
      </c>
      <c r="F51" s="113">
        <v>0</v>
      </c>
      <c r="G51" s="113">
        <v>0</v>
      </c>
      <c r="H51" s="153">
        <f t="shared" si="14"/>
        <v>0</v>
      </c>
    </row>
    <row r="52" spans="1:8" ht="12.95" customHeight="1" x14ac:dyDescent="0.2">
      <c r="A52" s="151">
        <v>5900</v>
      </c>
      <c r="B52" s="152" t="s">
        <v>238</v>
      </c>
      <c r="C52" s="113">
        <v>0</v>
      </c>
      <c r="D52" s="113">
        <v>135000</v>
      </c>
      <c r="E52" s="153">
        <f t="shared" si="13"/>
        <v>135000</v>
      </c>
      <c r="F52" s="113">
        <v>0</v>
      </c>
      <c r="G52" s="113">
        <v>0</v>
      </c>
      <c r="H52" s="153">
        <f t="shared" si="14"/>
        <v>135000</v>
      </c>
    </row>
    <row r="53" spans="1:8" ht="12.95" customHeight="1" x14ac:dyDescent="0.2">
      <c r="A53" s="148" t="s">
        <v>239</v>
      </c>
      <c r="B53" s="149"/>
      <c r="C53" s="150">
        <f t="shared" ref="C53:H53" si="15">SUM(C54:C56)</f>
        <v>240000000</v>
      </c>
      <c r="D53" s="150">
        <f t="shared" si="15"/>
        <v>-127686659.31</v>
      </c>
      <c r="E53" s="150">
        <f t="shared" si="15"/>
        <v>112313340.69</v>
      </c>
      <c r="F53" s="150">
        <f t="shared" si="15"/>
        <v>39953089.740000002</v>
      </c>
      <c r="G53" s="150">
        <f t="shared" si="15"/>
        <v>39953089.740000002</v>
      </c>
      <c r="H53" s="150">
        <f t="shared" si="15"/>
        <v>72360250.949999988</v>
      </c>
    </row>
    <row r="54" spans="1:8" ht="12.95" customHeight="1" x14ac:dyDescent="0.2">
      <c r="A54" s="151">
        <v>6100</v>
      </c>
      <c r="B54" s="152" t="s">
        <v>240</v>
      </c>
      <c r="C54" s="113">
        <v>0</v>
      </c>
      <c r="D54" s="113">
        <v>0</v>
      </c>
      <c r="E54" s="153">
        <f>C54+D54</f>
        <v>0</v>
      </c>
      <c r="F54" s="113">
        <v>0</v>
      </c>
      <c r="G54" s="113">
        <v>0</v>
      </c>
      <c r="H54" s="153">
        <f>E54-F54</f>
        <v>0</v>
      </c>
    </row>
    <row r="55" spans="1:8" ht="12.95" customHeight="1" x14ac:dyDescent="0.2">
      <c r="A55" s="151">
        <v>6200</v>
      </c>
      <c r="B55" s="152" t="s">
        <v>241</v>
      </c>
      <c r="C55" s="113">
        <v>240000000</v>
      </c>
      <c r="D55" s="113">
        <v>-127686659.31</v>
      </c>
      <c r="E55" s="153">
        <f t="shared" ref="E55:E56" si="16">C55+D55</f>
        <v>112313340.69</v>
      </c>
      <c r="F55" s="113">
        <v>39953089.740000002</v>
      </c>
      <c r="G55" s="113">
        <v>39953089.740000002</v>
      </c>
      <c r="H55" s="153">
        <f t="shared" ref="H55:H56" si="17">E55-F55</f>
        <v>72360250.949999988</v>
      </c>
    </row>
    <row r="56" spans="1:8" ht="12.95" customHeight="1" x14ac:dyDescent="0.2">
      <c r="A56" s="151">
        <v>6300</v>
      </c>
      <c r="B56" s="152" t="s">
        <v>242</v>
      </c>
      <c r="C56" s="113">
        <v>0</v>
      </c>
      <c r="D56" s="113">
        <v>0</v>
      </c>
      <c r="E56" s="153">
        <f t="shared" si="16"/>
        <v>0</v>
      </c>
      <c r="F56" s="113">
        <v>0</v>
      </c>
      <c r="G56" s="113">
        <v>0</v>
      </c>
      <c r="H56" s="153">
        <f t="shared" si="17"/>
        <v>0</v>
      </c>
    </row>
    <row r="57" spans="1:8" ht="12.95" customHeight="1" x14ac:dyDescent="0.2">
      <c r="A57" s="148" t="s">
        <v>243</v>
      </c>
      <c r="B57" s="149"/>
      <c r="C57" s="150">
        <f t="shared" ref="C57:H57" si="18">SUM(C58:C64)</f>
        <v>68706854.980000004</v>
      </c>
      <c r="D57" s="150">
        <f t="shared" si="18"/>
        <v>-68706854.980000004</v>
      </c>
      <c r="E57" s="150">
        <f t="shared" si="18"/>
        <v>0</v>
      </c>
      <c r="F57" s="150">
        <f t="shared" si="18"/>
        <v>0</v>
      </c>
      <c r="G57" s="150">
        <f t="shared" si="18"/>
        <v>0</v>
      </c>
      <c r="H57" s="150">
        <f t="shared" si="18"/>
        <v>0</v>
      </c>
    </row>
    <row r="58" spans="1:8" ht="12.95" customHeight="1" x14ac:dyDescent="0.2">
      <c r="A58" s="151">
        <v>7100</v>
      </c>
      <c r="B58" s="152" t="s">
        <v>244</v>
      </c>
      <c r="C58" s="113">
        <v>0</v>
      </c>
      <c r="D58" s="113">
        <v>0</v>
      </c>
      <c r="E58" s="153">
        <f t="shared" ref="E58:E64" si="19">C58+D58</f>
        <v>0</v>
      </c>
      <c r="F58" s="113">
        <v>0</v>
      </c>
      <c r="G58" s="113">
        <v>0</v>
      </c>
      <c r="H58" s="153">
        <f t="shared" ref="H58:H64" si="20">E58-F58</f>
        <v>0</v>
      </c>
    </row>
    <row r="59" spans="1:8" ht="12.95" customHeight="1" x14ac:dyDescent="0.2">
      <c r="A59" s="151">
        <v>7200</v>
      </c>
      <c r="B59" s="152" t="s">
        <v>245</v>
      </c>
      <c r="C59" s="113">
        <v>0</v>
      </c>
      <c r="D59" s="113">
        <v>0</v>
      </c>
      <c r="E59" s="153">
        <f t="shared" si="19"/>
        <v>0</v>
      </c>
      <c r="F59" s="113">
        <v>0</v>
      </c>
      <c r="G59" s="113">
        <v>0</v>
      </c>
      <c r="H59" s="153">
        <f t="shared" si="20"/>
        <v>0</v>
      </c>
    </row>
    <row r="60" spans="1:8" ht="12.95" customHeight="1" x14ac:dyDescent="0.2">
      <c r="A60" s="151">
        <v>7300</v>
      </c>
      <c r="B60" s="152" t="s">
        <v>246</v>
      </c>
      <c r="C60" s="113">
        <v>0</v>
      </c>
      <c r="D60" s="113">
        <v>0</v>
      </c>
      <c r="E60" s="153">
        <f t="shared" si="19"/>
        <v>0</v>
      </c>
      <c r="F60" s="113">
        <v>0</v>
      </c>
      <c r="G60" s="113">
        <v>0</v>
      </c>
      <c r="H60" s="153">
        <f t="shared" si="20"/>
        <v>0</v>
      </c>
    </row>
    <row r="61" spans="1:8" ht="12.95" customHeight="1" x14ac:dyDescent="0.2">
      <c r="A61" s="151">
        <v>7400</v>
      </c>
      <c r="B61" s="152" t="s">
        <v>247</v>
      </c>
      <c r="C61" s="113">
        <v>0</v>
      </c>
      <c r="D61" s="113">
        <v>0</v>
      </c>
      <c r="E61" s="153">
        <f t="shared" si="19"/>
        <v>0</v>
      </c>
      <c r="F61" s="113">
        <v>0</v>
      </c>
      <c r="G61" s="113">
        <v>0</v>
      </c>
      <c r="H61" s="153">
        <f t="shared" si="20"/>
        <v>0</v>
      </c>
    </row>
    <row r="62" spans="1:8" ht="12.95" customHeight="1" x14ac:dyDescent="0.2">
      <c r="A62" s="151">
        <v>7500</v>
      </c>
      <c r="B62" s="152" t="s">
        <v>248</v>
      </c>
      <c r="C62" s="113">
        <v>0</v>
      </c>
      <c r="D62" s="113">
        <v>0</v>
      </c>
      <c r="E62" s="153">
        <f t="shared" si="19"/>
        <v>0</v>
      </c>
      <c r="F62" s="113">
        <v>0</v>
      </c>
      <c r="G62" s="113">
        <v>0</v>
      </c>
      <c r="H62" s="153">
        <f t="shared" si="20"/>
        <v>0</v>
      </c>
    </row>
    <row r="63" spans="1:8" ht="12.95" customHeight="1" x14ac:dyDescent="0.2">
      <c r="A63" s="151">
        <v>7600</v>
      </c>
      <c r="B63" s="152" t="s">
        <v>249</v>
      </c>
      <c r="C63" s="113">
        <v>0</v>
      </c>
      <c r="D63" s="113">
        <v>0</v>
      </c>
      <c r="E63" s="153">
        <f t="shared" si="19"/>
        <v>0</v>
      </c>
      <c r="F63" s="113">
        <v>0</v>
      </c>
      <c r="G63" s="113">
        <v>0</v>
      </c>
      <c r="H63" s="153">
        <f t="shared" si="20"/>
        <v>0</v>
      </c>
    </row>
    <row r="64" spans="1:8" ht="12.95" customHeight="1" x14ac:dyDescent="0.2">
      <c r="A64" s="151">
        <v>7900</v>
      </c>
      <c r="B64" s="152" t="s">
        <v>250</v>
      </c>
      <c r="C64" s="113">
        <v>68706854.980000004</v>
      </c>
      <c r="D64" s="113">
        <v>-68706854.980000004</v>
      </c>
      <c r="E64" s="153">
        <f t="shared" si="19"/>
        <v>0</v>
      </c>
      <c r="F64" s="113">
        <v>0</v>
      </c>
      <c r="G64" s="113">
        <v>0</v>
      </c>
      <c r="H64" s="153">
        <f t="shared" si="20"/>
        <v>0</v>
      </c>
    </row>
    <row r="65" spans="1:8" ht="12.95" customHeight="1" x14ac:dyDescent="0.2">
      <c r="A65" s="148" t="s">
        <v>251</v>
      </c>
      <c r="B65" s="149"/>
      <c r="C65" s="150">
        <f t="shared" ref="C65:H65" si="21">SUM(C66:C68)</f>
        <v>0</v>
      </c>
      <c r="D65" s="150">
        <f t="shared" si="21"/>
        <v>0</v>
      </c>
      <c r="E65" s="150">
        <f t="shared" si="21"/>
        <v>0</v>
      </c>
      <c r="F65" s="150">
        <f t="shared" si="21"/>
        <v>0</v>
      </c>
      <c r="G65" s="150">
        <f t="shared" si="21"/>
        <v>0</v>
      </c>
      <c r="H65" s="150">
        <f t="shared" si="21"/>
        <v>0</v>
      </c>
    </row>
    <row r="66" spans="1:8" ht="12.95" customHeight="1" x14ac:dyDescent="0.2">
      <c r="A66" s="151">
        <v>8100</v>
      </c>
      <c r="B66" s="152" t="s">
        <v>252</v>
      </c>
      <c r="C66" s="113">
        <v>0</v>
      </c>
      <c r="D66" s="113">
        <v>0</v>
      </c>
      <c r="E66" s="153">
        <f>C66+D66</f>
        <v>0</v>
      </c>
      <c r="F66" s="113">
        <v>0</v>
      </c>
      <c r="G66" s="113">
        <v>0</v>
      </c>
      <c r="H66" s="153">
        <f>E66-F66</f>
        <v>0</v>
      </c>
    </row>
    <row r="67" spans="1:8" ht="12.95" customHeight="1" x14ac:dyDescent="0.2">
      <c r="A67" s="151">
        <v>8300</v>
      </c>
      <c r="B67" s="152" t="s">
        <v>253</v>
      </c>
      <c r="C67" s="113">
        <v>0</v>
      </c>
      <c r="D67" s="113">
        <v>0</v>
      </c>
      <c r="E67" s="153">
        <f>C67+D67</f>
        <v>0</v>
      </c>
      <c r="F67" s="113">
        <v>0</v>
      </c>
      <c r="G67" s="113">
        <v>0</v>
      </c>
      <c r="H67" s="153">
        <f>E67-F67</f>
        <v>0</v>
      </c>
    </row>
    <row r="68" spans="1:8" ht="12.95" customHeight="1" x14ac:dyDescent="0.2">
      <c r="A68" s="151">
        <v>8500</v>
      </c>
      <c r="B68" s="152" t="s">
        <v>254</v>
      </c>
      <c r="C68" s="113">
        <v>0</v>
      </c>
      <c r="D68" s="113">
        <v>0</v>
      </c>
      <c r="E68" s="153">
        <f>C68+D68</f>
        <v>0</v>
      </c>
      <c r="F68" s="113">
        <v>0</v>
      </c>
      <c r="G68" s="113">
        <v>0</v>
      </c>
      <c r="H68" s="153">
        <f>E68-F68</f>
        <v>0</v>
      </c>
    </row>
    <row r="69" spans="1:8" ht="12.95" customHeight="1" x14ac:dyDescent="0.2">
      <c r="A69" s="148" t="s">
        <v>255</v>
      </c>
      <c r="B69" s="149"/>
      <c r="C69" s="150">
        <f t="shared" ref="C69:H69" si="22">SUM(C70:C76)</f>
        <v>0</v>
      </c>
      <c r="D69" s="150">
        <f t="shared" si="22"/>
        <v>0</v>
      </c>
      <c r="E69" s="150">
        <f t="shared" si="22"/>
        <v>0</v>
      </c>
      <c r="F69" s="150">
        <f t="shared" si="22"/>
        <v>0</v>
      </c>
      <c r="G69" s="150">
        <f t="shared" si="22"/>
        <v>0</v>
      </c>
      <c r="H69" s="150">
        <f t="shared" si="22"/>
        <v>0</v>
      </c>
    </row>
    <row r="70" spans="1:8" ht="12.95" customHeight="1" x14ac:dyDescent="0.2">
      <c r="A70" s="151">
        <v>9100</v>
      </c>
      <c r="B70" s="152" t="s">
        <v>256</v>
      </c>
      <c r="C70" s="113">
        <v>0</v>
      </c>
      <c r="D70" s="113">
        <v>0</v>
      </c>
      <c r="E70" s="153">
        <f t="shared" ref="E70:E76" si="23">C70+D70</f>
        <v>0</v>
      </c>
      <c r="F70" s="113">
        <v>0</v>
      </c>
      <c r="G70" s="113">
        <v>0</v>
      </c>
      <c r="H70" s="153">
        <f t="shared" ref="H70:H76" si="24">E70-F70</f>
        <v>0</v>
      </c>
    </row>
    <row r="71" spans="1:8" ht="12.95" customHeight="1" x14ac:dyDescent="0.2">
      <c r="A71" s="151">
        <v>9200</v>
      </c>
      <c r="B71" s="152" t="s">
        <v>257</v>
      </c>
      <c r="C71" s="113">
        <v>0</v>
      </c>
      <c r="D71" s="113">
        <v>0</v>
      </c>
      <c r="E71" s="153">
        <f t="shared" si="23"/>
        <v>0</v>
      </c>
      <c r="F71" s="113">
        <v>0</v>
      </c>
      <c r="G71" s="113">
        <v>0</v>
      </c>
      <c r="H71" s="153">
        <f t="shared" si="24"/>
        <v>0</v>
      </c>
    </row>
    <row r="72" spans="1:8" ht="12.95" customHeight="1" x14ac:dyDescent="0.2">
      <c r="A72" s="151">
        <v>9300</v>
      </c>
      <c r="B72" s="152" t="s">
        <v>258</v>
      </c>
      <c r="C72" s="113">
        <v>0</v>
      </c>
      <c r="D72" s="113">
        <v>0</v>
      </c>
      <c r="E72" s="153">
        <f t="shared" si="23"/>
        <v>0</v>
      </c>
      <c r="F72" s="113">
        <v>0</v>
      </c>
      <c r="G72" s="113">
        <v>0</v>
      </c>
      <c r="H72" s="153">
        <f t="shared" si="24"/>
        <v>0</v>
      </c>
    </row>
    <row r="73" spans="1:8" ht="12.95" customHeight="1" x14ac:dyDescent="0.2">
      <c r="A73" s="151">
        <v>9400</v>
      </c>
      <c r="B73" s="152" t="s">
        <v>259</v>
      </c>
      <c r="C73" s="113">
        <v>0</v>
      </c>
      <c r="D73" s="113">
        <v>0</v>
      </c>
      <c r="E73" s="153">
        <f t="shared" si="23"/>
        <v>0</v>
      </c>
      <c r="F73" s="113">
        <v>0</v>
      </c>
      <c r="G73" s="113">
        <v>0</v>
      </c>
      <c r="H73" s="153">
        <f t="shared" si="24"/>
        <v>0</v>
      </c>
    </row>
    <row r="74" spans="1:8" ht="12.95" customHeight="1" x14ac:dyDescent="0.2">
      <c r="A74" s="151">
        <v>9500</v>
      </c>
      <c r="B74" s="152" t="s">
        <v>260</v>
      </c>
      <c r="C74" s="113">
        <v>0</v>
      </c>
      <c r="D74" s="113">
        <v>0</v>
      </c>
      <c r="E74" s="153">
        <f t="shared" si="23"/>
        <v>0</v>
      </c>
      <c r="F74" s="113">
        <v>0</v>
      </c>
      <c r="G74" s="113">
        <v>0</v>
      </c>
      <c r="H74" s="153">
        <f t="shared" si="24"/>
        <v>0</v>
      </c>
    </row>
    <row r="75" spans="1:8" ht="12.95" customHeight="1" x14ac:dyDescent="0.2">
      <c r="A75" s="151">
        <v>9600</v>
      </c>
      <c r="B75" s="152" t="s">
        <v>261</v>
      </c>
      <c r="C75" s="113">
        <v>0</v>
      </c>
      <c r="D75" s="113">
        <v>0</v>
      </c>
      <c r="E75" s="153">
        <f t="shared" si="23"/>
        <v>0</v>
      </c>
      <c r="F75" s="113">
        <v>0</v>
      </c>
      <c r="G75" s="113">
        <v>0</v>
      </c>
      <c r="H75" s="153">
        <f t="shared" si="24"/>
        <v>0</v>
      </c>
    </row>
    <row r="76" spans="1:8" ht="12.95" customHeight="1" x14ac:dyDescent="0.2">
      <c r="A76" s="151">
        <v>9900</v>
      </c>
      <c r="B76" s="152" t="s">
        <v>262</v>
      </c>
      <c r="C76" s="154">
        <v>0</v>
      </c>
      <c r="D76" s="154">
        <v>0</v>
      </c>
      <c r="E76" s="153">
        <f t="shared" si="23"/>
        <v>0</v>
      </c>
      <c r="F76" s="154">
        <v>0</v>
      </c>
      <c r="G76" s="154">
        <v>0</v>
      </c>
      <c r="H76" s="153">
        <f t="shared" si="24"/>
        <v>0</v>
      </c>
    </row>
    <row r="77" spans="1:8" ht="18.75" customHeight="1" x14ac:dyDescent="0.2">
      <c r="A77" s="155"/>
      <c r="B77" s="156" t="s">
        <v>177</v>
      </c>
      <c r="C77" s="157">
        <f>C5+C13+C23+C33+C43+C53+C57+C65+C69</f>
        <v>13359576442.450001</v>
      </c>
      <c r="D77" s="157">
        <f>D5+D13+D23+D33+D43+D53+D57+D65+D69</f>
        <v>1771984952.4600003</v>
      </c>
      <c r="E77" s="157">
        <f t="shared" ref="E77:H77" si="25">E5+E13+E23+E33+E43+E53+E57+E65+E69</f>
        <v>15131561394.91</v>
      </c>
      <c r="F77" s="157">
        <f>F5+F13+F23+F33+F43+F53+F57+F65+F69</f>
        <v>14325961706.190001</v>
      </c>
      <c r="G77" s="157">
        <f>G5+G13+G23+G33+G43+G53+G57+G65+G69</f>
        <v>13947323574.6</v>
      </c>
      <c r="H77" s="157">
        <f t="shared" si="25"/>
        <v>805599688.72000027</v>
      </c>
    </row>
    <row r="78" spans="1:8" x14ac:dyDescent="0.2">
      <c r="A78" s="158" t="s">
        <v>47</v>
      </c>
      <c r="G78" s="159">
        <f>F77-G77</f>
        <v>378638131.59000015</v>
      </c>
    </row>
  </sheetData>
  <mergeCells count="13">
    <mergeCell ref="A69:B69"/>
    <mergeCell ref="A23:B23"/>
    <mergeCell ref="A33:B33"/>
    <mergeCell ref="A43:B43"/>
    <mergeCell ref="A53:B53"/>
    <mergeCell ref="A57:B57"/>
    <mergeCell ref="A65:B65"/>
    <mergeCell ref="A1:H1"/>
    <mergeCell ref="A2:B4"/>
    <mergeCell ref="C2:G2"/>
    <mergeCell ref="H2:H3"/>
    <mergeCell ref="A5:B5"/>
    <mergeCell ref="A13:B13"/>
  </mergeCells>
  <printOptions horizontalCentered="1"/>
  <pageMargins left="0.78740157480314965" right="0.59055118110236227" top="0.78740157480314965" bottom="0.78740157480314965" header="0.31496062992125984" footer="0.31496062992125984"/>
  <pageSetup scale="7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98FAE-C870-4451-8D07-D5320EC565F9}">
  <sheetPr>
    <tabColor theme="5" tint="0.39997558519241921"/>
    <pageSetUpPr fitToPage="1"/>
  </sheetPr>
  <dimension ref="A1:H40"/>
  <sheetViews>
    <sheetView showGridLines="0" topLeftCell="A16" zoomScale="90" zoomScaleNormal="90" workbookViewId="0">
      <selection activeCell="A41" sqref="A41:XFD54"/>
    </sheetView>
  </sheetViews>
  <sheetFormatPr baseColWidth="10" defaultRowHeight="12" x14ac:dyDescent="0.2"/>
  <cols>
    <col min="1" max="1" width="5.33203125" style="206" customWidth="1"/>
    <col min="2" max="2" width="72.6640625" style="137" customWidth="1"/>
    <col min="3" max="3" width="21.6640625" style="137" bestFit="1" customWidth="1"/>
    <col min="4" max="4" width="18" style="137" customWidth="1"/>
    <col min="5" max="5" width="21.6640625" style="137" bestFit="1" customWidth="1"/>
    <col min="6" max="6" width="21.33203125" style="137" bestFit="1" customWidth="1"/>
    <col min="7" max="8" width="21.6640625" style="137" bestFit="1" customWidth="1"/>
    <col min="9" max="16384" width="12" style="137"/>
  </cols>
  <sheetData>
    <row r="1" spans="1:8" ht="67.5" customHeight="1" x14ac:dyDescent="0.2">
      <c r="A1" s="183" t="s">
        <v>267</v>
      </c>
      <c r="B1" s="184"/>
      <c r="C1" s="184"/>
      <c r="D1" s="184"/>
      <c r="E1" s="184"/>
      <c r="F1" s="184"/>
      <c r="G1" s="184"/>
      <c r="H1" s="185"/>
    </row>
    <row r="2" spans="1:8" ht="12.75" x14ac:dyDescent="0.2">
      <c r="A2" s="186" t="s">
        <v>52</v>
      </c>
      <c r="B2" s="187"/>
      <c r="C2" s="183" t="s">
        <v>178</v>
      </c>
      <c r="D2" s="184"/>
      <c r="E2" s="184"/>
      <c r="F2" s="184"/>
      <c r="G2" s="185"/>
      <c r="H2" s="188" t="s">
        <v>54</v>
      </c>
    </row>
    <row r="3" spans="1:8" ht="30" customHeight="1" x14ac:dyDescent="0.2">
      <c r="A3" s="189"/>
      <c r="B3" s="190"/>
      <c r="C3" s="191" t="s">
        <v>55</v>
      </c>
      <c r="D3" s="191" t="s">
        <v>56</v>
      </c>
      <c r="E3" s="191" t="s">
        <v>6</v>
      </c>
      <c r="F3" s="191" t="s">
        <v>7</v>
      </c>
      <c r="G3" s="191" t="s">
        <v>57</v>
      </c>
      <c r="H3" s="192"/>
    </row>
    <row r="4" spans="1:8" ht="12.75" x14ac:dyDescent="0.2">
      <c r="A4" s="193"/>
      <c r="B4" s="194"/>
      <c r="C4" s="195">
        <v>1</v>
      </c>
      <c r="D4" s="195">
        <v>2</v>
      </c>
      <c r="E4" s="195" t="s">
        <v>58</v>
      </c>
      <c r="F4" s="195">
        <v>4</v>
      </c>
      <c r="G4" s="195">
        <v>5</v>
      </c>
      <c r="H4" s="195" t="s">
        <v>59</v>
      </c>
    </row>
    <row r="5" spans="1:8" s="199" customFormat="1" ht="12.95" customHeight="1" x14ac:dyDescent="0.2">
      <c r="A5" s="196" t="s">
        <v>268</v>
      </c>
      <c r="B5" s="197"/>
      <c r="C5" s="198">
        <f>SUM(C6:C13)</f>
        <v>0</v>
      </c>
      <c r="D5" s="198">
        <f>SUM(D6:D13)</f>
        <v>0</v>
      </c>
      <c r="E5" s="198">
        <f t="shared" ref="E5:E21" si="0">+C5+D5</f>
        <v>0</v>
      </c>
      <c r="F5" s="198">
        <f>SUM(F6:F13)</f>
        <v>0</v>
      </c>
      <c r="G5" s="198">
        <f>SUM(G6:G13)</f>
        <v>0</v>
      </c>
      <c r="H5" s="198">
        <f>E5-F5</f>
        <v>0</v>
      </c>
    </row>
    <row r="6" spans="1:8" ht="12.95" customHeight="1" x14ac:dyDescent="0.2">
      <c r="A6" s="200">
        <v>11</v>
      </c>
      <c r="B6" s="201" t="s">
        <v>269</v>
      </c>
      <c r="C6" s="113">
        <v>0</v>
      </c>
      <c r="D6" s="113">
        <v>0</v>
      </c>
      <c r="E6" s="202">
        <f t="shared" si="0"/>
        <v>0</v>
      </c>
      <c r="F6" s="113">
        <f>D6+E6</f>
        <v>0</v>
      </c>
      <c r="G6" s="113">
        <v>0</v>
      </c>
      <c r="H6" s="202">
        <f t="shared" ref="H6:H36" si="1">+E6-F6</f>
        <v>0</v>
      </c>
    </row>
    <row r="7" spans="1:8" ht="12.95" customHeight="1" x14ac:dyDescent="0.2">
      <c r="A7" s="200">
        <v>12</v>
      </c>
      <c r="B7" s="201" t="s">
        <v>270</v>
      </c>
      <c r="C7" s="113">
        <v>0</v>
      </c>
      <c r="D7" s="113">
        <v>0</v>
      </c>
      <c r="E7" s="202">
        <f t="shared" si="0"/>
        <v>0</v>
      </c>
      <c r="F7" s="113">
        <f t="shared" ref="F7:F13" si="2">D7+E7</f>
        <v>0</v>
      </c>
      <c r="G7" s="113">
        <v>0</v>
      </c>
      <c r="H7" s="202">
        <f t="shared" si="1"/>
        <v>0</v>
      </c>
    </row>
    <row r="8" spans="1:8" ht="12.95" customHeight="1" x14ac:dyDescent="0.2">
      <c r="A8" s="200">
        <v>13</v>
      </c>
      <c r="B8" s="201" t="s">
        <v>271</v>
      </c>
      <c r="C8" s="113">
        <v>0</v>
      </c>
      <c r="D8" s="113">
        <v>0</v>
      </c>
      <c r="E8" s="202">
        <f t="shared" si="0"/>
        <v>0</v>
      </c>
      <c r="F8" s="113">
        <f t="shared" si="2"/>
        <v>0</v>
      </c>
      <c r="G8" s="113">
        <v>0</v>
      </c>
      <c r="H8" s="202">
        <f t="shared" si="1"/>
        <v>0</v>
      </c>
    </row>
    <row r="9" spans="1:8" ht="12.95" customHeight="1" x14ac:dyDescent="0.2">
      <c r="A9" s="200">
        <v>14</v>
      </c>
      <c r="B9" s="201" t="s">
        <v>272</v>
      </c>
      <c r="C9" s="113">
        <v>0</v>
      </c>
      <c r="D9" s="113">
        <v>0</v>
      </c>
      <c r="E9" s="202">
        <f t="shared" si="0"/>
        <v>0</v>
      </c>
      <c r="F9" s="113">
        <f t="shared" si="2"/>
        <v>0</v>
      </c>
      <c r="G9" s="113">
        <v>0</v>
      </c>
      <c r="H9" s="202">
        <f t="shared" si="1"/>
        <v>0</v>
      </c>
    </row>
    <row r="10" spans="1:8" ht="12.95" customHeight="1" x14ac:dyDescent="0.2">
      <c r="A10" s="200">
        <v>15</v>
      </c>
      <c r="B10" s="201" t="s">
        <v>273</v>
      </c>
      <c r="C10" s="113">
        <v>0</v>
      </c>
      <c r="D10" s="113">
        <v>0</v>
      </c>
      <c r="E10" s="202">
        <f t="shared" si="0"/>
        <v>0</v>
      </c>
      <c r="F10" s="113">
        <f t="shared" si="2"/>
        <v>0</v>
      </c>
      <c r="G10" s="113">
        <v>0</v>
      </c>
      <c r="H10" s="202">
        <f t="shared" si="1"/>
        <v>0</v>
      </c>
    </row>
    <row r="11" spans="1:8" ht="12.95" customHeight="1" x14ac:dyDescent="0.2">
      <c r="A11" s="200">
        <v>16</v>
      </c>
      <c r="B11" s="201" t="s">
        <v>274</v>
      </c>
      <c r="C11" s="113">
        <v>0</v>
      </c>
      <c r="D11" s="113">
        <v>0</v>
      </c>
      <c r="E11" s="202">
        <f t="shared" si="0"/>
        <v>0</v>
      </c>
      <c r="F11" s="113">
        <f t="shared" si="2"/>
        <v>0</v>
      </c>
      <c r="G11" s="113">
        <v>0</v>
      </c>
      <c r="H11" s="202">
        <f t="shared" si="1"/>
        <v>0</v>
      </c>
    </row>
    <row r="12" spans="1:8" ht="12.95" customHeight="1" x14ac:dyDescent="0.2">
      <c r="A12" s="200">
        <v>17</v>
      </c>
      <c r="B12" s="201" t="s">
        <v>275</v>
      </c>
      <c r="C12" s="113">
        <v>0</v>
      </c>
      <c r="D12" s="113">
        <v>0</v>
      </c>
      <c r="E12" s="202">
        <f t="shared" si="0"/>
        <v>0</v>
      </c>
      <c r="F12" s="113">
        <f t="shared" si="2"/>
        <v>0</v>
      </c>
      <c r="G12" s="113">
        <v>0</v>
      </c>
      <c r="H12" s="202">
        <f t="shared" si="1"/>
        <v>0</v>
      </c>
    </row>
    <row r="13" spans="1:8" ht="12.95" customHeight="1" x14ac:dyDescent="0.2">
      <c r="A13" s="200">
        <v>18</v>
      </c>
      <c r="B13" s="201" t="s">
        <v>218</v>
      </c>
      <c r="C13" s="113">
        <v>0</v>
      </c>
      <c r="D13" s="113">
        <v>0</v>
      </c>
      <c r="E13" s="202">
        <f t="shared" si="0"/>
        <v>0</v>
      </c>
      <c r="F13" s="113">
        <f t="shared" si="2"/>
        <v>0</v>
      </c>
      <c r="G13" s="113">
        <v>0</v>
      </c>
      <c r="H13" s="202">
        <f t="shared" si="1"/>
        <v>0</v>
      </c>
    </row>
    <row r="14" spans="1:8" s="199" customFormat="1" ht="12.95" customHeight="1" x14ac:dyDescent="0.2">
      <c r="A14" s="196" t="s">
        <v>276</v>
      </c>
      <c r="B14" s="197"/>
      <c r="C14" s="198">
        <f>SUM(C15:C21)</f>
        <v>13359576442.450001</v>
      </c>
      <c r="D14" s="198">
        <f>SUM(D15:D21)</f>
        <v>1771984952.46</v>
      </c>
      <c r="E14" s="198">
        <f t="shared" si="0"/>
        <v>15131561394.91</v>
      </c>
      <c r="F14" s="198">
        <f>SUM(F15:F21)</f>
        <v>14325961706.190001</v>
      </c>
      <c r="G14" s="198">
        <f>SUM(G15:G21)</f>
        <v>13947323574.6</v>
      </c>
      <c r="H14" s="198">
        <f t="shared" si="1"/>
        <v>805599688.71999931</v>
      </c>
    </row>
    <row r="15" spans="1:8" ht="12.95" customHeight="1" x14ac:dyDescent="0.2">
      <c r="A15" s="200">
        <v>21</v>
      </c>
      <c r="B15" s="201" t="s">
        <v>277</v>
      </c>
      <c r="C15" s="113">
        <v>0</v>
      </c>
      <c r="D15" s="113">
        <v>0</v>
      </c>
      <c r="E15" s="202">
        <f t="shared" si="0"/>
        <v>0</v>
      </c>
      <c r="F15" s="113">
        <v>0</v>
      </c>
      <c r="G15" s="113">
        <v>0</v>
      </c>
      <c r="H15" s="202">
        <f t="shared" si="1"/>
        <v>0</v>
      </c>
    </row>
    <row r="16" spans="1:8" ht="12.95" customHeight="1" x14ac:dyDescent="0.2">
      <c r="A16" s="200">
        <v>22</v>
      </c>
      <c r="B16" s="201" t="s">
        <v>278</v>
      </c>
      <c r="C16" s="113">
        <v>0</v>
      </c>
      <c r="D16" s="113">
        <v>0</v>
      </c>
      <c r="E16" s="202">
        <f t="shared" si="0"/>
        <v>0</v>
      </c>
      <c r="F16" s="113">
        <v>0</v>
      </c>
      <c r="G16" s="113">
        <v>0</v>
      </c>
      <c r="H16" s="202">
        <f t="shared" si="1"/>
        <v>0</v>
      </c>
    </row>
    <row r="17" spans="1:8" ht="12.95" customHeight="1" x14ac:dyDescent="0.2">
      <c r="A17" s="200">
        <v>23</v>
      </c>
      <c r="B17" s="201" t="s">
        <v>279</v>
      </c>
      <c r="C17" s="113">
        <v>13359576442.450001</v>
      </c>
      <c r="D17" s="113">
        <v>1771984952.46</v>
      </c>
      <c r="E17" s="202">
        <f t="shared" si="0"/>
        <v>15131561394.91</v>
      </c>
      <c r="F17" s="113">
        <v>14325961706.190001</v>
      </c>
      <c r="G17" s="113">
        <v>13947323574.6</v>
      </c>
      <c r="H17" s="202">
        <f t="shared" si="1"/>
        <v>805599688.71999931</v>
      </c>
    </row>
    <row r="18" spans="1:8" ht="12.95" customHeight="1" x14ac:dyDescent="0.2">
      <c r="A18" s="200">
        <v>24</v>
      </c>
      <c r="B18" s="201" t="s">
        <v>280</v>
      </c>
      <c r="C18" s="113">
        <v>0</v>
      </c>
      <c r="D18" s="113">
        <v>0</v>
      </c>
      <c r="E18" s="202">
        <f t="shared" si="0"/>
        <v>0</v>
      </c>
      <c r="F18" s="113">
        <v>0</v>
      </c>
      <c r="G18" s="113">
        <v>0</v>
      </c>
      <c r="H18" s="202">
        <f t="shared" si="1"/>
        <v>0</v>
      </c>
    </row>
    <row r="19" spans="1:8" ht="12.95" customHeight="1" x14ac:dyDescent="0.2">
      <c r="A19" s="200">
        <v>25</v>
      </c>
      <c r="B19" s="201" t="s">
        <v>281</v>
      </c>
      <c r="C19" s="113">
        <v>0</v>
      </c>
      <c r="D19" s="113">
        <v>0</v>
      </c>
      <c r="E19" s="202">
        <f t="shared" si="0"/>
        <v>0</v>
      </c>
      <c r="F19" s="113">
        <v>0</v>
      </c>
      <c r="G19" s="113">
        <v>0</v>
      </c>
      <c r="H19" s="202">
        <f t="shared" si="1"/>
        <v>0</v>
      </c>
    </row>
    <row r="20" spans="1:8" ht="12.95" customHeight="1" x14ac:dyDescent="0.2">
      <c r="A20" s="200">
        <v>26</v>
      </c>
      <c r="B20" s="201" t="s">
        <v>282</v>
      </c>
      <c r="C20" s="113">
        <v>0</v>
      </c>
      <c r="D20" s="113">
        <v>0</v>
      </c>
      <c r="E20" s="202">
        <f t="shared" si="0"/>
        <v>0</v>
      </c>
      <c r="F20" s="113">
        <v>0</v>
      </c>
      <c r="G20" s="113">
        <v>0</v>
      </c>
      <c r="H20" s="202">
        <f t="shared" si="1"/>
        <v>0</v>
      </c>
    </row>
    <row r="21" spans="1:8" ht="12.95" customHeight="1" x14ac:dyDescent="0.2">
      <c r="A21" s="200">
        <v>27</v>
      </c>
      <c r="B21" s="201" t="s">
        <v>283</v>
      </c>
      <c r="C21" s="113">
        <v>0</v>
      </c>
      <c r="D21" s="113">
        <v>0</v>
      </c>
      <c r="E21" s="202">
        <f t="shared" si="0"/>
        <v>0</v>
      </c>
      <c r="F21" s="113">
        <v>0</v>
      </c>
      <c r="G21" s="113">
        <v>0</v>
      </c>
      <c r="H21" s="202">
        <f t="shared" si="1"/>
        <v>0</v>
      </c>
    </row>
    <row r="22" spans="1:8" s="199" customFormat="1" ht="12.95" customHeight="1" x14ac:dyDescent="0.2">
      <c r="A22" s="196" t="s">
        <v>284</v>
      </c>
      <c r="B22" s="197"/>
      <c r="C22" s="198">
        <f>+C23+C24+C25+C26+C27+C28+C29+C30+C31</f>
        <v>0</v>
      </c>
      <c r="D22" s="198">
        <f>+D23+D24+D25+D26+D27+D28+D29+D30+D31</f>
        <v>0</v>
      </c>
      <c r="E22" s="198">
        <f>+E23+E24+E25+E26+E27+E28+E29+E30+E31</f>
        <v>0</v>
      </c>
      <c r="F22" s="198">
        <f>+F23+F24+F25+F26+F27+F28+F29+F30+F31</f>
        <v>0</v>
      </c>
      <c r="G22" s="198">
        <f>+G23+G24+G25+G26+G27+G28+G29+G30+G31</f>
        <v>0</v>
      </c>
      <c r="H22" s="198">
        <f t="shared" si="1"/>
        <v>0</v>
      </c>
    </row>
    <row r="23" spans="1:8" ht="12.95" customHeight="1" x14ac:dyDescent="0.2">
      <c r="A23" s="200">
        <v>31</v>
      </c>
      <c r="B23" s="201" t="s">
        <v>285</v>
      </c>
      <c r="C23" s="113">
        <v>0</v>
      </c>
      <c r="D23" s="113">
        <v>0</v>
      </c>
      <c r="E23" s="202">
        <f t="shared" ref="E23:E36" si="3">+C23+D23</f>
        <v>0</v>
      </c>
      <c r="F23" s="113">
        <v>0</v>
      </c>
      <c r="G23" s="113">
        <v>0</v>
      </c>
      <c r="H23" s="202">
        <f t="shared" si="1"/>
        <v>0</v>
      </c>
    </row>
    <row r="24" spans="1:8" ht="12.95" customHeight="1" x14ac:dyDescent="0.2">
      <c r="A24" s="200">
        <v>32</v>
      </c>
      <c r="B24" s="201" t="s">
        <v>286</v>
      </c>
      <c r="C24" s="113">
        <v>0</v>
      </c>
      <c r="D24" s="113">
        <v>0</v>
      </c>
      <c r="E24" s="202">
        <f t="shared" si="3"/>
        <v>0</v>
      </c>
      <c r="F24" s="113">
        <v>0</v>
      </c>
      <c r="G24" s="113">
        <v>0</v>
      </c>
      <c r="H24" s="202">
        <f t="shared" si="1"/>
        <v>0</v>
      </c>
    </row>
    <row r="25" spans="1:8" ht="12.95" customHeight="1" x14ac:dyDescent="0.2">
      <c r="A25" s="200">
        <v>33</v>
      </c>
      <c r="B25" s="201" t="s">
        <v>287</v>
      </c>
      <c r="C25" s="113">
        <v>0</v>
      </c>
      <c r="D25" s="113">
        <v>0</v>
      </c>
      <c r="E25" s="202">
        <f t="shared" si="3"/>
        <v>0</v>
      </c>
      <c r="F25" s="113">
        <v>0</v>
      </c>
      <c r="G25" s="113">
        <v>0</v>
      </c>
      <c r="H25" s="202">
        <f t="shared" si="1"/>
        <v>0</v>
      </c>
    </row>
    <row r="26" spans="1:8" ht="12.95" customHeight="1" x14ac:dyDescent="0.2">
      <c r="A26" s="200">
        <v>34</v>
      </c>
      <c r="B26" s="201" t="s">
        <v>288</v>
      </c>
      <c r="C26" s="113">
        <v>0</v>
      </c>
      <c r="D26" s="113">
        <v>0</v>
      </c>
      <c r="E26" s="202">
        <f t="shared" si="3"/>
        <v>0</v>
      </c>
      <c r="F26" s="113">
        <v>0</v>
      </c>
      <c r="G26" s="113">
        <v>0</v>
      </c>
      <c r="H26" s="202">
        <f t="shared" si="1"/>
        <v>0</v>
      </c>
    </row>
    <row r="27" spans="1:8" ht="12.95" customHeight="1" x14ac:dyDescent="0.2">
      <c r="A27" s="200">
        <v>35</v>
      </c>
      <c r="B27" s="201" t="s">
        <v>289</v>
      </c>
      <c r="C27" s="113">
        <v>0</v>
      </c>
      <c r="D27" s="113">
        <v>0</v>
      </c>
      <c r="E27" s="202">
        <f t="shared" si="3"/>
        <v>0</v>
      </c>
      <c r="F27" s="113">
        <v>0</v>
      </c>
      <c r="G27" s="113">
        <v>0</v>
      </c>
      <c r="H27" s="202">
        <f t="shared" si="1"/>
        <v>0</v>
      </c>
    </row>
    <row r="28" spans="1:8" ht="12.95" customHeight="1" x14ac:dyDescent="0.2">
      <c r="A28" s="200">
        <v>36</v>
      </c>
      <c r="B28" s="201" t="s">
        <v>290</v>
      </c>
      <c r="C28" s="113">
        <v>0</v>
      </c>
      <c r="D28" s="113">
        <v>0</v>
      </c>
      <c r="E28" s="202">
        <f t="shared" si="3"/>
        <v>0</v>
      </c>
      <c r="F28" s="113">
        <v>0</v>
      </c>
      <c r="G28" s="113">
        <v>0</v>
      </c>
      <c r="H28" s="202">
        <f t="shared" si="1"/>
        <v>0</v>
      </c>
    </row>
    <row r="29" spans="1:8" ht="12.95" customHeight="1" x14ac:dyDescent="0.2">
      <c r="A29" s="200">
        <v>37</v>
      </c>
      <c r="B29" s="201" t="s">
        <v>291</v>
      </c>
      <c r="C29" s="113">
        <v>0</v>
      </c>
      <c r="D29" s="113">
        <v>0</v>
      </c>
      <c r="E29" s="202">
        <f t="shared" si="3"/>
        <v>0</v>
      </c>
      <c r="F29" s="113">
        <v>0</v>
      </c>
      <c r="G29" s="113">
        <v>0</v>
      </c>
      <c r="H29" s="202">
        <f t="shared" si="1"/>
        <v>0</v>
      </c>
    </row>
    <row r="30" spans="1:8" ht="12.95" customHeight="1" x14ac:dyDescent="0.2">
      <c r="A30" s="200">
        <v>38</v>
      </c>
      <c r="B30" s="201" t="s">
        <v>292</v>
      </c>
      <c r="C30" s="113">
        <v>0</v>
      </c>
      <c r="D30" s="113">
        <v>0</v>
      </c>
      <c r="E30" s="202">
        <f t="shared" si="3"/>
        <v>0</v>
      </c>
      <c r="F30" s="113">
        <v>0</v>
      </c>
      <c r="G30" s="113">
        <v>0</v>
      </c>
      <c r="H30" s="202">
        <f t="shared" si="1"/>
        <v>0</v>
      </c>
    </row>
    <row r="31" spans="1:8" ht="12.95" customHeight="1" x14ac:dyDescent="0.2">
      <c r="A31" s="200">
        <v>39</v>
      </c>
      <c r="B31" s="201" t="s">
        <v>293</v>
      </c>
      <c r="C31" s="113">
        <v>0</v>
      </c>
      <c r="D31" s="113">
        <v>0</v>
      </c>
      <c r="E31" s="202">
        <f t="shared" si="3"/>
        <v>0</v>
      </c>
      <c r="F31" s="113">
        <v>0</v>
      </c>
      <c r="G31" s="113">
        <v>0</v>
      </c>
      <c r="H31" s="202">
        <f t="shared" si="1"/>
        <v>0</v>
      </c>
    </row>
    <row r="32" spans="1:8" s="199" customFormat="1" ht="12.95" customHeight="1" x14ac:dyDescent="0.2">
      <c r="A32" s="196" t="s">
        <v>294</v>
      </c>
      <c r="B32" s="197"/>
      <c r="C32" s="198">
        <f>SUM(C33:C36)</f>
        <v>0</v>
      </c>
      <c r="D32" s="198">
        <f>SUM(D33:D36)</f>
        <v>0</v>
      </c>
      <c r="E32" s="198">
        <f t="shared" si="3"/>
        <v>0</v>
      </c>
      <c r="F32" s="198">
        <f>SUM(F33:F36)</f>
        <v>0</v>
      </c>
      <c r="G32" s="198">
        <f>SUM(G33:G36)</f>
        <v>0</v>
      </c>
      <c r="H32" s="198">
        <f t="shared" si="1"/>
        <v>0</v>
      </c>
    </row>
    <row r="33" spans="1:8" ht="12.95" customHeight="1" x14ac:dyDescent="0.2">
      <c r="A33" s="200">
        <v>41</v>
      </c>
      <c r="B33" s="201" t="s">
        <v>295</v>
      </c>
      <c r="C33" s="113">
        <v>0</v>
      </c>
      <c r="D33" s="113">
        <v>0</v>
      </c>
      <c r="E33" s="202">
        <f t="shared" si="3"/>
        <v>0</v>
      </c>
      <c r="F33" s="113">
        <v>0</v>
      </c>
      <c r="G33" s="113">
        <v>0</v>
      </c>
      <c r="H33" s="202">
        <f t="shared" si="1"/>
        <v>0</v>
      </c>
    </row>
    <row r="34" spans="1:8" ht="27" customHeight="1" x14ac:dyDescent="0.2">
      <c r="A34" s="200">
        <v>42</v>
      </c>
      <c r="B34" s="201" t="s">
        <v>296</v>
      </c>
      <c r="C34" s="113">
        <v>0</v>
      </c>
      <c r="D34" s="113">
        <v>0</v>
      </c>
      <c r="E34" s="202">
        <f t="shared" si="3"/>
        <v>0</v>
      </c>
      <c r="F34" s="113">
        <v>0</v>
      </c>
      <c r="G34" s="113">
        <v>0</v>
      </c>
      <c r="H34" s="202">
        <f t="shared" si="1"/>
        <v>0</v>
      </c>
    </row>
    <row r="35" spans="1:8" ht="12.95" customHeight="1" x14ac:dyDescent="0.2">
      <c r="A35" s="200">
        <v>43</v>
      </c>
      <c r="B35" s="201" t="s">
        <v>297</v>
      </c>
      <c r="C35" s="113">
        <v>0</v>
      </c>
      <c r="D35" s="113">
        <v>0</v>
      </c>
      <c r="E35" s="202">
        <f t="shared" si="3"/>
        <v>0</v>
      </c>
      <c r="F35" s="113">
        <v>0</v>
      </c>
      <c r="G35" s="113">
        <v>0</v>
      </c>
      <c r="H35" s="202">
        <f t="shared" si="1"/>
        <v>0</v>
      </c>
    </row>
    <row r="36" spans="1:8" ht="12.95" customHeight="1" x14ac:dyDescent="0.2">
      <c r="A36" s="200">
        <v>44</v>
      </c>
      <c r="B36" s="201" t="s">
        <v>298</v>
      </c>
      <c r="C36" s="113">
        <v>0</v>
      </c>
      <c r="D36" s="113">
        <v>0</v>
      </c>
      <c r="E36" s="202">
        <f t="shared" si="3"/>
        <v>0</v>
      </c>
      <c r="F36" s="113">
        <v>0</v>
      </c>
      <c r="G36" s="113">
        <v>0</v>
      </c>
      <c r="H36" s="202">
        <f t="shared" si="1"/>
        <v>0</v>
      </c>
    </row>
    <row r="37" spans="1:8" s="199" customFormat="1" x14ac:dyDescent="0.2">
      <c r="A37" s="203"/>
      <c r="B37" s="204" t="s">
        <v>177</v>
      </c>
      <c r="C37" s="205">
        <f t="shared" ref="C37:H37" si="4">+C5+C14+C22+C32</f>
        <v>13359576442.450001</v>
      </c>
      <c r="D37" s="205">
        <f t="shared" si="4"/>
        <v>1771984952.46</v>
      </c>
      <c r="E37" s="205">
        <f t="shared" si="4"/>
        <v>15131561394.91</v>
      </c>
      <c r="F37" s="205">
        <f t="shared" si="4"/>
        <v>14325961706.190001</v>
      </c>
      <c r="G37" s="205">
        <f t="shared" si="4"/>
        <v>13947323574.6</v>
      </c>
      <c r="H37" s="205">
        <f t="shared" si="4"/>
        <v>805599688.71999931</v>
      </c>
    </row>
    <row r="38" spans="1:8" ht="18" customHeight="1" x14ac:dyDescent="0.2">
      <c r="A38" s="206" t="s">
        <v>47</v>
      </c>
      <c r="C38" s="159"/>
      <c r="D38" s="159"/>
      <c r="E38" s="159"/>
      <c r="F38" s="159"/>
      <c r="G38" s="159"/>
      <c r="H38" s="159"/>
    </row>
    <row r="39" spans="1:8" ht="12.75" x14ac:dyDescent="0.2">
      <c r="A39" s="207"/>
      <c r="C39" s="208"/>
      <c r="D39" s="208"/>
      <c r="E39" s="208"/>
      <c r="F39" s="208"/>
      <c r="G39" s="208"/>
      <c r="H39" s="208"/>
    </row>
    <row r="40" spans="1:8" x14ac:dyDescent="0.2">
      <c r="C40" s="209"/>
      <c r="D40" s="209"/>
      <c r="E40" s="209"/>
      <c r="F40" s="209"/>
      <c r="G40" s="209"/>
      <c r="H40" s="209"/>
    </row>
  </sheetData>
  <mergeCells count="8">
    <mergeCell ref="A22:B22"/>
    <mergeCell ref="A32:B32"/>
    <mergeCell ref="A1:H1"/>
    <mergeCell ref="A2:B4"/>
    <mergeCell ref="C2:G2"/>
    <mergeCell ref="H2:H3"/>
    <mergeCell ref="A5:B5"/>
    <mergeCell ref="A14:B14"/>
  </mergeCells>
  <printOptions horizontalCentered="1"/>
  <pageMargins left="0.78740157480314965" right="0.59055118110236227" top="0.78740157480314965" bottom="0.78740157480314965" header="0.31496062992125984" footer="0.31496062992125984"/>
  <pageSetup scale="63"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5C932-35DF-4D2A-8AC4-F167429AB64C}">
  <sheetPr>
    <tabColor theme="8" tint="0.39997558519241921"/>
  </sheetPr>
  <dimension ref="A1:I38"/>
  <sheetViews>
    <sheetView showGridLines="0" zoomScaleNormal="100" zoomScaleSheetLayoutView="90" workbookViewId="0">
      <selection activeCell="A37" sqref="A37"/>
    </sheetView>
  </sheetViews>
  <sheetFormatPr baseColWidth="10" defaultRowHeight="11.25" x14ac:dyDescent="0.2"/>
  <cols>
    <col min="1" max="2" width="2" style="275" customWidth="1"/>
    <col min="3" max="3" width="72.83203125" style="275" customWidth="1"/>
    <col min="4" max="4" width="18.33203125" style="275" customWidth="1"/>
    <col min="5" max="5" width="21.83203125" style="275" customWidth="1"/>
    <col min="6" max="6" width="18.33203125" style="275" customWidth="1"/>
    <col min="7" max="9" width="18.33203125" style="309" customWidth="1"/>
    <col min="10" max="16384" width="12" style="275"/>
  </cols>
  <sheetData>
    <row r="1" spans="1:9" ht="51.75" customHeight="1" x14ac:dyDescent="0.2">
      <c r="A1" s="160" t="s">
        <v>974</v>
      </c>
      <c r="B1" s="161"/>
      <c r="C1" s="161"/>
      <c r="D1" s="161"/>
      <c r="E1" s="161"/>
      <c r="F1" s="161"/>
      <c r="G1" s="161"/>
      <c r="H1" s="161"/>
      <c r="I1" s="162"/>
    </row>
    <row r="2" spans="1:9" ht="15" customHeight="1" x14ac:dyDescent="0.2">
      <c r="A2" s="276" t="s">
        <v>52</v>
      </c>
      <c r="B2" s="277"/>
      <c r="C2" s="278"/>
      <c r="D2" s="161" t="s">
        <v>178</v>
      </c>
      <c r="E2" s="161"/>
      <c r="F2" s="161"/>
      <c r="G2" s="161"/>
      <c r="H2" s="161"/>
      <c r="I2" s="165" t="s">
        <v>54</v>
      </c>
    </row>
    <row r="3" spans="1:9" ht="24.95" customHeight="1" x14ac:dyDescent="0.2">
      <c r="A3" s="279"/>
      <c r="B3" s="280"/>
      <c r="C3" s="281"/>
      <c r="D3" s="282" t="s">
        <v>55</v>
      </c>
      <c r="E3" s="167" t="s">
        <v>56</v>
      </c>
      <c r="F3" s="167" t="s">
        <v>6</v>
      </c>
      <c r="G3" s="167" t="s">
        <v>7</v>
      </c>
      <c r="H3" s="283" t="s">
        <v>57</v>
      </c>
      <c r="I3" s="168"/>
    </row>
    <row r="4" spans="1:9" x14ac:dyDescent="0.2">
      <c r="A4" s="284"/>
      <c r="B4" s="285"/>
      <c r="C4" s="286"/>
      <c r="D4" s="170">
        <v>1</v>
      </c>
      <c r="E4" s="170">
        <v>2</v>
      </c>
      <c r="F4" s="170" t="s">
        <v>58</v>
      </c>
      <c r="G4" s="170">
        <v>4</v>
      </c>
      <c r="H4" s="170">
        <v>5</v>
      </c>
      <c r="I4" s="170" t="s">
        <v>59</v>
      </c>
    </row>
    <row r="5" spans="1:9" x14ac:dyDescent="0.2">
      <c r="A5" s="287" t="s">
        <v>975</v>
      </c>
      <c r="B5" s="288"/>
      <c r="C5" s="289"/>
      <c r="D5" s="290"/>
      <c r="E5" s="290"/>
      <c r="F5" s="290"/>
      <c r="G5" s="290"/>
      <c r="H5" s="290"/>
      <c r="I5" s="290"/>
    </row>
    <row r="6" spans="1:9" x14ac:dyDescent="0.2">
      <c r="A6" s="291">
        <v>0</v>
      </c>
      <c r="B6" s="292" t="s">
        <v>976</v>
      </c>
      <c r="C6" s="293"/>
      <c r="D6" s="294">
        <f t="shared" ref="D6:I6" si="0">SUM(D7:D8)</f>
        <v>0</v>
      </c>
      <c r="E6" s="294">
        <f t="shared" si="0"/>
        <v>0</v>
      </c>
      <c r="F6" s="295">
        <f t="shared" si="0"/>
        <v>0</v>
      </c>
      <c r="G6" s="294">
        <f t="shared" si="0"/>
        <v>0</v>
      </c>
      <c r="H6" s="294">
        <f t="shared" si="0"/>
        <v>0</v>
      </c>
      <c r="I6" s="295">
        <f t="shared" si="0"/>
        <v>0</v>
      </c>
    </row>
    <row r="7" spans="1:9" x14ac:dyDescent="0.2">
      <c r="A7" s="291" t="s">
        <v>977</v>
      </c>
      <c r="B7" s="296"/>
      <c r="C7" s="297" t="s">
        <v>978</v>
      </c>
      <c r="D7" s="113">
        <v>0</v>
      </c>
      <c r="E7" s="113">
        <v>0</v>
      </c>
      <c r="F7" s="298">
        <f>D7+E7</f>
        <v>0</v>
      </c>
      <c r="G7" s="113">
        <v>0</v>
      </c>
      <c r="H7" s="113">
        <v>0</v>
      </c>
      <c r="I7" s="298">
        <f>F7-G7</f>
        <v>0</v>
      </c>
    </row>
    <row r="8" spans="1:9" x14ac:dyDescent="0.2">
      <c r="A8" s="291" t="s">
        <v>979</v>
      </c>
      <c r="B8" s="296"/>
      <c r="C8" s="297" t="s">
        <v>980</v>
      </c>
      <c r="D8" s="113">
        <v>0</v>
      </c>
      <c r="E8" s="113">
        <v>0</v>
      </c>
      <c r="F8" s="298">
        <f>D8+E8</f>
        <v>0</v>
      </c>
      <c r="G8" s="113">
        <v>0</v>
      </c>
      <c r="H8" s="113">
        <v>0</v>
      </c>
      <c r="I8" s="298">
        <f>F8-G8</f>
        <v>0</v>
      </c>
    </row>
    <row r="9" spans="1:9" ht="11.25" customHeight="1" x14ac:dyDescent="0.2">
      <c r="A9" s="291">
        <v>0</v>
      </c>
      <c r="B9" s="292" t="s">
        <v>981</v>
      </c>
      <c r="C9" s="293"/>
      <c r="D9" s="295">
        <f t="shared" ref="D9:I9" si="1">SUM(D10:D17)</f>
        <v>13247387560.119999</v>
      </c>
      <c r="E9" s="295">
        <f t="shared" si="1"/>
        <v>1695431745.05</v>
      </c>
      <c r="F9" s="295">
        <f t="shared" si="1"/>
        <v>14942819305.17</v>
      </c>
      <c r="G9" s="295">
        <f t="shared" si="1"/>
        <v>14139184405.540001</v>
      </c>
      <c r="H9" s="295">
        <f t="shared" si="1"/>
        <v>13760593850.82</v>
      </c>
      <c r="I9" s="295">
        <f t="shared" si="1"/>
        <v>803634899.62999916</v>
      </c>
    </row>
    <row r="10" spans="1:9" x14ac:dyDescent="0.2">
      <c r="A10" s="291" t="s">
        <v>982</v>
      </c>
      <c r="B10" s="296"/>
      <c r="C10" s="297" t="s">
        <v>983</v>
      </c>
      <c r="D10" s="113">
        <v>12854353017.719999</v>
      </c>
      <c r="E10" s="113">
        <v>1710602331.52</v>
      </c>
      <c r="F10" s="298">
        <f t="shared" ref="F10:F17" si="2">D10+E10</f>
        <v>14564955349.24</v>
      </c>
      <c r="G10" s="113">
        <v>13802846714.110001</v>
      </c>
      <c r="H10" s="113">
        <v>13425377551.379999</v>
      </c>
      <c r="I10" s="298">
        <f t="shared" ref="I10:I17" si="3">F10-G10</f>
        <v>762108635.12999916</v>
      </c>
    </row>
    <row r="11" spans="1:9" x14ac:dyDescent="0.2">
      <c r="A11" s="291" t="s">
        <v>984</v>
      </c>
      <c r="B11" s="296"/>
      <c r="C11" s="297" t="s">
        <v>985</v>
      </c>
      <c r="D11" s="113">
        <v>0</v>
      </c>
      <c r="E11" s="113">
        <v>0</v>
      </c>
      <c r="F11" s="298">
        <f t="shared" si="2"/>
        <v>0</v>
      </c>
      <c r="G11" s="113">
        <v>0</v>
      </c>
      <c r="H11" s="113">
        <v>0</v>
      </c>
      <c r="I11" s="298">
        <f t="shared" si="3"/>
        <v>0</v>
      </c>
    </row>
    <row r="12" spans="1:9" x14ac:dyDescent="0.2">
      <c r="A12" s="291" t="s">
        <v>986</v>
      </c>
      <c r="B12" s="296"/>
      <c r="C12" s="297" t="s">
        <v>987</v>
      </c>
      <c r="D12" s="113">
        <v>393034542.39999998</v>
      </c>
      <c r="E12" s="113">
        <v>-15170586.470000001</v>
      </c>
      <c r="F12" s="298">
        <f t="shared" si="2"/>
        <v>377863955.92999995</v>
      </c>
      <c r="G12" s="113">
        <v>336337691.43000001</v>
      </c>
      <c r="H12" s="113">
        <v>335216299.44</v>
      </c>
      <c r="I12" s="298">
        <f t="shared" si="3"/>
        <v>41526264.49999994</v>
      </c>
    </row>
    <row r="13" spans="1:9" x14ac:dyDescent="0.2">
      <c r="A13" s="291" t="s">
        <v>988</v>
      </c>
      <c r="B13" s="296"/>
      <c r="C13" s="297" t="s">
        <v>989</v>
      </c>
      <c r="D13" s="113">
        <v>0</v>
      </c>
      <c r="E13" s="113">
        <v>0</v>
      </c>
      <c r="F13" s="298">
        <f t="shared" si="2"/>
        <v>0</v>
      </c>
      <c r="G13" s="113">
        <v>0</v>
      </c>
      <c r="H13" s="113">
        <v>0</v>
      </c>
      <c r="I13" s="298">
        <f t="shared" si="3"/>
        <v>0</v>
      </c>
    </row>
    <row r="14" spans="1:9" x14ac:dyDescent="0.2">
      <c r="A14" s="291" t="s">
        <v>990</v>
      </c>
      <c r="B14" s="296"/>
      <c r="C14" s="297" t="s">
        <v>991</v>
      </c>
      <c r="D14" s="113">
        <v>0</v>
      </c>
      <c r="E14" s="113">
        <v>0</v>
      </c>
      <c r="F14" s="298">
        <f t="shared" si="2"/>
        <v>0</v>
      </c>
      <c r="G14" s="113">
        <v>0</v>
      </c>
      <c r="H14" s="113">
        <v>0</v>
      </c>
      <c r="I14" s="298">
        <f t="shared" si="3"/>
        <v>0</v>
      </c>
    </row>
    <row r="15" spans="1:9" x14ac:dyDescent="0.2">
      <c r="A15" s="291" t="s">
        <v>992</v>
      </c>
      <c r="B15" s="296"/>
      <c r="C15" s="297" t="s">
        <v>993</v>
      </c>
      <c r="D15" s="113">
        <v>0</v>
      </c>
      <c r="E15" s="113">
        <v>0</v>
      </c>
      <c r="F15" s="298">
        <f t="shared" si="2"/>
        <v>0</v>
      </c>
      <c r="G15" s="113">
        <v>0</v>
      </c>
      <c r="H15" s="113">
        <v>0</v>
      </c>
      <c r="I15" s="298">
        <f t="shared" si="3"/>
        <v>0</v>
      </c>
    </row>
    <row r="16" spans="1:9" x14ac:dyDescent="0.2">
      <c r="A16" s="291" t="s">
        <v>994</v>
      </c>
      <c r="B16" s="296"/>
      <c r="C16" s="297" t="s">
        <v>995</v>
      </c>
      <c r="D16" s="113">
        <v>0</v>
      </c>
      <c r="E16" s="113">
        <v>0</v>
      </c>
      <c r="F16" s="298">
        <f t="shared" si="2"/>
        <v>0</v>
      </c>
      <c r="G16" s="113">
        <v>0</v>
      </c>
      <c r="H16" s="113">
        <v>0</v>
      </c>
      <c r="I16" s="298">
        <f t="shared" si="3"/>
        <v>0</v>
      </c>
    </row>
    <row r="17" spans="1:9" x14ac:dyDescent="0.2">
      <c r="A17" s="291" t="s">
        <v>996</v>
      </c>
      <c r="B17" s="296"/>
      <c r="C17" s="297" t="s">
        <v>997</v>
      </c>
      <c r="D17" s="113">
        <v>0</v>
      </c>
      <c r="E17" s="113">
        <v>0</v>
      </c>
      <c r="F17" s="298">
        <f t="shared" si="2"/>
        <v>0</v>
      </c>
      <c r="G17" s="113">
        <v>0</v>
      </c>
      <c r="H17" s="113">
        <v>0</v>
      </c>
      <c r="I17" s="298">
        <f t="shared" si="3"/>
        <v>0</v>
      </c>
    </row>
    <row r="18" spans="1:9" ht="11.25" customHeight="1" x14ac:dyDescent="0.2">
      <c r="A18" s="291">
        <v>0</v>
      </c>
      <c r="B18" s="292" t="s">
        <v>998</v>
      </c>
      <c r="C18" s="293"/>
      <c r="D18" s="295">
        <f t="shared" ref="D18:I18" si="4">SUM(D19:D21)</f>
        <v>112188882.33</v>
      </c>
      <c r="E18" s="295">
        <f t="shared" si="4"/>
        <v>76553207.409999996</v>
      </c>
      <c r="F18" s="295">
        <f t="shared" si="4"/>
        <v>188742089.74000001</v>
      </c>
      <c r="G18" s="295">
        <f t="shared" si="4"/>
        <v>186777300.65000001</v>
      </c>
      <c r="H18" s="295">
        <f t="shared" si="4"/>
        <v>186729723.78</v>
      </c>
      <c r="I18" s="295">
        <f t="shared" si="4"/>
        <v>1964789.0900000036</v>
      </c>
    </row>
    <row r="19" spans="1:9" x14ac:dyDescent="0.2">
      <c r="A19" s="291" t="s">
        <v>999</v>
      </c>
      <c r="B19" s="296"/>
      <c r="C19" s="297" t="s">
        <v>1000</v>
      </c>
      <c r="D19" s="113">
        <v>112188882.33</v>
      </c>
      <c r="E19" s="113">
        <v>76553207.409999996</v>
      </c>
      <c r="F19" s="298">
        <f>D19+E19</f>
        <v>188742089.74000001</v>
      </c>
      <c r="G19" s="113">
        <v>186777300.65000001</v>
      </c>
      <c r="H19" s="113">
        <v>186729723.78</v>
      </c>
      <c r="I19" s="298">
        <f>F19-G19</f>
        <v>1964789.0900000036</v>
      </c>
    </row>
    <row r="20" spans="1:9" ht="11.25" customHeight="1" x14ac:dyDescent="0.2">
      <c r="A20" s="291" t="s">
        <v>1001</v>
      </c>
      <c r="B20" s="296"/>
      <c r="C20" s="297" t="s">
        <v>1002</v>
      </c>
      <c r="D20" s="113">
        <v>0</v>
      </c>
      <c r="E20" s="113">
        <v>0</v>
      </c>
      <c r="F20" s="298">
        <f>D20+E20</f>
        <v>0</v>
      </c>
      <c r="G20" s="113">
        <v>0</v>
      </c>
      <c r="H20" s="113">
        <v>0</v>
      </c>
      <c r="I20" s="298">
        <f>F20-G20</f>
        <v>0</v>
      </c>
    </row>
    <row r="21" spans="1:9" x14ac:dyDescent="0.2">
      <c r="A21" s="291" t="s">
        <v>1003</v>
      </c>
      <c r="B21" s="296"/>
      <c r="C21" s="297" t="s">
        <v>1004</v>
      </c>
      <c r="D21" s="113">
        <v>0</v>
      </c>
      <c r="E21" s="113">
        <v>0</v>
      </c>
      <c r="F21" s="298">
        <f>D21+E21</f>
        <v>0</v>
      </c>
      <c r="G21" s="113">
        <v>0</v>
      </c>
      <c r="H21" s="113">
        <v>0</v>
      </c>
      <c r="I21" s="298">
        <f>F21-G21</f>
        <v>0</v>
      </c>
    </row>
    <row r="22" spans="1:9" x14ac:dyDescent="0.2">
      <c r="A22" s="291">
        <v>0</v>
      </c>
      <c r="B22" s="292" t="s">
        <v>1005</v>
      </c>
      <c r="C22" s="293"/>
      <c r="D22" s="295">
        <f t="shared" ref="D22:I22" si="5">SUM(D23:D24)</f>
        <v>0</v>
      </c>
      <c r="E22" s="295">
        <f t="shared" si="5"/>
        <v>0</v>
      </c>
      <c r="F22" s="295">
        <f t="shared" si="5"/>
        <v>0</v>
      </c>
      <c r="G22" s="295">
        <f t="shared" si="5"/>
        <v>0</v>
      </c>
      <c r="H22" s="295">
        <f t="shared" si="5"/>
        <v>0</v>
      </c>
      <c r="I22" s="295">
        <f t="shared" si="5"/>
        <v>0</v>
      </c>
    </row>
    <row r="23" spans="1:9" x14ac:dyDescent="0.2">
      <c r="A23" s="291" t="s">
        <v>1006</v>
      </c>
      <c r="B23" s="296"/>
      <c r="C23" s="297" t="s">
        <v>1007</v>
      </c>
      <c r="D23" s="113">
        <v>0</v>
      </c>
      <c r="E23" s="113">
        <v>0</v>
      </c>
      <c r="F23" s="298">
        <f>D23+E23</f>
        <v>0</v>
      </c>
      <c r="G23" s="113">
        <v>0</v>
      </c>
      <c r="H23" s="113">
        <v>0</v>
      </c>
      <c r="I23" s="298">
        <f>F23-G23</f>
        <v>0</v>
      </c>
    </row>
    <row r="24" spans="1:9" x14ac:dyDescent="0.2">
      <c r="A24" s="291" t="s">
        <v>1008</v>
      </c>
      <c r="B24" s="296"/>
      <c r="C24" s="297" t="s">
        <v>1009</v>
      </c>
      <c r="D24" s="113">
        <v>0</v>
      </c>
      <c r="E24" s="113">
        <v>0</v>
      </c>
      <c r="F24" s="298">
        <f>D24+E24</f>
        <v>0</v>
      </c>
      <c r="G24" s="113">
        <v>0</v>
      </c>
      <c r="H24" s="113">
        <v>0</v>
      </c>
      <c r="I24" s="298">
        <f>F24-G24</f>
        <v>0</v>
      </c>
    </row>
    <row r="25" spans="1:9" x14ac:dyDescent="0.2">
      <c r="A25" s="291">
        <v>0</v>
      </c>
      <c r="B25" s="292" t="s">
        <v>1010</v>
      </c>
      <c r="C25" s="293"/>
      <c r="D25" s="295">
        <f t="shared" ref="D25:I25" si="6">SUM(D26:D29)</f>
        <v>0</v>
      </c>
      <c r="E25" s="295">
        <f t="shared" si="6"/>
        <v>0</v>
      </c>
      <c r="F25" s="295">
        <f t="shared" si="6"/>
        <v>0</v>
      </c>
      <c r="G25" s="295">
        <f t="shared" si="6"/>
        <v>0</v>
      </c>
      <c r="H25" s="295">
        <f t="shared" si="6"/>
        <v>0</v>
      </c>
      <c r="I25" s="295">
        <f t="shared" si="6"/>
        <v>0</v>
      </c>
    </row>
    <row r="26" spans="1:9" x14ac:dyDescent="0.2">
      <c r="A26" s="291" t="s">
        <v>1011</v>
      </c>
      <c r="B26" s="296"/>
      <c r="C26" s="297" t="s">
        <v>1012</v>
      </c>
      <c r="D26" s="113">
        <v>0</v>
      </c>
      <c r="E26" s="113">
        <v>0</v>
      </c>
      <c r="F26" s="298">
        <f>D26+E26</f>
        <v>0</v>
      </c>
      <c r="G26" s="113">
        <v>0</v>
      </c>
      <c r="H26" s="113">
        <v>0</v>
      </c>
      <c r="I26" s="298">
        <f>F26-G26</f>
        <v>0</v>
      </c>
    </row>
    <row r="27" spans="1:9" x14ac:dyDescent="0.2">
      <c r="A27" s="291" t="s">
        <v>1013</v>
      </c>
      <c r="B27" s="296"/>
      <c r="C27" s="297" t="s">
        <v>1014</v>
      </c>
      <c r="D27" s="113">
        <v>0</v>
      </c>
      <c r="E27" s="113">
        <v>0</v>
      </c>
      <c r="F27" s="298">
        <f>D27+E27</f>
        <v>0</v>
      </c>
      <c r="G27" s="113">
        <v>0</v>
      </c>
      <c r="H27" s="113">
        <v>0</v>
      </c>
      <c r="I27" s="298">
        <f>F27-G27</f>
        <v>0</v>
      </c>
    </row>
    <row r="28" spans="1:9" x14ac:dyDescent="0.2">
      <c r="A28" s="291" t="s">
        <v>1015</v>
      </c>
      <c r="B28" s="296"/>
      <c r="C28" s="297" t="s">
        <v>1016</v>
      </c>
      <c r="D28" s="113">
        <v>0</v>
      </c>
      <c r="E28" s="113">
        <v>0</v>
      </c>
      <c r="F28" s="298">
        <f>D28+E28</f>
        <v>0</v>
      </c>
      <c r="G28" s="113">
        <v>0</v>
      </c>
      <c r="H28" s="113">
        <v>0</v>
      </c>
      <c r="I28" s="298">
        <f>F28-G28</f>
        <v>0</v>
      </c>
    </row>
    <row r="29" spans="1:9" x14ac:dyDescent="0.2">
      <c r="A29" s="291" t="s">
        <v>1017</v>
      </c>
      <c r="B29" s="296"/>
      <c r="C29" s="297" t="s">
        <v>1018</v>
      </c>
      <c r="D29" s="113">
        <v>0</v>
      </c>
      <c r="E29" s="113">
        <v>0</v>
      </c>
      <c r="F29" s="298">
        <f>D29+E29</f>
        <v>0</v>
      </c>
      <c r="G29" s="113">
        <v>0</v>
      </c>
      <c r="H29" s="113">
        <v>0</v>
      </c>
      <c r="I29" s="298">
        <f>F29-G29</f>
        <v>0</v>
      </c>
    </row>
    <row r="30" spans="1:9" x14ac:dyDescent="0.2">
      <c r="A30" s="291">
        <v>0</v>
      </c>
      <c r="B30" s="292" t="s">
        <v>1019</v>
      </c>
      <c r="C30" s="293"/>
      <c r="D30" s="295">
        <f t="shared" ref="D30:I30" si="7">SUM(D31:D34)</f>
        <v>0</v>
      </c>
      <c r="E30" s="295">
        <f t="shared" si="7"/>
        <v>0</v>
      </c>
      <c r="F30" s="295">
        <f t="shared" si="7"/>
        <v>0</v>
      </c>
      <c r="G30" s="295">
        <f t="shared" si="7"/>
        <v>0</v>
      </c>
      <c r="H30" s="295">
        <f t="shared" si="7"/>
        <v>0</v>
      </c>
      <c r="I30" s="295">
        <f t="shared" si="7"/>
        <v>0</v>
      </c>
    </row>
    <row r="31" spans="1:9" x14ac:dyDescent="0.2">
      <c r="A31" s="291" t="s">
        <v>1020</v>
      </c>
      <c r="B31" s="296"/>
      <c r="C31" s="297" t="s">
        <v>1021</v>
      </c>
      <c r="D31" s="113">
        <v>0</v>
      </c>
      <c r="E31" s="113">
        <v>0</v>
      </c>
      <c r="F31" s="298">
        <f>D31+E31</f>
        <v>0</v>
      </c>
      <c r="G31" s="113">
        <v>0</v>
      </c>
      <c r="H31" s="113">
        <v>0</v>
      </c>
      <c r="I31" s="298">
        <f>F31-G31</f>
        <v>0</v>
      </c>
    </row>
    <row r="32" spans="1:9" x14ac:dyDescent="0.2">
      <c r="A32" s="291" t="s">
        <v>1022</v>
      </c>
      <c r="B32" s="297" t="s">
        <v>1023</v>
      </c>
      <c r="C32" s="297"/>
      <c r="D32" s="298">
        <v>0</v>
      </c>
      <c r="E32" s="298">
        <v>0</v>
      </c>
      <c r="F32" s="298">
        <f>D32+E32</f>
        <v>0</v>
      </c>
      <c r="G32" s="298">
        <v>0</v>
      </c>
      <c r="H32" s="298">
        <v>0</v>
      </c>
      <c r="I32" s="298">
        <f>F32-G32</f>
        <v>0</v>
      </c>
    </row>
    <row r="33" spans="1:9" x14ac:dyDescent="0.2">
      <c r="A33" s="291" t="s">
        <v>1024</v>
      </c>
      <c r="B33" s="297" t="s">
        <v>1025</v>
      </c>
      <c r="C33" s="297"/>
      <c r="D33" s="298">
        <v>0</v>
      </c>
      <c r="E33" s="298">
        <v>0</v>
      </c>
      <c r="F33" s="298">
        <f>D33+E33</f>
        <v>0</v>
      </c>
      <c r="G33" s="298">
        <v>0</v>
      </c>
      <c r="H33" s="298">
        <v>0</v>
      </c>
      <c r="I33" s="298">
        <f>F33-G33</f>
        <v>0</v>
      </c>
    </row>
    <row r="34" spans="1:9" x14ac:dyDescent="0.2">
      <c r="A34" s="291" t="s">
        <v>1026</v>
      </c>
      <c r="B34" s="297" t="s">
        <v>1027</v>
      </c>
      <c r="C34" s="297"/>
      <c r="D34" s="298">
        <v>0</v>
      </c>
      <c r="E34" s="298">
        <v>0</v>
      </c>
      <c r="F34" s="298">
        <f>D34+E34</f>
        <v>0</v>
      </c>
      <c r="G34" s="298">
        <v>0</v>
      </c>
      <c r="H34" s="298">
        <v>0</v>
      </c>
      <c r="I34" s="298">
        <f>F34-G34</f>
        <v>0</v>
      </c>
    </row>
    <row r="35" spans="1:9" x14ac:dyDescent="0.2">
      <c r="A35" s="299"/>
      <c r="B35" s="300"/>
      <c r="C35" s="301"/>
      <c r="D35" s="302"/>
      <c r="E35" s="302"/>
      <c r="F35" s="302"/>
      <c r="G35" s="302"/>
      <c r="H35" s="302"/>
      <c r="I35" s="302"/>
    </row>
    <row r="36" spans="1:9" ht="15" customHeight="1" x14ac:dyDescent="0.2">
      <c r="A36" s="303" t="s">
        <v>177</v>
      </c>
      <c r="B36" s="304"/>
      <c r="C36" s="305"/>
      <c r="D36" s="306">
        <f t="shared" ref="D36:I36" si="8">+D6+D9+D18+D22+D25+D30</f>
        <v>13359576442.449999</v>
      </c>
      <c r="E36" s="306">
        <f t="shared" si="8"/>
        <v>1771984952.46</v>
      </c>
      <c r="F36" s="306">
        <f t="shared" si="8"/>
        <v>15131561394.91</v>
      </c>
      <c r="G36" s="306">
        <f t="shared" si="8"/>
        <v>14325961706.190001</v>
      </c>
      <c r="H36" s="306">
        <f t="shared" si="8"/>
        <v>13947323574.6</v>
      </c>
      <c r="I36" s="306">
        <f t="shared" si="8"/>
        <v>805599688.71999919</v>
      </c>
    </row>
    <row r="37" spans="1:9" ht="18.75" customHeight="1" x14ac:dyDescent="0.2">
      <c r="A37" s="275" t="s">
        <v>47</v>
      </c>
      <c r="B37" s="158"/>
      <c r="C37" s="158"/>
      <c r="D37" s="158"/>
      <c r="E37" s="158"/>
      <c r="F37" s="158"/>
      <c r="G37" s="158"/>
      <c r="H37" s="158"/>
      <c r="I37" s="307"/>
    </row>
    <row r="38" spans="1:9" x14ac:dyDescent="0.2">
      <c r="D38" s="308"/>
      <c r="E38" s="308"/>
      <c r="F38" s="308"/>
      <c r="G38" s="308"/>
      <c r="H38" s="308"/>
      <c r="I38" s="308"/>
    </row>
  </sheetData>
  <sheetProtection formatCells="0" formatColumns="0" formatRows="0" autoFilter="0"/>
  <protectedRanges>
    <protectedRange sqref="B39:I65508 C36:I36 B37:I38" name="Rango1"/>
    <protectedRange sqref="C35:F35 B7:C8 B10:C17 B19:C21 B23:C24 B26:C29 C6:I6 C18:I18 C9:I9 F7:F8 F10:F17 F19:F21 F23:F24 F26:F29 B31:C31 B32:F34 F31 I10:I17 I7:I8 C22:I22 I19:I21 C25:I25 I23:I24 C30:I30 I26:I29 G32:I35 I31" name="Rango1_3"/>
    <protectedRange sqref="D4:I5" name="Rango1_2_2"/>
    <protectedRange sqref="D7:E8" name="Rango1_3_1"/>
    <protectedRange sqref="D10:E17" name="Rango1_3_2"/>
    <protectedRange sqref="D19:E21" name="Rango1_3_3"/>
    <protectedRange sqref="D23:E24" name="Rango1_3_4"/>
    <protectedRange sqref="D26:E29" name="Rango1_3_5"/>
    <protectedRange sqref="D31:E31" name="Rango1_3_6"/>
    <protectedRange sqref="G10:H17" name="Rango1_3_7"/>
    <protectedRange sqref="G7:H8" name="Rango1_3_8"/>
    <protectedRange sqref="G19:H21" name="Rango1_3_9"/>
    <protectedRange sqref="G23:H24" name="Rango1_3_10"/>
    <protectedRange sqref="G26:H29" name="Rango1_3_11"/>
    <protectedRange sqref="G31:H31" name="Rango1_3_12"/>
  </protectedRanges>
  <mergeCells count="5">
    <mergeCell ref="A1:I1"/>
    <mergeCell ref="A2:C4"/>
    <mergeCell ref="D2:H2"/>
    <mergeCell ref="I2:I3"/>
    <mergeCell ref="A36:C36"/>
  </mergeCells>
  <printOptions horizontalCentered="1"/>
  <pageMargins left="0.78740157480314965" right="0.59055118110236227" top="0.78740157480314965" bottom="0.78740157480314965" header="0.31496062992125984" footer="0.31496062992125984"/>
  <pageSetup scale="75"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4AEF4-53C7-4BC4-9F11-688122631496}">
  <sheetPr>
    <tabColor rgb="FF00B050"/>
  </sheetPr>
  <dimension ref="A1:S281"/>
  <sheetViews>
    <sheetView showGridLines="0" tabSelected="1" workbookViewId="0"/>
  </sheetViews>
  <sheetFormatPr baseColWidth="10" defaultRowHeight="12.75" x14ac:dyDescent="0.2"/>
  <cols>
    <col min="1" max="1" width="2.5" style="88" customWidth="1"/>
    <col min="2" max="2" width="4.33203125" style="87" customWidth="1"/>
    <col min="3" max="3" width="1.83203125" style="87" customWidth="1"/>
    <col min="4" max="4" width="8.33203125" style="87" bestFit="1" customWidth="1"/>
    <col min="5" max="5" width="15.6640625" style="87" customWidth="1"/>
    <col min="6" max="6" width="44.1640625" style="87" customWidth="1"/>
    <col min="7" max="7" width="9.1640625" style="87" customWidth="1"/>
    <col min="8" max="8" width="14.6640625" style="87" bestFit="1" customWidth="1"/>
    <col min="9" max="9" width="14.33203125" style="87" bestFit="1" customWidth="1"/>
    <col min="10" max="10" width="14.6640625" style="87" bestFit="1" customWidth="1"/>
    <col min="11" max="11" width="15.1640625" style="87" bestFit="1" customWidth="1"/>
    <col min="12" max="14" width="14.6640625" style="87" bestFit="1" customWidth="1"/>
    <col min="15" max="15" width="12.5" style="87" bestFit="1" customWidth="1"/>
    <col min="16" max="16" width="11.83203125" style="88" bestFit="1" customWidth="1"/>
    <col min="17" max="17" width="11.83203125" style="87" bestFit="1" customWidth="1"/>
    <col min="18" max="18" width="15.6640625" style="87" bestFit="1" customWidth="1"/>
    <col min="19" max="256" width="12" style="87"/>
    <col min="257" max="257" width="2.5" style="87" customWidth="1"/>
    <col min="258" max="258" width="4.33203125" style="87" customWidth="1"/>
    <col min="259" max="259" width="1.83203125" style="87" customWidth="1"/>
    <col min="260" max="260" width="20.83203125" style="87" customWidth="1"/>
    <col min="261" max="261" width="14.83203125" style="87" customWidth="1"/>
    <col min="262" max="262" width="31.6640625" style="87" customWidth="1"/>
    <col min="263" max="263" width="14.5" style="87" customWidth="1"/>
    <col min="264" max="264" width="17.83203125" style="87" customWidth="1"/>
    <col min="265" max="265" width="18.83203125" style="87" customWidth="1"/>
    <col min="266" max="267" width="18.5" style="87" customWidth="1"/>
    <col min="268" max="268" width="17" style="87" bestFit="1" customWidth="1"/>
    <col min="269" max="269" width="17" style="87" customWidth="1"/>
    <col min="270" max="270" width="17" style="87" bestFit="1" customWidth="1"/>
    <col min="271" max="271" width="18.5" style="87" customWidth="1"/>
    <col min="272" max="272" width="17" style="87" customWidth="1"/>
    <col min="273" max="273" width="16.33203125" style="87" customWidth="1"/>
    <col min="274" max="274" width="15.6640625" style="87" bestFit="1" customWidth="1"/>
    <col min="275" max="512" width="12" style="87"/>
    <col min="513" max="513" width="2.5" style="87" customWidth="1"/>
    <col min="514" max="514" width="4.33203125" style="87" customWidth="1"/>
    <col min="515" max="515" width="1.83203125" style="87" customWidth="1"/>
    <col min="516" max="516" width="20.83203125" style="87" customWidth="1"/>
    <col min="517" max="517" width="14.83203125" style="87" customWidth="1"/>
    <col min="518" max="518" width="31.6640625" style="87" customWidth="1"/>
    <col min="519" max="519" width="14.5" style="87" customWidth="1"/>
    <col min="520" max="520" width="17.83203125" style="87" customWidth="1"/>
    <col min="521" max="521" width="18.83203125" style="87" customWidth="1"/>
    <col min="522" max="523" width="18.5" style="87" customWidth="1"/>
    <col min="524" max="524" width="17" style="87" bestFit="1" customWidth="1"/>
    <col min="525" max="525" width="17" style="87" customWidth="1"/>
    <col min="526" max="526" width="17" style="87" bestFit="1" customWidth="1"/>
    <col min="527" max="527" width="18.5" style="87" customWidth="1"/>
    <col min="528" max="528" width="17" style="87" customWidth="1"/>
    <col min="529" max="529" width="16.33203125" style="87" customWidth="1"/>
    <col min="530" max="530" width="15.6640625" style="87" bestFit="1" customWidth="1"/>
    <col min="531" max="768" width="12" style="87"/>
    <col min="769" max="769" width="2.5" style="87" customWidth="1"/>
    <col min="770" max="770" width="4.33203125" style="87" customWidth="1"/>
    <col min="771" max="771" width="1.83203125" style="87" customWidth="1"/>
    <col min="772" max="772" width="20.83203125" style="87" customWidth="1"/>
    <col min="773" max="773" width="14.83203125" style="87" customWidth="1"/>
    <col min="774" max="774" width="31.6640625" style="87" customWidth="1"/>
    <col min="775" max="775" width="14.5" style="87" customWidth="1"/>
    <col min="776" max="776" width="17.83203125" style="87" customWidth="1"/>
    <col min="777" max="777" width="18.83203125" style="87" customWidth="1"/>
    <col min="778" max="779" width="18.5" style="87" customWidth="1"/>
    <col min="780" max="780" width="17" style="87" bestFit="1" customWidth="1"/>
    <col min="781" max="781" width="17" style="87" customWidth="1"/>
    <col min="782" max="782" width="17" style="87" bestFit="1" customWidth="1"/>
    <col min="783" max="783" width="18.5" style="87" customWidth="1"/>
    <col min="784" max="784" width="17" style="87" customWidth="1"/>
    <col min="785" max="785" width="16.33203125" style="87" customWidth="1"/>
    <col min="786" max="786" width="15.6640625" style="87" bestFit="1" customWidth="1"/>
    <col min="787" max="1024" width="12" style="87"/>
    <col min="1025" max="1025" width="2.5" style="87" customWidth="1"/>
    <col min="1026" max="1026" width="4.33203125" style="87" customWidth="1"/>
    <col min="1027" max="1027" width="1.83203125" style="87" customWidth="1"/>
    <col min="1028" max="1028" width="20.83203125" style="87" customWidth="1"/>
    <col min="1029" max="1029" width="14.83203125" style="87" customWidth="1"/>
    <col min="1030" max="1030" width="31.6640625" style="87" customWidth="1"/>
    <col min="1031" max="1031" width="14.5" style="87" customWidth="1"/>
    <col min="1032" max="1032" width="17.83203125" style="87" customWidth="1"/>
    <col min="1033" max="1033" width="18.83203125" style="87" customWidth="1"/>
    <col min="1034" max="1035" width="18.5" style="87" customWidth="1"/>
    <col min="1036" max="1036" width="17" style="87" bestFit="1" customWidth="1"/>
    <col min="1037" max="1037" width="17" style="87" customWidth="1"/>
    <col min="1038" max="1038" width="17" style="87" bestFit="1" customWidth="1"/>
    <col min="1039" max="1039" width="18.5" style="87" customWidth="1"/>
    <col min="1040" max="1040" width="17" style="87" customWidth="1"/>
    <col min="1041" max="1041" width="16.33203125" style="87" customWidth="1"/>
    <col min="1042" max="1042" width="15.6640625" style="87" bestFit="1" customWidth="1"/>
    <col min="1043" max="1280" width="12" style="87"/>
    <col min="1281" max="1281" width="2.5" style="87" customWidth="1"/>
    <col min="1282" max="1282" width="4.33203125" style="87" customWidth="1"/>
    <col min="1283" max="1283" width="1.83203125" style="87" customWidth="1"/>
    <col min="1284" max="1284" width="20.83203125" style="87" customWidth="1"/>
    <col min="1285" max="1285" width="14.83203125" style="87" customWidth="1"/>
    <col min="1286" max="1286" width="31.6640625" style="87" customWidth="1"/>
    <col min="1287" max="1287" width="14.5" style="87" customWidth="1"/>
    <col min="1288" max="1288" width="17.83203125" style="87" customWidth="1"/>
    <col min="1289" max="1289" width="18.83203125" style="87" customWidth="1"/>
    <col min="1290" max="1291" width="18.5" style="87" customWidth="1"/>
    <col min="1292" max="1292" width="17" style="87" bestFit="1" customWidth="1"/>
    <col min="1293" max="1293" width="17" style="87" customWidth="1"/>
    <col min="1294" max="1294" width="17" style="87" bestFit="1" customWidth="1"/>
    <col min="1295" max="1295" width="18.5" style="87" customWidth="1"/>
    <col min="1296" max="1296" width="17" style="87" customWidth="1"/>
    <col min="1297" max="1297" width="16.33203125" style="87" customWidth="1"/>
    <col min="1298" max="1298" width="15.6640625" style="87" bestFit="1" customWidth="1"/>
    <col min="1299" max="1536" width="12" style="87"/>
    <col min="1537" max="1537" width="2.5" style="87" customWidth="1"/>
    <col min="1538" max="1538" width="4.33203125" style="87" customWidth="1"/>
    <col min="1539" max="1539" width="1.83203125" style="87" customWidth="1"/>
    <col min="1540" max="1540" width="20.83203125" style="87" customWidth="1"/>
    <col min="1541" max="1541" width="14.83203125" style="87" customWidth="1"/>
    <col min="1542" max="1542" width="31.6640625" style="87" customWidth="1"/>
    <col min="1543" max="1543" width="14.5" style="87" customWidth="1"/>
    <col min="1544" max="1544" width="17.83203125" style="87" customWidth="1"/>
    <col min="1545" max="1545" width="18.83203125" style="87" customWidth="1"/>
    <col min="1546" max="1547" width="18.5" style="87" customWidth="1"/>
    <col min="1548" max="1548" width="17" style="87" bestFit="1" customWidth="1"/>
    <col min="1549" max="1549" width="17" style="87" customWidth="1"/>
    <col min="1550" max="1550" width="17" style="87" bestFit="1" customWidth="1"/>
    <col min="1551" max="1551" width="18.5" style="87" customWidth="1"/>
    <col min="1552" max="1552" width="17" style="87" customWidth="1"/>
    <col min="1553" max="1553" width="16.33203125" style="87" customWidth="1"/>
    <col min="1554" max="1554" width="15.6640625" style="87" bestFit="1" customWidth="1"/>
    <col min="1555" max="1792" width="12" style="87"/>
    <col min="1793" max="1793" width="2.5" style="87" customWidth="1"/>
    <col min="1794" max="1794" width="4.33203125" style="87" customWidth="1"/>
    <col min="1795" max="1795" width="1.83203125" style="87" customWidth="1"/>
    <col min="1796" max="1796" width="20.83203125" style="87" customWidth="1"/>
    <col min="1797" max="1797" width="14.83203125" style="87" customWidth="1"/>
    <col min="1798" max="1798" width="31.6640625" style="87" customWidth="1"/>
    <col min="1799" max="1799" width="14.5" style="87" customWidth="1"/>
    <col min="1800" max="1800" width="17.83203125" style="87" customWidth="1"/>
    <col min="1801" max="1801" width="18.83203125" style="87" customWidth="1"/>
    <col min="1802" max="1803" width="18.5" style="87" customWidth="1"/>
    <col min="1804" max="1804" width="17" style="87" bestFit="1" customWidth="1"/>
    <col min="1805" max="1805" width="17" style="87" customWidth="1"/>
    <col min="1806" max="1806" width="17" style="87" bestFit="1" customWidth="1"/>
    <col min="1807" max="1807" width="18.5" style="87" customWidth="1"/>
    <col min="1808" max="1808" width="17" style="87" customWidth="1"/>
    <col min="1809" max="1809" width="16.33203125" style="87" customWidth="1"/>
    <col min="1810" max="1810" width="15.6640625" style="87" bestFit="1" customWidth="1"/>
    <col min="1811" max="2048" width="12" style="87"/>
    <col min="2049" max="2049" width="2.5" style="87" customWidth="1"/>
    <col min="2050" max="2050" width="4.33203125" style="87" customWidth="1"/>
    <col min="2051" max="2051" width="1.83203125" style="87" customWidth="1"/>
    <col min="2052" max="2052" width="20.83203125" style="87" customWidth="1"/>
    <col min="2053" max="2053" width="14.83203125" style="87" customWidth="1"/>
    <col min="2054" max="2054" width="31.6640625" style="87" customWidth="1"/>
    <col min="2055" max="2055" width="14.5" style="87" customWidth="1"/>
    <col min="2056" max="2056" width="17.83203125" style="87" customWidth="1"/>
    <col min="2057" max="2057" width="18.83203125" style="87" customWidth="1"/>
    <col min="2058" max="2059" width="18.5" style="87" customWidth="1"/>
    <col min="2060" max="2060" width="17" style="87" bestFit="1" customWidth="1"/>
    <col min="2061" max="2061" width="17" style="87" customWidth="1"/>
    <col min="2062" max="2062" width="17" style="87" bestFit="1" customWidth="1"/>
    <col min="2063" max="2063" width="18.5" style="87" customWidth="1"/>
    <col min="2064" max="2064" width="17" style="87" customWidth="1"/>
    <col min="2065" max="2065" width="16.33203125" style="87" customWidth="1"/>
    <col min="2066" max="2066" width="15.6640625" style="87" bestFit="1" customWidth="1"/>
    <col min="2067" max="2304" width="12" style="87"/>
    <col min="2305" max="2305" width="2.5" style="87" customWidth="1"/>
    <col min="2306" max="2306" width="4.33203125" style="87" customWidth="1"/>
    <col min="2307" max="2307" width="1.83203125" style="87" customWidth="1"/>
    <col min="2308" max="2308" width="20.83203125" style="87" customWidth="1"/>
    <col min="2309" max="2309" width="14.83203125" style="87" customWidth="1"/>
    <col min="2310" max="2310" width="31.6640625" style="87" customWidth="1"/>
    <col min="2311" max="2311" width="14.5" style="87" customWidth="1"/>
    <col min="2312" max="2312" width="17.83203125" style="87" customWidth="1"/>
    <col min="2313" max="2313" width="18.83203125" style="87" customWidth="1"/>
    <col min="2314" max="2315" width="18.5" style="87" customWidth="1"/>
    <col min="2316" max="2316" width="17" style="87" bestFit="1" customWidth="1"/>
    <col min="2317" max="2317" width="17" style="87" customWidth="1"/>
    <col min="2318" max="2318" width="17" style="87" bestFit="1" customWidth="1"/>
    <col min="2319" max="2319" width="18.5" style="87" customWidth="1"/>
    <col min="2320" max="2320" width="17" style="87" customWidth="1"/>
    <col min="2321" max="2321" width="16.33203125" style="87" customWidth="1"/>
    <col min="2322" max="2322" width="15.6640625" style="87" bestFit="1" customWidth="1"/>
    <col min="2323" max="2560" width="12" style="87"/>
    <col min="2561" max="2561" width="2.5" style="87" customWidth="1"/>
    <col min="2562" max="2562" width="4.33203125" style="87" customWidth="1"/>
    <col min="2563" max="2563" width="1.83203125" style="87" customWidth="1"/>
    <col min="2564" max="2564" width="20.83203125" style="87" customWidth="1"/>
    <col min="2565" max="2565" width="14.83203125" style="87" customWidth="1"/>
    <col min="2566" max="2566" width="31.6640625" style="87" customWidth="1"/>
    <col min="2567" max="2567" width="14.5" style="87" customWidth="1"/>
    <col min="2568" max="2568" width="17.83203125" style="87" customWidth="1"/>
    <col min="2569" max="2569" width="18.83203125" style="87" customWidth="1"/>
    <col min="2570" max="2571" width="18.5" style="87" customWidth="1"/>
    <col min="2572" max="2572" width="17" style="87" bestFit="1" customWidth="1"/>
    <col min="2573" max="2573" width="17" style="87" customWidth="1"/>
    <col min="2574" max="2574" width="17" style="87" bestFit="1" customWidth="1"/>
    <col min="2575" max="2575" width="18.5" style="87" customWidth="1"/>
    <col min="2576" max="2576" width="17" style="87" customWidth="1"/>
    <col min="2577" max="2577" width="16.33203125" style="87" customWidth="1"/>
    <col min="2578" max="2578" width="15.6640625" style="87" bestFit="1" customWidth="1"/>
    <col min="2579" max="2816" width="12" style="87"/>
    <col min="2817" max="2817" width="2.5" style="87" customWidth="1"/>
    <col min="2818" max="2818" width="4.33203125" style="87" customWidth="1"/>
    <col min="2819" max="2819" width="1.83203125" style="87" customWidth="1"/>
    <col min="2820" max="2820" width="20.83203125" style="87" customWidth="1"/>
    <col min="2821" max="2821" width="14.83203125" style="87" customWidth="1"/>
    <col min="2822" max="2822" width="31.6640625" style="87" customWidth="1"/>
    <col min="2823" max="2823" width="14.5" style="87" customWidth="1"/>
    <col min="2824" max="2824" width="17.83203125" style="87" customWidth="1"/>
    <col min="2825" max="2825" width="18.83203125" style="87" customWidth="1"/>
    <col min="2826" max="2827" width="18.5" style="87" customWidth="1"/>
    <col min="2828" max="2828" width="17" style="87" bestFit="1" customWidth="1"/>
    <col min="2829" max="2829" width="17" style="87" customWidth="1"/>
    <col min="2830" max="2830" width="17" style="87" bestFit="1" customWidth="1"/>
    <col min="2831" max="2831" width="18.5" style="87" customWidth="1"/>
    <col min="2832" max="2832" width="17" style="87" customWidth="1"/>
    <col min="2833" max="2833" width="16.33203125" style="87" customWidth="1"/>
    <col min="2834" max="2834" width="15.6640625" style="87" bestFit="1" customWidth="1"/>
    <col min="2835" max="3072" width="12" style="87"/>
    <col min="3073" max="3073" width="2.5" style="87" customWidth="1"/>
    <col min="3074" max="3074" width="4.33203125" style="87" customWidth="1"/>
    <col min="3075" max="3075" width="1.83203125" style="87" customWidth="1"/>
    <col min="3076" max="3076" width="20.83203125" style="87" customWidth="1"/>
    <col min="3077" max="3077" width="14.83203125" style="87" customWidth="1"/>
    <col min="3078" max="3078" width="31.6640625" style="87" customWidth="1"/>
    <col min="3079" max="3079" width="14.5" style="87" customWidth="1"/>
    <col min="3080" max="3080" width="17.83203125" style="87" customWidth="1"/>
    <col min="3081" max="3081" width="18.83203125" style="87" customWidth="1"/>
    <col min="3082" max="3083" width="18.5" style="87" customWidth="1"/>
    <col min="3084" max="3084" width="17" style="87" bestFit="1" customWidth="1"/>
    <col min="3085" max="3085" width="17" style="87" customWidth="1"/>
    <col min="3086" max="3086" width="17" style="87" bestFit="1" customWidth="1"/>
    <col min="3087" max="3087" width="18.5" style="87" customWidth="1"/>
    <col min="3088" max="3088" width="17" style="87" customWidth="1"/>
    <col min="3089" max="3089" width="16.33203125" style="87" customWidth="1"/>
    <col min="3090" max="3090" width="15.6640625" style="87" bestFit="1" customWidth="1"/>
    <col min="3091" max="3328" width="12" style="87"/>
    <col min="3329" max="3329" width="2.5" style="87" customWidth="1"/>
    <col min="3330" max="3330" width="4.33203125" style="87" customWidth="1"/>
    <col min="3331" max="3331" width="1.83203125" style="87" customWidth="1"/>
    <col min="3332" max="3332" width="20.83203125" style="87" customWidth="1"/>
    <col min="3333" max="3333" width="14.83203125" style="87" customWidth="1"/>
    <col min="3334" max="3334" width="31.6640625" style="87" customWidth="1"/>
    <col min="3335" max="3335" width="14.5" style="87" customWidth="1"/>
    <col min="3336" max="3336" width="17.83203125" style="87" customWidth="1"/>
    <col min="3337" max="3337" width="18.83203125" style="87" customWidth="1"/>
    <col min="3338" max="3339" width="18.5" style="87" customWidth="1"/>
    <col min="3340" max="3340" width="17" style="87" bestFit="1" customWidth="1"/>
    <col min="3341" max="3341" width="17" style="87" customWidth="1"/>
    <col min="3342" max="3342" width="17" style="87" bestFit="1" customWidth="1"/>
    <col min="3343" max="3343" width="18.5" style="87" customWidth="1"/>
    <col min="3344" max="3344" width="17" style="87" customWidth="1"/>
    <col min="3345" max="3345" width="16.33203125" style="87" customWidth="1"/>
    <col min="3346" max="3346" width="15.6640625" style="87" bestFit="1" customWidth="1"/>
    <col min="3347" max="3584" width="12" style="87"/>
    <col min="3585" max="3585" width="2.5" style="87" customWidth="1"/>
    <col min="3586" max="3586" width="4.33203125" style="87" customWidth="1"/>
    <col min="3587" max="3587" width="1.83203125" style="87" customWidth="1"/>
    <col min="3588" max="3588" width="20.83203125" style="87" customWidth="1"/>
    <col min="3589" max="3589" width="14.83203125" style="87" customWidth="1"/>
    <col min="3590" max="3590" width="31.6640625" style="87" customWidth="1"/>
    <col min="3591" max="3591" width="14.5" style="87" customWidth="1"/>
    <col min="3592" max="3592" width="17.83203125" style="87" customWidth="1"/>
    <col min="3593" max="3593" width="18.83203125" style="87" customWidth="1"/>
    <col min="3594" max="3595" width="18.5" style="87" customWidth="1"/>
    <col min="3596" max="3596" width="17" style="87" bestFit="1" customWidth="1"/>
    <col min="3597" max="3597" width="17" style="87" customWidth="1"/>
    <col min="3598" max="3598" width="17" style="87" bestFit="1" customWidth="1"/>
    <col min="3599" max="3599" width="18.5" style="87" customWidth="1"/>
    <col min="3600" max="3600" width="17" style="87" customWidth="1"/>
    <col min="3601" max="3601" width="16.33203125" style="87" customWidth="1"/>
    <col min="3602" max="3602" width="15.6640625" style="87" bestFit="1" customWidth="1"/>
    <col min="3603" max="3840" width="12" style="87"/>
    <col min="3841" max="3841" width="2.5" style="87" customWidth="1"/>
    <col min="3842" max="3842" width="4.33203125" style="87" customWidth="1"/>
    <col min="3843" max="3843" width="1.83203125" style="87" customWidth="1"/>
    <col min="3844" max="3844" width="20.83203125" style="87" customWidth="1"/>
    <col min="3845" max="3845" width="14.83203125" style="87" customWidth="1"/>
    <col min="3846" max="3846" width="31.6640625" style="87" customWidth="1"/>
    <col min="3847" max="3847" width="14.5" style="87" customWidth="1"/>
    <col min="3848" max="3848" width="17.83203125" style="87" customWidth="1"/>
    <col min="3849" max="3849" width="18.83203125" style="87" customWidth="1"/>
    <col min="3850" max="3851" width="18.5" style="87" customWidth="1"/>
    <col min="3852" max="3852" width="17" style="87" bestFit="1" customWidth="1"/>
    <col min="3853" max="3853" width="17" style="87" customWidth="1"/>
    <col min="3854" max="3854" width="17" style="87" bestFit="1" customWidth="1"/>
    <col min="3855" max="3855" width="18.5" style="87" customWidth="1"/>
    <col min="3856" max="3856" width="17" style="87" customWidth="1"/>
    <col min="3857" max="3857" width="16.33203125" style="87" customWidth="1"/>
    <col min="3858" max="3858" width="15.6640625" style="87" bestFit="1" customWidth="1"/>
    <col min="3859" max="4096" width="12" style="87"/>
    <col min="4097" max="4097" width="2.5" style="87" customWidth="1"/>
    <col min="4098" max="4098" width="4.33203125" style="87" customWidth="1"/>
    <col min="4099" max="4099" width="1.83203125" style="87" customWidth="1"/>
    <col min="4100" max="4100" width="20.83203125" style="87" customWidth="1"/>
    <col min="4101" max="4101" width="14.83203125" style="87" customWidth="1"/>
    <col min="4102" max="4102" width="31.6640625" style="87" customWidth="1"/>
    <col min="4103" max="4103" width="14.5" style="87" customWidth="1"/>
    <col min="4104" max="4104" width="17.83203125" style="87" customWidth="1"/>
    <col min="4105" max="4105" width="18.83203125" style="87" customWidth="1"/>
    <col min="4106" max="4107" width="18.5" style="87" customWidth="1"/>
    <col min="4108" max="4108" width="17" style="87" bestFit="1" customWidth="1"/>
    <col min="4109" max="4109" width="17" style="87" customWidth="1"/>
    <col min="4110" max="4110" width="17" style="87" bestFit="1" customWidth="1"/>
    <col min="4111" max="4111" width="18.5" style="87" customWidth="1"/>
    <col min="4112" max="4112" width="17" style="87" customWidth="1"/>
    <col min="4113" max="4113" width="16.33203125" style="87" customWidth="1"/>
    <col min="4114" max="4114" width="15.6640625" style="87" bestFit="1" customWidth="1"/>
    <col min="4115" max="4352" width="12" style="87"/>
    <col min="4353" max="4353" width="2.5" style="87" customWidth="1"/>
    <col min="4354" max="4354" width="4.33203125" style="87" customWidth="1"/>
    <col min="4355" max="4355" width="1.83203125" style="87" customWidth="1"/>
    <col min="4356" max="4356" width="20.83203125" style="87" customWidth="1"/>
    <col min="4357" max="4357" width="14.83203125" style="87" customWidth="1"/>
    <col min="4358" max="4358" width="31.6640625" style="87" customWidth="1"/>
    <col min="4359" max="4359" width="14.5" style="87" customWidth="1"/>
    <col min="4360" max="4360" width="17.83203125" style="87" customWidth="1"/>
    <col min="4361" max="4361" width="18.83203125" style="87" customWidth="1"/>
    <col min="4362" max="4363" width="18.5" style="87" customWidth="1"/>
    <col min="4364" max="4364" width="17" style="87" bestFit="1" customWidth="1"/>
    <col min="4365" max="4365" width="17" style="87" customWidth="1"/>
    <col min="4366" max="4366" width="17" style="87" bestFit="1" customWidth="1"/>
    <col min="4367" max="4367" width="18.5" style="87" customWidth="1"/>
    <col min="4368" max="4368" width="17" style="87" customWidth="1"/>
    <col min="4369" max="4369" width="16.33203125" style="87" customWidth="1"/>
    <col min="4370" max="4370" width="15.6640625" style="87" bestFit="1" customWidth="1"/>
    <col min="4371" max="4608" width="12" style="87"/>
    <col min="4609" max="4609" width="2.5" style="87" customWidth="1"/>
    <col min="4610" max="4610" width="4.33203125" style="87" customWidth="1"/>
    <col min="4611" max="4611" width="1.83203125" style="87" customWidth="1"/>
    <col min="4612" max="4612" width="20.83203125" style="87" customWidth="1"/>
    <col min="4613" max="4613" width="14.83203125" style="87" customWidth="1"/>
    <col min="4614" max="4614" width="31.6640625" style="87" customWidth="1"/>
    <col min="4615" max="4615" width="14.5" style="87" customWidth="1"/>
    <col min="4616" max="4616" width="17.83203125" style="87" customWidth="1"/>
    <col min="4617" max="4617" width="18.83203125" style="87" customWidth="1"/>
    <col min="4618" max="4619" width="18.5" style="87" customWidth="1"/>
    <col min="4620" max="4620" width="17" style="87" bestFit="1" customWidth="1"/>
    <col min="4621" max="4621" width="17" style="87" customWidth="1"/>
    <col min="4622" max="4622" width="17" style="87" bestFit="1" customWidth="1"/>
    <col min="4623" max="4623" width="18.5" style="87" customWidth="1"/>
    <col min="4624" max="4624" width="17" style="87" customWidth="1"/>
    <col min="4625" max="4625" width="16.33203125" style="87" customWidth="1"/>
    <col min="4626" max="4626" width="15.6640625" style="87" bestFit="1" customWidth="1"/>
    <col min="4627" max="4864" width="12" style="87"/>
    <col min="4865" max="4865" width="2.5" style="87" customWidth="1"/>
    <col min="4866" max="4866" width="4.33203125" style="87" customWidth="1"/>
    <col min="4867" max="4867" width="1.83203125" style="87" customWidth="1"/>
    <col min="4868" max="4868" width="20.83203125" style="87" customWidth="1"/>
    <col min="4869" max="4869" width="14.83203125" style="87" customWidth="1"/>
    <col min="4870" max="4870" width="31.6640625" style="87" customWidth="1"/>
    <col min="4871" max="4871" width="14.5" style="87" customWidth="1"/>
    <col min="4872" max="4872" width="17.83203125" style="87" customWidth="1"/>
    <col min="4873" max="4873" width="18.83203125" style="87" customWidth="1"/>
    <col min="4874" max="4875" width="18.5" style="87" customWidth="1"/>
    <col min="4876" max="4876" width="17" style="87" bestFit="1" customWidth="1"/>
    <col min="4877" max="4877" width="17" style="87" customWidth="1"/>
    <col min="4878" max="4878" width="17" style="87" bestFit="1" customWidth="1"/>
    <col min="4879" max="4879" width="18.5" style="87" customWidth="1"/>
    <col min="4880" max="4880" width="17" style="87" customWidth="1"/>
    <col min="4881" max="4881" width="16.33203125" style="87" customWidth="1"/>
    <col min="4882" max="4882" width="15.6640625" style="87" bestFit="1" customWidth="1"/>
    <col min="4883" max="5120" width="12" style="87"/>
    <col min="5121" max="5121" width="2.5" style="87" customWidth="1"/>
    <col min="5122" max="5122" width="4.33203125" style="87" customWidth="1"/>
    <col min="5123" max="5123" width="1.83203125" style="87" customWidth="1"/>
    <col min="5124" max="5124" width="20.83203125" style="87" customWidth="1"/>
    <col min="5125" max="5125" width="14.83203125" style="87" customWidth="1"/>
    <col min="5126" max="5126" width="31.6640625" style="87" customWidth="1"/>
    <col min="5127" max="5127" width="14.5" style="87" customWidth="1"/>
    <col min="5128" max="5128" width="17.83203125" style="87" customWidth="1"/>
    <col min="5129" max="5129" width="18.83203125" style="87" customWidth="1"/>
    <col min="5130" max="5131" width="18.5" style="87" customWidth="1"/>
    <col min="5132" max="5132" width="17" style="87" bestFit="1" customWidth="1"/>
    <col min="5133" max="5133" width="17" style="87" customWidth="1"/>
    <col min="5134" max="5134" width="17" style="87" bestFit="1" customWidth="1"/>
    <col min="5135" max="5135" width="18.5" style="87" customWidth="1"/>
    <col min="5136" max="5136" width="17" style="87" customWidth="1"/>
    <col min="5137" max="5137" width="16.33203125" style="87" customWidth="1"/>
    <col min="5138" max="5138" width="15.6640625" style="87" bestFit="1" customWidth="1"/>
    <col min="5139" max="5376" width="12" style="87"/>
    <col min="5377" max="5377" width="2.5" style="87" customWidth="1"/>
    <col min="5378" max="5378" width="4.33203125" style="87" customWidth="1"/>
    <col min="5379" max="5379" width="1.83203125" style="87" customWidth="1"/>
    <col min="5380" max="5380" width="20.83203125" style="87" customWidth="1"/>
    <col min="5381" max="5381" width="14.83203125" style="87" customWidth="1"/>
    <col min="5382" max="5382" width="31.6640625" style="87" customWidth="1"/>
    <col min="5383" max="5383" width="14.5" style="87" customWidth="1"/>
    <col min="5384" max="5384" width="17.83203125" style="87" customWidth="1"/>
    <col min="5385" max="5385" width="18.83203125" style="87" customWidth="1"/>
    <col min="5386" max="5387" width="18.5" style="87" customWidth="1"/>
    <col min="5388" max="5388" width="17" style="87" bestFit="1" customWidth="1"/>
    <col min="5389" max="5389" width="17" style="87" customWidth="1"/>
    <col min="5390" max="5390" width="17" style="87" bestFit="1" customWidth="1"/>
    <col min="5391" max="5391" width="18.5" style="87" customWidth="1"/>
    <col min="5392" max="5392" width="17" style="87" customWidth="1"/>
    <col min="5393" max="5393" width="16.33203125" style="87" customWidth="1"/>
    <col min="5394" max="5394" width="15.6640625" style="87" bestFit="1" customWidth="1"/>
    <col min="5395" max="5632" width="12" style="87"/>
    <col min="5633" max="5633" width="2.5" style="87" customWidth="1"/>
    <col min="5634" max="5634" width="4.33203125" style="87" customWidth="1"/>
    <col min="5635" max="5635" width="1.83203125" style="87" customWidth="1"/>
    <col min="5636" max="5636" width="20.83203125" style="87" customWidth="1"/>
    <col min="5637" max="5637" width="14.83203125" style="87" customWidth="1"/>
    <col min="5638" max="5638" width="31.6640625" style="87" customWidth="1"/>
    <col min="5639" max="5639" width="14.5" style="87" customWidth="1"/>
    <col min="5640" max="5640" width="17.83203125" style="87" customWidth="1"/>
    <col min="5641" max="5641" width="18.83203125" style="87" customWidth="1"/>
    <col min="5642" max="5643" width="18.5" style="87" customWidth="1"/>
    <col min="5644" max="5644" width="17" style="87" bestFit="1" customWidth="1"/>
    <col min="5645" max="5645" width="17" style="87" customWidth="1"/>
    <col min="5646" max="5646" width="17" style="87" bestFit="1" customWidth="1"/>
    <col min="5647" max="5647" width="18.5" style="87" customWidth="1"/>
    <col min="5648" max="5648" width="17" style="87" customWidth="1"/>
    <col min="5649" max="5649" width="16.33203125" style="87" customWidth="1"/>
    <col min="5650" max="5650" width="15.6640625" style="87" bestFit="1" customWidth="1"/>
    <col min="5651" max="5888" width="12" style="87"/>
    <col min="5889" max="5889" width="2.5" style="87" customWidth="1"/>
    <col min="5890" max="5890" width="4.33203125" style="87" customWidth="1"/>
    <col min="5891" max="5891" width="1.83203125" style="87" customWidth="1"/>
    <col min="5892" max="5892" width="20.83203125" style="87" customWidth="1"/>
    <col min="5893" max="5893" width="14.83203125" style="87" customWidth="1"/>
    <col min="5894" max="5894" width="31.6640625" style="87" customWidth="1"/>
    <col min="5895" max="5895" width="14.5" style="87" customWidth="1"/>
    <col min="5896" max="5896" width="17.83203125" style="87" customWidth="1"/>
    <col min="5897" max="5897" width="18.83203125" style="87" customWidth="1"/>
    <col min="5898" max="5899" width="18.5" style="87" customWidth="1"/>
    <col min="5900" max="5900" width="17" style="87" bestFit="1" customWidth="1"/>
    <col min="5901" max="5901" width="17" style="87" customWidth="1"/>
    <col min="5902" max="5902" width="17" style="87" bestFit="1" customWidth="1"/>
    <col min="5903" max="5903" width="18.5" style="87" customWidth="1"/>
    <col min="5904" max="5904" width="17" style="87" customWidth="1"/>
    <col min="5905" max="5905" width="16.33203125" style="87" customWidth="1"/>
    <col min="5906" max="5906" width="15.6640625" style="87" bestFit="1" customWidth="1"/>
    <col min="5907" max="6144" width="12" style="87"/>
    <col min="6145" max="6145" width="2.5" style="87" customWidth="1"/>
    <col min="6146" max="6146" width="4.33203125" style="87" customWidth="1"/>
    <col min="6147" max="6147" width="1.83203125" style="87" customWidth="1"/>
    <col min="6148" max="6148" width="20.83203125" style="87" customWidth="1"/>
    <col min="6149" max="6149" width="14.83203125" style="87" customWidth="1"/>
    <col min="6150" max="6150" width="31.6640625" style="87" customWidth="1"/>
    <col min="6151" max="6151" width="14.5" style="87" customWidth="1"/>
    <col min="6152" max="6152" width="17.83203125" style="87" customWidth="1"/>
    <col min="6153" max="6153" width="18.83203125" style="87" customWidth="1"/>
    <col min="6154" max="6155" width="18.5" style="87" customWidth="1"/>
    <col min="6156" max="6156" width="17" style="87" bestFit="1" customWidth="1"/>
    <col min="6157" max="6157" width="17" style="87" customWidth="1"/>
    <col min="6158" max="6158" width="17" style="87" bestFit="1" customWidth="1"/>
    <col min="6159" max="6159" width="18.5" style="87" customWidth="1"/>
    <col min="6160" max="6160" width="17" style="87" customWidth="1"/>
    <col min="6161" max="6161" width="16.33203125" style="87" customWidth="1"/>
    <col min="6162" max="6162" width="15.6640625" style="87" bestFit="1" customWidth="1"/>
    <col min="6163" max="6400" width="12" style="87"/>
    <col min="6401" max="6401" width="2.5" style="87" customWidth="1"/>
    <col min="6402" max="6402" width="4.33203125" style="87" customWidth="1"/>
    <col min="6403" max="6403" width="1.83203125" style="87" customWidth="1"/>
    <col min="6404" max="6404" width="20.83203125" style="87" customWidth="1"/>
    <col min="6405" max="6405" width="14.83203125" style="87" customWidth="1"/>
    <col min="6406" max="6406" width="31.6640625" style="87" customWidth="1"/>
    <col min="6407" max="6407" width="14.5" style="87" customWidth="1"/>
    <col min="6408" max="6408" width="17.83203125" style="87" customWidth="1"/>
    <col min="6409" max="6409" width="18.83203125" style="87" customWidth="1"/>
    <col min="6410" max="6411" width="18.5" style="87" customWidth="1"/>
    <col min="6412" max="6412" width="17" style="87" bestFit="1" customWidth="1"/>
    <col min="6413" max="6413" width="17" style="87" customWidth="1"/>
    <col min="6414" max="6414" width="17" style="87" bestFit="1" customWidth="1"/>
    <col min="6415" max="6415" width="18.5" style="87" customWidth="1"/>
    <col min="6416" max="6416" width="17" style="87" customWidth="1"/>
    <col min="6417" max="6417" width="16.33203125" style="87" customWidth="1"/>
    <col min="6418" max="6418" width="15.6640625" style="87" bestFit="1" customWidth="1"/>
    <col min="6419" max="6656" width="12" style="87"/>
    <col min="6657" max="6657" width="2.5" style="87" customWidth="1"/>
    <col min="6658" max="6658" width="4.33203125" style="87" customWidth="1"/>
    <col min="6659" max="6659" width="1.83203125" style="87" customWidth="1"/>
    <col min="6660" max="6660" width="20.83203125" style="87" customWidth="1"/>
    <col min="6661" max="6661" width="14.83203125" style="87" customWidth="1"/>
    <col min="6662" max="6662" width="31.6640625" style="87" customWidth="1"/>
    <col min="6663" max="6663" width="14.5" style="87" customWidth="1"/>
    <col min="6664" max="6664" width="17.83203125" style="87" customWidth="1"/>
    <col min="6665" max="6665" width="18.83203125" style="87" customWidth="1"/>
    <col min="6666" max="6667" width="18.5" style="87" customWidth="1"/>
    <col min="6668" max="6668" width="17" style="87" bestFit="1" customWidth="1"/>
    <col min="6669" max="6669" width="17" style="87" customWidth="1"/>
    <col min="6670" max="6670" width="17" style="87" bestFit="1" customWidth="1"/>
    <col min="6671" max="6671" width="18.5" style="87" customWidth="1"/>
    <col min="6672" max="6672" width="17" style="87" customWidth="1"/>
    <col min="6673" max="6673" width="16.33203125" style="87" customWidth="1"/>
    <col min="6674" max="6674" width="15.6640625" style="87" bestFit="1" customWidth="1"/>
    <col min="6675" max="6912" width="12" style="87"/>
    <col min="6913" max="6913" width="2.5" style="87" customWidth="1"/>
    <col min="6914" max="6914" width="4.33203125" style="87" customWidth="1"/>
    <col min="6915" max="6915" width="1.83203125" style="87" customWidth="1"/>
    <col min="6916" max="6916" width="20.83203125" style="87" customWidth="1"/>
    <col min="6917" max="6917" width="14.83203125" style="87" customWidth="1"/>
    <col min="6918" max="6918" width="31.6640625" style="87" customWidth="1"/>
    <col min="6919" max="6919" width="14.5" style="87" customWidth="1"/>
    <col min="6920" max="6920" width="17.83203125" style="87" customWidth="1"/>
    <col min="6921" max="6921" width="18.83203125" style="87" customWidth="1"/>
    <col min="6922" max="6923" width="18.5" style="87" customWidth="1"/>
    <col min="6924" max="6924" width="17" style="87" bestFit="1" customWidth="1"/>
    <col min="6925" max="6925" width="17" style="87" customWidth="1"/>
    <col min="6926" max="6926" width="17" style="87" bestFit="1" customWidth="1"/>
    <col min="6927" max="6927" width="18.5" style="87" customWidth="1"/>
    <col min="6928" max="6928" width="17" style="87" customWidth="1"/>
    <col min="6929" max="6929" width="16.33203125" style="87" customWidth="1"/>
    <col min="6930" max="6930" width="15.6640625" style="87" bestFit="1" customWidth="1"/>
    <col min="6931" max="7168" width="12" style="87"/>
    <col min="7169" max="7169" width="2.5" style="87" customWidth="1"/>
    <col min="7170" max="7170" width="4.33203125" style="87" customWidth="1"/>
    <col min="7171" max="7171" width="1.83203125" style="87" customWidth="1"/>
    <col min="7172" max="7172" width="20.83203125" style="87" customWidth="1"/>
    <col min="7173" max="7173" width="14.83203125" style="87" customWidth="1"/>
    <col min="7174" max="7174" width="31.6640625" style="87" customWidth="1"/>
    <col min="7175" max="7175" width="14.5" style="87" customWidth="1"/>
    <col min="7176" max="7176" width="17.83203125" style="87" customWidth="1"/>
    <col min="7177" max="7177" width="18.83203125" style="87" customWidth="1"/>
    <col min="7178" max="7179" width="18.5" style="87" customWidth="1"/>
    <col min="7180" max="7180" width="17" style="87" bestFit="1" customWidth="1"/>
    <col min="7181" max="7181" width="17" style="87" customWidth="1"/>
    <col min="7182" max="7182" width="17" style="87" bestFit="1" customWidth="1"/>
    <col min="7183" max="7183" width="18.5" style="87" customWidth="1"/>
    <col min="7184" max="7184" width="17" style="87" customWidth="1"/>
    <col min="7185" max="7185" width="16.33203125" style="87" customWidth="1"/>
    <col min="7186" max="7186" width="15.6640625" style="87" bestFit="1" customWidth="1"/>
    <col min="7187" max="7424" width="12" style="87"/>
    <col min="7425" max="7425" width="2.5" style="87" customWidth="1"/>
    <col min="7426" max="7426" width="4.33203125" style="87" customWidth="1"/>
    <col min="7427" max="7427" width="1.83203125" style="87" customWidth="1"/>
    <col min="7428" max="7428" width="20.83203125" style="87" customWidth="1"/>
    <col min="7429" max="7429" width="14.83203125" style="87" customWidth="1"/>
    <col min="7430" max="7430" width="31.6640625" style="87" customWidth="1"/>
    <col min="7431" max="7431" width="14.5" style="87" customWidth="1"/>
    <col min="7432" max="7432" width="17.83203125" style="87" customWidth="1"/>
    <col min="7433" max="7433" width="18.83203125" style="87" customWidth="1"/>
    <col min="7434" max="7435" width="18.5" style="87" customWidth="1"/>
    <col min="7436" max="7436" width="17" style="87" bestFit="1" customWidth="1"/>
    <col min="7437" max="7437" width="17" style="87" customWidth="1"/>
    <col min="7438" max="7438" width="17" style="87" bestFit="1" customWidth="1"/>
    <col min="7439" max="7439" width="18.5" style="87" customWidth="1"/>
    <col min="7440" max="7440" width="17" style="87" customWidth="1"/>
    <col min="7441" max="7441" width="16.33203125" style="87" customWidth="1"/>
    <col min="7442" max="7442" width="15.6640625" style="87" bestFit="1" customWidth="1"/>
    <col min="7443" max="7680" width="12" style="87"/>
    <col min="7681" max="7681" width="2.5" style="87" customWidth="1"/>
    <col min="7682" max="7682" width="4.33203125" style="87" customWidth="1"/>
    <col min="7683" max="7683" width="1.83203125" style="87" customWidth="1"/>
    <col min="7684" max="7684" width="20.83203125" style="87" customWidth="1"/>
    <col min="7685" max="7685" width="14.83203125" style="87" customWidth="1"/>
    <col min="7686" max="7686" width="31.6640625" style="87" customWidth="1"/>
    <col min="7687" max="7687" width="14.5" style="87" customWidth="1"/>
    <col min="7688" max="7688" width="17.83203125" style="87" customWidth="1"/>
    <col min="7689" max="7689" width="18.83203125" style="87" customWidth="1"/>
    <col min="7690" max="7691" width="18.5" style="87" customWidth="1"/>
    <col min="7692" max="7692" width="17" style="87" bestFit="1" customWidth="1"/>
    <col min="7693" max="7693" width="17" style="87" customWidth="1"/>
    <col min="7694" max="7694" width="17" style="87" bestFit="1" customWidth="1"/>
    <col min="7695" max="7695" width="18.5" style="87" customWidth="1"/>
    <col min="7696" max="7696" width="17" style="87" customWidth="1"/>
    <col min="7697" max="7697" width="16.33203125" style="87" customWidth="1"/>
    <col min="7698" max="7698" width="15.6640625" style="87" bestFit="1" customWidth="1"/>
    <col min="7699" max="7936" width="12" style="87"/>
    <col min="7937" max="7937" width="2.5" style="87" customWidth="1"/>
    <col min="7938" max="7938" width="4.33203125" style="87" customWidth="1"/>
    <col min="7939" max="7939" width="1.83203125" style="87" customWidth="1"/>
    <col min="7940" max="7940" width="20.83203125" style="87" customWidth="1"/>
    <col min="7941" max="7941" width="14.83203125" style="87" customWidth="1"/>
    <col min="7942" max="7942" width="31.6640625" style="87" customWidth="1"/>
    <col min="7943" max="7943" width="14.5" style="87" customWidth="1"/>
    <col min="7944" max="7944" width="17.83203125" style="87" customWidth="1"/>
    <col min="7945" max="7945" width="18.83203125" style="87" customWidth="1"/>
    <col min="7946" max="7947" width="18.5" style="87" customWidth="1"/>
    <col min="7948" max="7948" width="17" style="87" bestFit="1" customWidth="1"/>
    <col min="7949" max="7949" width="17" style="87" customWidth="1"/>
    <col min="7950" max="7950" width="17" style="87" bestFit="1" customWidth="1"/>
    <col min="7951" max="7951" width="18.5" style="87" customWidth="1"/>
    <col min="7952" max="7952" width="17" style="87" customWidth="1"/>
    <col min="7953" max="7953" width="16.33203125" style="87" customWidth="1"/>
    <col min="7954" max="7954" width="15.6640625" style="87" bestFit="1" customWidth="1"/>
    <col min="7955" max="8192" width="12" style="87"/>
    <col min="8193" max="8193" width="2.5" style="87" customWidth="1"/>
    <col min="8194" max="8194" width="4.33203125" style="87" customWidth="1"/>
    <col min="8195" max="8195" width="1.83203125" style="87" customWidth="1"/>
    <col min="8196" max="8196" width="20.83203125" style="87" customWidth="1"/>
    <col min="8197" max="8197" width="14.83203125" style="87" customWidth="1"/>
    <col min="8198" max="8198" width="31.6640625" style="87" customWidth="1"/>
    <col min="8199" max="8199" width="14.5" style="87" customWidth="1"/>
    <col min="8200" max="8200" width="17.83203125" style="87" customWidth="1"/>
    <col min="8201" max="8201" width="18.83203125" style="87" customWidth="1"/>
    <col min="8202" max="8203" width="18.5" style="87" customWidth="1"/>
    <col min="8204" max="8204" width="17" style="87" bestFit="1" customWidth="1"/>
    <col min="8205" max="8205" width="17" style="87" customWidth="1"/>
    <col min="8206" max="8206" width="17" style="87" bestFit="1" customWidth="1"/>
    <col min="8207" max="8207" width="18.5" style="87" customWidth="1"/>
    <col min="8208" max="8208" width="17" style="87" customWidth="1"/>
    <col min="8209" max="8209" width="16.33203125" style="87" customWidth="1"/>
    <col min="8210" max="8210" width="15.6640625" style="87" bestFit="1" customWidth="1"/>
    <col min="8211" max="8448" width="12" style="87"/>
    <col min="8449" max="8449" width="2.5" style="87" customWidth="1"/>
    <col min="8450" max="8450" width="4.33203125" style="87" customWidth="1"/>
    <col min="8451" max="8451" width="1.83203125" style="87" customWidth="1"/>
    <col min="8452" max="8452" width="20.83203125" style="87" customWidth="1"/>
    <col min="8453" max="8453" width="14.83203125" style="87" customWidth="1"/>
    <col min="8454" max="8454" width="31.6640625" style="87" customWidth="1"/>
    <col min="8455" max="8455" width="14.5" style="87" customWidth="1"/>
    <col min="8456" max="8456" width="17.83203125" style="87" customWidth="1"/>
    <col min="8457" max="8457" width="18.83203125" style="87" customWidth="1"/>
    <col min="8458" max="8459" width="18.5" style="87" customWidth="1"/>
    <col min="8460" max="8460" width="17" style="87" bestFit="1" customWidth="1"/>
    <col min="8461" max="8461" width="17" style="87" customWidth="1"/>
    <col min="8462" max="8462" width="17" style="87" bestFit="1" customWidth="1"/>
    <col min="8463" max="8463" width="18.5" style="87" customWidth="1"/>
    <col min="8464" max="8464" width="17" style="87" customWidth="1"/>
    <col min="8465" max="8465" width="16.33203125" style="87" customWidth="1"/>
    <col min="8466" max="8466" width="15.6640625" style="87" bestFit="1" customWidth="1"/>
    <col min="8467" max="8704" width="12" style="87"/>
    <col min="8705" max="8705" width="2.5" style="87" customWidth="1"/>
    <col min="8706" max="8706" width="4.33203125" style="87" customWidth="1"/>
    <col min="8707" max="8707" width="1.83203125" style="87" customWidth="1"/>
    <col min="8708" max="8708" width="20.83203125" style="87" customWidth="1"/>
    <col min="8709" max="8709" width="14.83203125" style="87" customWidth="1"/>
    <col min="8710" max="8710" width="31.6640625" style="87" customWidth="1"/>
    <col min="8711" max="8711" width="14.5" style="87" customWidth="1"/>
    <col min="8712" max="8712" width="17.83203125" style="87" customWidth="1"/>
    <col min="8713" max="8713" width="18.83203125" style="87" customWidth="1"/>
    <col min="8714" max="8715" width="18.5" style="87" customWidth="1"/>
    <col min="8716" max="8716" width="17" style="87" bestFit="1" customWidth="1"/>
    <col min="8717" max="8717" width="17" style="87" customWidth="1"/>
    <col min="8718" max="8718" width="17" style="87" bestFit="1" customWidth="1"/>
    <col min="8719" max="8719" width="18.5" style="87" customWidth="1"/>
    <col min="8720" max="8720" width="17" style="87" customWidth="1"/>
    <col min="8721" max="8721" width="16.33203125" style="87" customWidth="1"/>
    <col min="8722" max="8722" width="15.6640625" style="87" bestFit="1" customWidth="1"/>
    <col min="8723" max="8960" width="12" style="87"/>
    <col min="8961" max="8961" width="2.5" style="87" customWidth="1"/>
    <col min="8962" max="8962" width="4.33203125" style="87" customWidth="1"/>
    <col min="8963" max="8963" width="1.83203125" style="87" customWidth="1"/>
    <col min="8964" max="8964" width="20.83203125" style="87" customWidth="1"/>
    <col min="8965" max="8965" width="14.83203125" style="87" customWidth="1"/>
    <col min="8966" max="8966" width="31.6640625" style="87" customWidth="1"/>
    <col min="8967" max="8967" width="14.5" style="87" customWidth="1"/>
    <col min="8968" max="8968" width="17.83203125" style="87" customWidth="1"/>
    <col min="8969" max="8969" width="18.83203125" style="87" customWidth="1"/>
    <col min="8970" max="8971" width="18.5" style="87" customWidth="1"/>
    <col min="8972" max="8972" width="17" style="87" bestFit="1" customWidth="1"/>
    <col min="8973" max="8973" width="17" style="87" customWidth="1"/>
    <col min="8974" max="8974" width="17" style="87" bestFit="1" customWidth="1"/>
    <col min="8975" max="8975" width="18.5" style="87" customWidth="1"/>
    <col min="8976" max="8976" width="17" style="87" customWidth="1"/>
    <col min="8977" max="8977" width="16.33203125" style="87" customWidth="1"/>
    <col min="8978" max="8978" width="15.6640625" style="87" bestFit="1" customWidth="1"/>
    <col min="8979" max="9216" width="12" style="87"/>
    <col min="9217" max="9217" width="2.5" style="87" customWidth="1"/>
    <col min="9218" max="9218" width="4.33203125" style="87" customWidth="1"/>
    <col min="9219" max="9219" width="1.83203125" style="87" customWidth="1"/>
    <col min="9220" max="9220" width="20.83203125" style="87" customWidth="1"/>
    <col min="9221" max="9221" width="14.83203125" style="87" customWidth="1"/>
    <col min="9222" max="9222" width="31.6640625" style="87" customWidth="1"/>
    <col min="9223" max="9223" width="14.5" style="87" customWidth="1"/>
    <col min="9224" max="9224" width="17.83203125" style="87" customWidth="1"/>
    <col min="9225" max="9225" width="18.83203125" style="87" customWidth="1"/>
    <col min="9226" max="9227" width="18.5" style="87" customWidth="1"/>
    <col min="9228" max="9228" width="17" style="87" bestFit="1" customWidth="1"/>
    <col min="9229" max="9229" width="17" style="87" customWidth="1"/>
    <col min="9230" max="9230" width="17" style="87" bestFit="1" customWidth="1"/>
    <col min="9231" max="9231" width="18.5" style="87" customWidth="1"/>
    <col min="9232" max="9232" width="17" style="87" customWidth="1"/>
    <col min="9233" max="9233" width="16.33203125" style="87" customWidth="1"/>
    <col min="9234" max="9234" width="15.6640625" style="87" bestFit="1" customWidth="1"/>
    <col min="9235" max="9472" width="12" style="87"/>
    <col min="9473" max="9473" width="2.5" style="87" customWidth="1"/>
    <col min="9474" max="9474" width="4.33203125" style="87" customWidth="1"/>
    <col min="9475" max="9475" width="1.83203125" style="87" customWidth="1"/>
    <col min="9476" max="9476" width="20.83203125" style="87" customWidth="1"/>
    <col min="9477" max="9477" width="14.83203125" style="87" customWidth="1"/>
    <col min="9478" max="9478" width="31.6640625" style="87" customWidth="1"/>
    <col min="9479" max="9479" width="14.5" style="87" customWidth="1"/>
    <col min="9480" max="9480" width="17.83203125" style="87" customWidth="1"/>
    <col min="9481" max="9481" width="18.83203125" style="87" customWidth="1"/>
    <col min="9482" max="9483" width="18.5" style="87" customWidth="1"/>
    <col min="9484" max="9484" width="17" style="87" bestFit="1" customWidth="1"/>
    <col min="9485" max="9485" width="17" style="87" customWidth="1"/>
    <col min="9486" max="9486" width="17" style="87" bestFit="1" customWidth="1"/>
    <col min="9487" max="9487" width="18.5" style="87" customWidth="1"/>
    <col min="9488" max="9488" width="17" style="87" customWidth="1"/>
    <col min="9489" max="9489" width="16.33203125" style="87" customWidth="1"/>
    <col min="9490" max="9490" width="15.6640625" style="87" bestFit="1" customWidth="1"/>
    <col min="9491" max="9728" width="12" style="87"/>
    <col min="9729" max="9729" width="2.5" style="87" customWidth="1"/>
    <col min="9730" max="9730" width="4.33203125" style="87" customWidth="1"/>
    <col min="9731" max="9731" width="1.83203125" style="87" customWidth="1"/>
    <col min="9732" max="9732" width="20.83203125" style="87" customWidth="1"/>
    <col min="9733" max="9733" width="14.83203125" style="87" customWidth="1"/>
    <col min="9734" max="9734" width="31.6640625" style="87" customWidth="1"/>
    <col min="9735" max="9735" width="14.5" style="87" customWidth="1"/>
    <col min="9736" max="9736" width="17.83203125" style="87" customWidth="1"/>
    <col min="9737" max="9737" width="18.83203125" style="87" customWidth="1"/>
    <col min="9738" max="9739" width="18.5" style="87" customWidth="1"/>
    <col min="9740" max="9740" width="17" style="87" bestFit="1" customWidth="1"/>
    <col min="9741" max="9741" width="17" style="87" customWidth="1"/>
    <col min="9742" max="9742" width="17" style="87" bestFit="1" customWidth="1"/>
    <col min="9743" max="9743" width="18.5" style="87" customWidth="1"/>
    <col min="9744" max="9744" width="17" style="87" customWidth="1"/>
    <col min="9745" max="9745" width="16.33203125" style="87" customWidth="1"/>
    <col min="9746" max="9746" width="15.6640625" style="87" bestFit="1" customWidth="1"/>
    <col min="9747" max="9984" width="12" style="87"/>
    <col min="9985" max="9985" width="2.5" style="87" customWidth="1"/>
    <col min="9986" max="9986" width="4.33203125" style="87" customWidth="1"/>
    <col min="9987" max="9987" width="1.83203125" style="87" customWidth="1"/>
    <col min="9988" max="9988" width="20.83203125" style="87" customWidth="1"/>
    <col min="9989" max="9989" width="14.83203125" style="87" customWidth="1"/>
    <col min="9990" max="9990" width="31.6640625" style="87" customWidth="1"/>
    <col min="9991" max="9991" width="14.5" style="87" customWidth="1"/>
    <col min="9992" max="9992" width="17.83203125" style="87" customWidth="1"/>
    <col min="9993" max="9993" width="18.83203125" style="87" customWidth="1"/>
    <col min="9994" max="9995" width="18.5" style="87" customWidth="1"/>
    <col min="9996" max="9996" width="17" style="87" bestFit="1" customWidth="1"/>
    <col min="9997" max="9997" width="17" style="87" customWidth="1"/>
    <col min="9998" max="9998" width="17" style="87" bestFit="1" customWidth="1"/>
    <col min="9999" max="9999" width="18.5" style="87" customWidth="1"/>
    <col min="10000" max="10000" width="17" style="87" customWidth="1"/>
    <col min="10001" max="10001" width="16.33203125" style="87" customWidth="1"/>
    <col min="10002" max="10002" width="15.6640625" style="87" bestFit="1" customWidth="1"/>
    <col min="10003" max="10240" width="12" style="87"/>
    <col min="10241" max="10241" width="2.5" style="87" customWidth="1"/>
    <col min="10242" max="10242" width="4.33203125" style="87" customWidth="1"/>
    <col min="10243" max="10243" width="1.83203125" style="87" customWidth="1"/>
    <col min="10244" max="10244" width="20.83203125" style="87" customWidth="1"/>
    <col min="10245" max="10245" width="14.83203125" style="87" customWidth="1"/>
    <col min="10246" max="10246" width="31.6640625" style="87" customWidth="1"/>
    <col min="10247" max="10247" width="14.5" style="87" customWidth="1"/>
    <col min="10248" max="10248" width="17.83203125" style="87" customWidth="1"/>
    <col min="10249" max="10249" width="18.83203125" style="87" customWidth="1"/>
    <col min="10250" max="10251" width="18.5" style="87" customWidth="1"/>
    <col min="10252" max="10252" width="17" style="87" bestFit="1" customWidth="1"/>
    <col min="10253" max="10253" width="17" style="87" customWidth="1"/>
    <col min="10254" max="10254" width="17" style="87" bestFit="1" customWidth="1"/>
    <col min="10255" max="10255" width="18.5" style="87" customWidth="1"/>
    <col min="10256" max="10256" width="17" style="87" customWidth="1"/>
    <col min="10257" max="10257" width="16.33203125" style="87" customWidth="1"/>
    <col min="10258" max="10258" width="15.6640625" style="87" bestFit="1" customWidth="1"/>
    <col min="10259" max="10496" width="12" style="87"/>
    <col min="10497" max="10497" width="2.5" style="87" customWidth="1"/>
    <col min="10498" max="10498" width="4.33203125" style="87" customWidth="1"/>
    <col min="10499" max="10499" width="1.83203125" style="87" customWidth="1"/>
    <col min="10500" max="10500" width="20.83203125" style="87" customWidth="1"/>
    <col min="10501" max="10501" width="14.83203125" style="87" customWidth="1"/>
    <col min="10502" max="10502" width="31.6640625" style="87" customWidth="1"/>
    <col min="10503" max="10503" width="14.5" style="87" customWidth="1"/>
    <col min="10504" max="10504" width="17.83203125" style="87" customWidth="1"/>
    <col min="10505" max="10505" width="18.83203125" style="87" customWidth="1"/>
    <col min="10506" max="10507" width="18.5" style="87" customWidth="1"/>
    <col min="10508" max="10508" width="17" style="87" bestFit="1" customWidth="1"/>
    <col min="10509" max="10509" width="17" style="87" customWidth="1"/>
    <col min="10510" max="10510" width="17" style="87" bestFit="1" customWidth="1"/>
    <col min="10511" max="10511" width="18.5" style="87" customWidth="1"/>
    <col min="10512" max="10512" width="17" style="87" customWidth="1"/>
    <col min="10513" max="10513" width="16.33203125" style="87" customWidth="1"/>
    <col min="10514" max="10514" width="15.6640625" style="87" bestFit="1" customWidth="1"/>
    <col min="10515" max="10752" width="12" style="87"/>
    <col min="10753" max="10753" width="2.5" style="87" customWidth="1"/>
    <col min="10754" max="10754" width="4.33203125" style="87" customWidth="1"/>
    <col min="10755" max="10755" width="1.83203125" style="87" customWidth="1"/>
    <col min="10756" max="10756" width="20.83203125" style="87" customWidth="1"/>
    <col min="10757" max="10757" width="14.83203125" style="87" customWidth="1"/>
    <col min="10758" max="10758" width="31.6640625" style="87" customWidth="1"/>
    <col min="10759" max="10759" width="14.5" style="87" customWidth="1"/>
    <col min="10760" max="10760" width="17.83203125" style="87" customWidth="1"/>
    <col min="10761" max="10761" width="18.83203125" style="87" customWidth="1"/>
    <col min="10762" max="10763" width="18.5" style="87" customWidth="1"/>
    <col min="10764" max="10764" width="17" style="87" bestFit="1" customWidth="1"/>
    <col min="10765" max="10765" width="17" style="87" customWidth="1"/>
    <col min="10766" max="10766" width="17" style="87" bestFit="1" customWidth="1"/>
    <col min="10767" max="10767" width="18.5" style="87" customWidth="1"/>
    <col min="10768" max="10768" width="17" style="87" customWidth="1"/>
    <col min="10769" max="10769" width="16.33203125" style="87" customWidth="1"/>
    <col min="10770" max="10770" width="15.6640625" style="87" bestFit="1" customWidth="1"/>
    <col min="10771" max="11008" width="12" style="87"/>
    <col min="11009" max="11009" width="2.5" style="87" customWidth="1"/>
    <col min="11010" max="11010" width="4.33203125" style="87" customWidth="1"/>
    <col min="11011" max="11011" width="1.83203125" style="87" customWidth="1"/>
    <col min="11012" max="11012" width="20.83203125" style="87" customWidth="1"/>
    <col min="11013" max="11013" width="14.83203125" style="87" customWidth="1"/>
    <col min="11014" max="11014" width="31.6640625" style="87" customWidth="1"/>
    <col min="11015" max="11015" width="14.5" style="87" customWidth="1"/>
    <col min="11016" max="11016" width="17.83203125" style="87" customWidth="1"/>
    <col min="11017" max="11017" width="18.83203125" style="87" customWidth="1"/>
    <col min="11018" max="11019" width="18.5" style="87" customWidth="1"/>
    <col min="11020" max="11020" width="17" style="87" bestFit="1" customWidth="1"/>
    <col min="11021" max="11021" width="17" style="87" customWidth="1"/>
    <col min="11022" max="11022" width="17" style="87" bestFit="1" customWidth="1"/>
    <col min="11023" max="11023" width="18.5" style="87" customWidth="1"/>
    <col min="11024" max="11024" width="17" style="87" customWidth="1"/>
    <col min="11025" max="11025" width="16.33203125" style="87" customWidth="1"/>
    <col min="11026" max="11026" width="15.6640625" style="87" bestFit="1" customWidth="1"/>
    <col min="11027" max="11264" width="12" style="87"/>
    <col min="11265" max="11265" width="2.5" style="87" customWidth="1"/>
    <col min="11266" max="11266" width="4.33203125" style="87" customWidth="1"/>
    <col min="11267" max="11267" width="1.83203125" style="87" customWidth="1"/>
    <col min="11268" max="11268" width="20.83203125" style="87" customWidth="1"/>
    <col min="11269" max="11269" width="14.83203125" style="87" customWidth="1"/>
    <col min="11270" max="11270" width="31.6640625" style="87" customWidth="1"/>
    <col min="11271" max="11271" width="14.5" style="87" customWidth="1"/>
    <col min="11272" max="11272" width="17.83203125" style="87" customWidth="1"/>
    <col min="11273" max="11273" width="18.83203125" style="87" customWidth="1"/>
    <col min="11274" max="11275" width="18.5" style="87" customWidth="1"/>
    <col min="11276" max="11276" width="17" style="87" bestFit="1" customWidth="1"/>
    <col min="11277" max="11277" width="17" style="87" customWidth="1"/>
    <col min="11278" max="11278" width="17" style="87" bestFit="1" customWidth="1"/>
    <col min="11279" max="11279" width="18.5" style="87" customWidth="1"/>
    <col min="11280" max="11280" width="17" style="87" customWidth="1"/>
    <col min="11281" max="11281" width="16.33203125" style="87" customWidth="1"/>
    <col min="11282" max="11282" width="15.6640625" style="87" bestFit="1" customWidth="1"/>
    <col min="11283" max="11520" width="12" style="87"/>
    <col min="11521" max="11521" width="2.5" style="87" customWidth="1"/>
    <col min="11522" max="11522" width="4.33203125" style="87" customWidth="1"/>
    <col min="11523" max="11523" width="1.83203125" style="87" customWidth="1"/>
    <col min="11524" max="11524" width="20.83203125" style="87" customWidth="1"/>
    <col min="11525" max="11525" width="14.83203125" style="87" customWidth="1"/>
    <col min="11526" max="11526" width="31.6640625" style="87" customWidth="1"/>
    <col min="11527" max="11527" width="14.5" style="87" customWidth="1"/>
    <col min="11528" max="11528" width="17.83203125" style="87" customWidth="1"/>
    <col min="11529" max="11529" width="18.83203125" style="87" customWidth="1"/>
    <col min="11530" max="11531" width="18.5" style="87" customWidth="1"/>
    <col min="11532" max="11532" width="17" style="87" bestFit="1" customWidth="1"/>
    <col min="11533" max="11533" width="17" style="87" customWidth="1"/>
    <col min="11534" max="11534" width="17" style="87" bestFit="1" customWidth="1"/>
    <col min="11535" max="11535" width="18.5" style="87" customWidth="1"/>
    <col min="11536" max="11536" width="17" style="87" customWidth="1"/>
    <col min="11537" max="11537" width="16.33203125" style="87" customWidth="1"/>
    <col min="11538" max="11538" width="15.6640625" style="87" bestFit="1" customWidth="1"/>
    <col min="11539" max="11776" width="12" style="87"/>
    <col min="11777" max="11777" width="2.5" style="87" customWidth="1"/>
    <col min="11778" max="11778" width="4.33203125" style="87" customWidth="1"/>
    <col min="11779" max="11779" width="1.83203125" style="87" customWidth="1"/>
    <col min="11780" max="11780" width="20.83203125" style="87" customWidth="1"/>
    <col min="11781" max="11781" width="14.83203125" style="87" customWidth="1"/>
    <col min="11782" max="11782" width="31.6640625" style="87" customWidth="1"/>
    <col min="11783" max="11783" width="14.5" style="87" customWidth="1"/>
    <col min="11784" max="11784" width="17.83203125" style="87" customWidth="1"/>
    <col min="11785" max="11785" width="18.83203125" style="87" customWidth="1"/>
    <col min="11786" max="11787" width="18.5" style="87" customWidth="1"/>
    <col min="11788" max="11788" width="17" style="87" bestFit="1" customWidth="1"/>
    <col min="11789" max="11789" width="17" style="87" customWidth="1"/>
    <col min="11790" max="11790" width="17" style="87" bestFit="1" customWidth="1"/>
    <col min="11791" max="11791" width="18.5" style="87" customWidth="1"/>
    <col min="11792" max="11792" width="17" style="87" customWidth="1"/>
    <col min="11793" max="11793" width="16.33203125" style="87" customWidth="1"/>
    <col min="11794" max="11794" width="15.6640625" style="87" bestFit="1" customWidth="1"/>
    <col min="11795" max="12032" width="12" style="87"/>
    <col min="12033" max="12033" width="2.5" style="87" customWidth="1"/>
    <col min="12034" max="12034" width="4.33203125" style="87" customWidth="1"/>
    <col min="12035" max="12035" width="1.83203125" style="87" customWidth="1"/>
    <col min="12036" max="12036" width="20.83203125" style="87" customWidth="1"/>
    <col min="12037" max="12037" width="14.83203125" style="87" customWidth="1"/>
    <col min="12038" max="12038" width="31.6640625" style="87" customWidth="1"/>
    <col min="12039" max="12039" width="14.5" style="87" customWidth="1"/>
    <col min="12040" max="12040" width="17.83203125" style="87" customWidth="1"/>
    <col min="12041" max="12041" width="18.83203125" style="87" customWidth="1"/>
    <col min="12042" max="12043" width="18.5" style="87" customWidth="1"/>
    <col min="12044" max="12044" width="17" style="87" bestFit="1" customWidth="1"/>
    <col min="12045" max="12045" width="17" style="87" customWidth="1"/>
    <col min="12046" max="12046" width="17" style="87" bestFit="1" customWidth="1"/>
    <col min="12047" max="12047" width="18.5" style="87" customWidth="1"/>
    <col min="12048" max="12048" width="17" style="87" customWidth="1"/>
    <col min="12049" max="12049" width="16.33203125" style="87" customWidth="1"/>
    <col min="12050" max="12050" width="15.6640625" style="87" bestFit="1" customWidth="1"/>
    <col min="12051" max="12288" width="12" style="87"/>
    <col min="12289" max="12289" width="2.5" style="87" customWidth="1"/>
    <col min="12290" max="12290" width="4.33203125" style="87" customWidth="1"/>
    <col min="12291" max="12291" width="1.83203125" style="87" customWidth="1"/>
    <col min="12292" max="12292" width="20.83203125" style="87" customWidth="1"/>
    <col min="12293" max="12293" width="14.83203125" style="87" customWidth="1"/>
    <col min="12294" max="12294" width="31.6640625" style="87" customWidth="1"/>
    <col min="12295" max="12295" width="14.5" style="87" customWidth="1"/>
    <col min="12296" max="12296" width="17.83203125" style="87" customWidth="1"/>
    <col min="12297" max="12297" width="18.83203125" style="87" customWidth="1"/>
    <col min="12298" max="12299" width="18.5" style="87" customWidth="1"/>
    <col min="12300" max="12300" width="17" style="87" bestFit="1" customWidth="1"/>
    <col min="12301" max="12301" width="17" style="87" customWidth="1"/>
    <col min="12302" max="12302" width="17" style="87" bestFit="1" customWidth="1"/>
    <col min="12303" max="12303" width="18.5" style="87" customWidth="1"/>
    <col min="12304" max="12304" width="17" style="87" customWidth="1"/>
    <col min="12305" max="12305" width="16.33203125" style="87" customWidth="1"/>
    <col min="12306" max="12306" width="15.6640625" style="87" bestFit="1" customWidth="1"/>
    <col min="12307" max="12544" width="12" style="87"/>
    <col min="12545" max="12545" width="2.5" style="87" customWidth="1"/>
    <col min="12546" max="12546" width="4.33203125" style="87" customWidth="1"/>
    <col min="12547" max="12547" width="1.83203125" style="87" customWidth="1"/>
    <col min="12548" max="12548" width="20.83203125" style="87" customWidth="1"/>
    <col min="12549" max="12549" width="14.83203125" style="87" customWidth="1"/>
    <col min="12550" max="12550" width="31.6640625" style="87" customWidth="1"/>
    <col min="12551" max="12551" width="14.5" style="87" customWidth="1"/>
    <col min="12552" max="12552" width="17.83203125" style="87" customWidth="1"/>
    <col min="12553" max="12553" width="18.83203125" style="87" customWidth="1"/>
    <col min="12554" max="12555" width="18.5" style="87" customWidth="1"/>
    <col min="12556" max="12556" width="17" style="87" bestFit="1" customWidth="1"/>
    <col min="12557" max="12557" width="17" style="87" customWidth="1"/>
    <col min="12558" max="12558" width="17" style="87" bestFit="1" customWidth="1"/>
    <col min="12559" max="12559" width="18.5" style="87" customWidth="1"/>
    <col min="12560" max="12560" width="17" style="87" customWidth="1"/>
    <col min="12561" max="12561" width="16.33203125" style="87" customWidth="1"/>
    <col min="12562" max="12562" width="15.6640625" style="87" bestFit="1" customWidth="1"/>
    <col min="12563" max="12800" width="12" style="87"/>
    <col min="12801" max="12801" width="2.5" style="87" customWidth="1"/>
    <col min="12802" max="12802" width="4.33203125" style="87" customWidth="1"/>
    <col min="12803" max="12803" width="1.83203125" style="87" customWidth="1"/>
    <col min="12804" max="12804" width="20.83203125" style="87" customWidth="1"/>
    <col min="12805" max="12805" width="14.83203125" style="87" customWidth="1"/>
    <col min="12806" max="12806" width="31.6640625" style="87" customWidth="1"/>
    <col min="12807" max="12807" width="14.5" style="87" customWidth="1"/>
    <col min="12808" max="12808" width="17.83203125" style="87" customWidth="1"/>
    <col min="12809" max="12809" width="18.83203125" style="87" customWidth="1"/>
    <col min="12810" max="12811" width="18.5" style="87" customWidth="1"/>
    <col min="12812" max="12812" width="17" style="87" bestFit="1" customWidth="1"/>
    <col min="12813" max="12813" width="17" style="87" customWidth="1"/>
    <col min="12814" max="12814" width="17" style="87" bestFit="1" customWidth="1"/>
    <col min="12815" max="12815" width="18.5" style="87" customWidth="1"/>
    <col min="12816" max="12816" width="17" style="87" customWidth="1"/>
    <col min="12817" max="12817" width="16.33203125" style="87" customWidth="1"/>
    <col min="12818" max="12818" width="15.6640625" style="87" bestFit="1" customWidth="1"/>
    <col min="12819" max="13056" width="12" style="87"/>
    <col min="13057" max="13057" width="2.5" style="87" customWidth="1"/>
    <col min="13058" max="13058" width="4.33203125" style="87" customWidth="1"/>
    <col min="13059" max="13059" width="1.83203125" style="87" customWidth="1"/>
    <col min="13060" max="13060" width="20.83203125" style="87" customWidth="1"/>
    <col min="13061" max="13061" width="14.83203125" style="87" customWidth="1"/>
    <col min="13062" max="13062" width="31.6640625" style="87" customWidth="1"/>
    <col min="13063" max="13063" width="14.5" style="87" customWidth="1"/>
    <col min="13064" max="13064" width="17.83203125" style="87" customWidth="1"/>
    <col min="13065" max="13065" width="18.83203125" style="87" customWidth="1"/>
    <col min="13066" max="13067" width="18.5" style="87" customWidth="1"/>
    <col min="13068" max="13068" width="17" style="87" bestFit="1" customWidth="1"/>
    <col min="13069" max="13069" width="17" style="87" customWidth="1"/>
    <col min="13070" max="13070" width="17" style="87" bestFit="1" customWidth="1"/>
    <col min="13071" max="13071" width="18.5" style="87" customWidth="1"/>
    <col min="13072" max="13072" width="17" style="87" customWidth="1"/>
    <col min="13073" max="13073" width="16.33203125" style="87" customWidth="1"/>
    <col min="13074" max="13074" width="15.6640625" style="87" bestFit="1" customWidth="1"/>
    <col min="13075" max="13312" width="12" style="87"/>
    <col min="13313" max="13313" width="2.5" style="87" customWidth="1"/>
    <col min="13314" max="13314" width="4.33203125" style="87" customWidth="1"/>
    <col min="13315" max="13315" width="1.83203125" style="87" customWidth="1"/>
    <col min="13316" max="13316" width="20.83203125" style="87" customWidth="1"/>
    <col min="13317" max="13317" width="14.83203125" style="87" customWidth="1"/>
    <col min="13318" max="13318" width="31.6640625" style="87" customWidth="1"/>
    <col min="13319" max="13319" width="14.5" style="87" customWidth="1"/>
    <col min="13320" max="13320" width="17.83203125" style="87" customWidth="1"/>
    <col min="13321" max="13321" width="18.83203125" style="87" customWidth="1"/>
    <col min="13322" max="13323" width="18.5" style="87" customWidth="1"/>
    <col min="13324" max="13324" width="17" style="87" bestFit="1" customWidth="1"/>
    <col min="13325" max="13325" width="17" style="87" customWidth="1"/>
    <col min="13326" max="13326" width="17" style="87" bestFit="1" customWidth="1"/>
    <col min="13327" max="13327" width="18.5" style="87" customWidth="1"/>
    <col min="13328" max="13328" width="17" style="87" customWidth="1"/>
    <col min="13329" max="13329" width="16.33203125" style="87" customWidth="1"/>
    <col min="13330" max="13330" width="15.6640625" style="87" bestFit="1" customWidth="1"/>
    <col min="13331" max="13568" width="12" style="87"/>
    <col min="13569" max="13569" width="2.5" style="87" customWidth="1"/>
    <col min="13570" max="13570" width="4.33203125" style="87" customWidth="1"/>
    <col min="13571" max="13571" width="1.83203125" style="87" customWidth="1"/>
    <col min="13572" max="13572" width="20.83203125" style="87" customWidth="1"/>
    <col min="13573" max="13573" width="14.83203125" style="87" customWidth="1"/>
    <col min="13574" max="13574" width="31.6640625" style="87" customWidth="1"/>
    <col min="13575" max="13575" width="14.5" style="87" customWidth="1"/>
    <col min="13576" max="13576" width="17.83203125" style="87" customWidth="1"/>
    <col min="13577" max="13577" width="18.83203125" style="87" customWidth="1"/>
    <col min="13578" max="13579" width="18.5" style="87" customWidth="1"/>
    <col min="13580" max="13580" width="17" style="87" bestFit="1" customWidth="1"/>
    <col min="13581" max="13581" width="17" style="87" customWidth="1"/>
    <col min="13582" max="13582" width="17" style="87" bestFit="1" customWidth="1"/>
    <col min="13583" max="13583" width="18.5" style="87" customWidth="1"/>
    <col min="13584" max="13584" width="17" style="87" customWidth="1"/>
    <col min="13585" max="13585" width="16.33203125" style="87" customWidth="1"/>
    <col min="13586" max="13586" width="15.6640625" style="87" bestFit="1" customWidth="1"/>
    <col min="13587" max="13824" width="12" style="87"/>
    <col min="13825" max="13825" width="2.5" style="87" customWidth="1"/>
    <col min="13826" max="13826" width="4.33203125" style="87" customWidth="1"/>
    <col min="13827" max="13827" width="1.83203125" style="87" customWidth="1"/>
    <col min="13828" max="13828" width="20.83203125" style="87" customWidth="1"/>
    <col min="13829" max="13829" width="14.83203125" style="87" customWidth="1"/>
    <col min="13830" max="13830" width="31.6640625" style="87" customWidth="1"/>
    <col min="13831" max="13831" width="14.5" style="87" customWidth="1"/>
    <col min="13832" max="13832" width="17.83203125" style="87" customWidth="1"/>
    <col min="13833" max="13833" width="18.83203125" style="87" customWidth="1"/>
    <col min="13834" max="13835" width="18.5" style="87" customWidth="1"/>
    <col min="13836" max="13836" width="17" style="87" bestFit="1" customWidth="1"/>
    <col min="13837" max="13837" width="17" style="87" customWidth="1"/>
    <col min="13838" max="13838" width="17" style="87" bestFit="1" customWidth="1"/>
    <col min="13839" max="13839" width="18.5" style="87" customWidth="1"/>
    <col min="13840" max="13840" width="17" style="87" customWidth="1"/>
    <col min="13841" max="13841" width="16.33203125" style="87" customWidth="1"/>
    <col min="13842" max="13842" width="15.6640625" style="87" bestFit="1" customWidth="1"/>
    <col min="13843" max="14080" width="12" style="87"/>
    <col min="14081" max="14081" width="2.5" style="87" customWidth="1"/>
    <col min="14082" max="14082" width="4.33203125" style="87" customWidth="1"/>
    <col min="14083" max="14083" width="1.83203125" style="87" customWidth="1"/>
    <col min="14084" max="14084" width="20.83203125" style="87" customWidth="1"/>
    <col min="14085" max="14085" width="14.83203125" style="87" customWidth="1"/>
    <col min="14086" max="14086" width="31.6640625" style="87" customWidth="1"/>
    <col min="14087" max="14087" width="14.5" style="87" customWidth="1"/>
    <col min="14088" max="14088" width="17.83203125" style="87" customWidth="1"/>
    <col min="14089" max="14089" width="18.83203125" style="87" customWidth="1"/>
    <col min="14090" max="14091" width="18.5" style="87" customWidth="1"/>
    <col min="14092" max="14092" width="17" style="87" bestFit="1" customWidth="1"/>
    <col min="14093" max="14093" width="17" style="87" customWidth="1"/>
    <col min="14094" max="14094" width="17" style="87" bestFit="1" customWidth="1"/>
    <col min="14095" max="14095" width="18.5" style="87" customWidth="1"/>
    <col min="14096" max="14096" width="17" style="87" customWidth="1"/>
    <col min="14097" max="14097" width="16.33203125" style="87" customWidth="1"/>
    <col min="14098" max="14098" width="15.6640625" style="87" bestFit="1" customWidth="1"/>
    <col min="14099" max="14336" width="12" style="87"/>
    <col min="14337" max="14337" width="2.5" style="87" customWidth="1"/>
    <col min="14338" max="14338" width="4.33203125" style="87" customWidth="1"/>
    <col min="14339" max="14339" width="1.83203125" style="87" customWidth="1"/>
    <col min="14340" max="14340" width="20.83203125" style="87" customWidth="1"/>
    <col min="14341" max="14341" width="14.83203125" style="87" customWidth="1"/>
    <col min="14342" max="14342" width="31.6640625" style="87" customWidth="1"/>
    <col min="14343" max="14343" width="14.5" style="87" customWidth="1"/>
    <col min="14344" max="14344" width="17.83203125" style="87" customWidth="1"/>
    <col min="14345" max="14345" width="18.83203125" style="87" customWidth="1"/>
    <col min="14346" max="14347" width="18.5" style="87" customWidth="1"/>
    <col min="14348" max="14348" width="17" style="87" bestFit="1" customWidth="1"/>
    <col min="14349" max="14349" width="17" style="87" customWidth="1"/>
    <col min="14350" max="14350" width="17" style="87" bestFit="1" customWidth="1"/>
    <col min="14351" max="14351" width="18.5" style="87" customWidth="1"/>
    <col min="14352" max="14352" width="17" style="87" customWidth="1"/>
    <col min="14353" max="14353" width="16.33203125" style="87" customWidth="1"/>
    <col min="14354" max="14354" width="15.6640625" style="87" bestFit="1" customWidth="1"/>
    <col min="14355" max="14592" width="12" style="87"/>
    <col min="14593" max="14593" width="2.5" style="87" customWidth="1"/>
    <col min="14594" max="14594" width="4.33203125" style="87" customWidth="1"/>
    <col min="14595" max="14595" width="1.83203125" style="87" customWidth="1"/>
    <col min="14596" max="14596" width="20.83203125" style="87" customWidth="1"/>
    <col min="14597" max="14597" width="14.83203125" style="87" customWidth="1"/>
    <col min="14598" max="14598" width="31.6640625" style="87" customWidth="1"/>
    <col min="14599" max="14599" width="14.5" style="87" customWidth="1"/>
    <col min="14600" max="14600" width="17.83203125" style="87" customWidth="1"/>
    <col min="14601" max="14601" width="18.83203125" style="87" customWidth="1"/>
    <col min="14602" max="14603" width="18.5" style="87" customWidth="1"/>
    <col min="14604" max="14604" width="17" style="87" bestFit="1" customWidth="1"/>
    <col min="14605" max="14605" width="17" style="87" customWidth="1"/>
    <col min="14606" max="14606" width="17" style="87" bestFit="1" customWidth="1"/>
    <col min="14607" max="14607" width="18.5" style="87" customWidth="1"/>
    <col min="14608" max="14608" width="17" style="87" customWidth="1"/>
    <col min="14609" max="14609" width="16.33203125" style="87" customWidth="1"/>
    <col min="14610" max="14610" width="15.6640625" style="87" bestFit="1" customWidth="1"/>
    <col min="14611" max="14848" width="12" style="87"/>
    <col min="14849" max="14849" width="2.5" style="87" customWidth="1"/>
    <col min="14850" max="14850" width="4.33203125" style="87" customWidth="1"/>
    <col min="14851" max="14851" width="1.83203125" style="87" customWidth="1"/>
    <col min="14852" max="14852" width="20.83203125" style="87" customWidth="1"/>
    <col min="14853" max="14853" width="14.83203125" style="87" customWidth="1"/>
    <col min="14854" max="14854" width="31.6640625" style="87" customWidth="1"/>
    <col min="14855" max="14855" width="14.5" style="87" customWidth="1"/>
    <col min="14856" max="14856" width="17.83203125" style="87" customWidth="1"/>
    <col min="14857" max="14857" width="18.83203125" style="87" customWidth="1"/>
    <col min="14858" max="14859" width="18.5" style="87" customWidth="1"/>
    <col min="14860" max="14860" width="17" style="87" bestFit="1" customWidth="1"/>
    <col min="14861" max="14861" width="17" style="87" customWidth="1"/>
    <col min="14862" max="14862" width="17" style="87" bestFit="1" customWidth="1"/>
    <col min="14863" max="14863" width="18.5" style="87" customWidth="1"/>
    <col min="14864" max="14864" width="17" style="87" customWidth="1"/>
    <col min="14865" max="14865" width="16.33203125" style="87" customWidth="1"/>
    <col min="14866" max="14866" width="15.6640625" style="87" bestFit="1" customWidth="1"/>
    <col min="14867" max="15104" width="12" style="87"/>
    <col min="15105" max="15105" width="2.5" style="87" customWidth="1"/>
    <col min="15106" max="15106" width="4.33203125" style="87" customWidth="1"/>
    <col min="15107" max="15107" width="1.83203125" style="87" customWidth="1"/>
    <col min="15108" max="15108" width="20.83203125" style="87" customWidth="1"/>
    <col min="15109" max="15109" width="14.83203125" style="87" customWidth="1"/>
    <col min="15110" max="15110" width="31.6640625" style="87" customWidth="1"/>
    <col min="15111" max="15111" width="14.5" style="87" customWidth="1"/>
    <col min="15112" max="15112" width="17.83203125" style="87" customWidth="1"/>
    <col min="15113" max="15113" width="18.83203125" style="87" customWidth="1"/>
    <col min="15114" max="15115" width="18.5" style="87" customWidth="1"/>
    <col min="15116" max="15116" width="17" style="87" bestFit="1" customWidth="1"/>
    <col min="15117" max="15117" width="17" style="87" customWidth="1"/>
    <col min="15118" max="15118" width="17" style="87" bestFit="1" customWidth="1"/>
    <col min="15119" max="15119" width="18.5" style="87" customWidth="1"/>
    <col min="15120" max="15120" width="17" style="87" customWidth="1"/>
    <col min="15121" max="15121" width="16.33203125" style="87" customWidth="1"/>
    <col min="15122" max="15122" width="15.6640625" style="87" bestFit="1" customWidth="1"/>
    <col min="15123" max="15360" width="12" style="87"/>
    <col min="15361" max="15361" width="2.5" style="87" customWidth="1"/>
    <col min="15362" max="15362" width="4.33203125" style="87" customWidth="1"/>
    <col min="15363" max="15363" width="1.83203125" style="87" customWidth="1"/>
    <col min="15364" max="15364" width="20.83203125" style="87" customWidth="1"/>
    <col min="15365" max="15365" width="14.83203125" style="87" customWidth="1"/>
    <col min="15366" max="15366" width="31.6640625" style="87" customWidth="1"/>
    <col min="15367" max="15367" width="14.5" style="87" customWidth="1"/>
    <col min="15368" max="15368" width="17.83203125" style="87" customWidth="1"/>
    <col min="15369" max="15369" width="18.83203125" style="87" customWidth="1"/>
    <col min="15370" max="15371" width="18.5" style="87" customWidth="1"/>
    <col min="15372" max="15372" width="17" style="87" bestFit="1" customWidth="1"/>
    <col min="15373" max="15373" width="17" style="87" customWidth="1"/>
    <col min="15374" max="15374" width="17" style="87" bestFit="1" customWidth="1"/>
    <col min="15375" max="15375" width="18.5" style="87" customWidth="1"/>
    <col min="15376" max="15376" width="17" style="87" customWidth="1"/>
    <col min="15377" max="15377" width="16.33203125" style="87" customWidth="1"/>
    <col min="15378" max="15378" width="15.6640625" style="87" bestFit="1" customWidth="1"/>
    <col min="15379" max="15616" width="12" style="87"/>
    <col min="15617" max="15617" width="2.5" style="87" customWidth="1"/>
    <col min="15618" max="15618" width="4.33203125" style="87" customWidth="1"/>
    <col min="15619" max="15619" width="1.83203125" style="87" customWidth="1"/>
    <col min="15620" max="15620" width="20.83203125" style="87" customWidth="1"/>
    <col min="15621" max="15621" width="14.83203125" style="87" customWidth="1"/>
    <col min="15622" max="15622" width="31.6640625" style="87" customWidth="1"/>
    <col min="15623" max="15623" width="14.5" style="87" customWidth="1"/>
    <col min="15624" max="15624" width="17.83203125" style="87" customWidth="1"/>
    <col min="15625" max="15625" width="18.83203125" style="87" customWidth="1"/>
    <col min="15626" max="15627" width="18.5" style="87" customWidth="1"/>
    <col min="15628" max="15628" width="17" style="87" bestFit="1" customWidth="1"/>
    <col min="15629" max="15629" width="17" style="87" customWidth="1"/>
    <col min="15630" max="15630" width="17" style="87" bestFit="1" customWidth="1"/>
    <col min="15631" max="15631" width="18.5" style="87" customWidth="1"/>
    <col min="15632" max="15632" width="17" style="87" customWidth="1"/>
    <col min="15633" max="15633" width="16.33203125" style="87" customWidth="1"/>
    <col min="15634" max="15634" width="15.6640625" style="87" bestFit="1" customWidth="1"/>
    <col min="15635" max="15872" width="12" style="87"/>
    <col min="15873" max="15873" width="2.5" style="87" customWidth="1"/>
    <col min="15874" max="15874" width="4.33203125" style="87" customWidth="1"/>
    <col min="15875" max="15875" width="1.83203125" style="87" customWidth="1"/>
    <col min="15876" max="15876" width="20.83203125" style="87" customWidth="1"/>
    <col min="15877" max="15877" width="14.83203125" style="87" customWidth="1"/>
    <col min="15878" max="15878" width="31.6640625" style="87" customWidth="1"/>
    <col min="15879" max="15879" width="14.5" style="87" customWidth="1"/>
    <col min="15880" max="15880" width="17.83203125" style="87" customWidth="1"/>
    <col min="15881" max="15881" width="18.83203125" style="87" customWidth="1"/>
    <col min="15882" max="15883" width="18.5" style="87" customWidth="1"/>
    <col min="15884" max="15884" width="17" style="87" bestFit="1" customWidth="1"/>
    <col min="15885" max="15885" width="17" style="87" customWidth="1"/>
    <col min="15886" max="15886" width="17" style="87" bestFit="1" customWidth="1"/>
    <col min="15887" max="15887" width="18.5" style="87" customWidth="1"/>
    <col min="15888" max="15888" width="17" style="87" customWidth="1"/>
    <col min="15889" max="15889" width="16.33203125" style="87" customWidth="1"/>
    <col min="15890" max="15890" width="15.6640625" style="87" bestFit="1" customWidth="1"/>
    <col min="15891" max="16128" width="12" style="87"/>
    <col min="16129" max="16129" width="2.5" style="87" customWidth="1"/>
    <col min="16130" max="16130" width="4.33203125" style="87" customWidth="1"/>
    <col min="16131" max="16131" width="1.83203125" style="87" customWidth="1"/>
    <col min="16132" max="16132" width="20.83203125" style="87" customWidth="1"/>
    <col min="16133" max="16133" width="14.83203125" style="87" customWidth="1"/>
    <col min="16134" max="16134" width="31.6640625" style="87" customWidth="1"/>
    <col min="16135" max="16135" width="14.5" style="87" customWidth="1"/>
    <col min="16136" max="16136" width="17.83203125" style="87" customWidth="1"/>
    <col min="16137" max="16137" width="18.83203125" style="87" customWidth="1"/>
    <col min="16138" max="16139" width="18.5" style="87" customWidth="1"/>
    <col min="16140" max="16140" width="17" style="87" bestFit="1" customWidth="1"/>
    <col min="16141" max="16141" width="17" style="87" customWidth="1"/>
    <col min="16142" max="16142" width="17" style="87" bestFit="1" customWidth="1"/>
    <col min="16143" max="16143" width="18.5" style="87" customWidth="1"/>
    <col min="16144" max="16144" width="17" style="87" customWidth="1"/>
    <col min="16145" max="16145" width="16.33203125" style="87" customWidth="1"/>
    <col min="16146" max="16146" width="15.6640625" style="87" bestFit="1" customWidth="1"/>
    <col min="16147" max="16384" width="12" style="87"/>
  </cols>
  <sheetData>
    <row r="1" spans="2:19" ht="3" customHeight="1" x14ac:dyDescent="0.2">
      <c r="B1" s="210"/>
      <c r="C1" s="211"/>
      <c r="D1" s="211"/>
      <c r="E1" s="211"/>
      <c r="F1" s="211"/>
      <c r="G1" s="211"/>
      <c r="H1" s="211"/>
      <c r="I1" s="211"/>
      <c r="J1" s="211"/>
      <c r="K1" s="211"/>
      <c r="L1" s="211"/>
      <c r="M1" s="211"/>
      <c r="N1" s="211"/>
      <c r="O1" s="211"/>
      <c r="P1" s="211"/>
      <c r="Q1" s="212"/>
    </row>
    <row r="2" spans="2:19" ht="12.75" customHeight="1" x14ac:dyDescent="0.2">
      <c r="B2" s="213" t="s">
        <v>299</v>
      </c>
      <c r="C2" s="214"/>
      <c r="D2" s="214"/>
      <c r="E2" s="214"/>
      <c r="F2" s="214"/>
      <c r="G2" s="214"/>
      <c r="H2" s="214"/>
      <c r="I2" s="214"/>
      <c r="J2" s="214"/>
      <c r="K2" s="214"/>
      <c r="L2" s="214"/>
      <c r="M2" s="214"/>
      <c r="N2" s="214"/>
      <c r="O2" s="214"/>
      <c r="P2" s="214"/>
      <c r="Q2" s="215"/>
    </row>
    <row r="3" spans="2:19" ht="11.25" customHeight="1" x14ac:dyDescent="0.2">
      <c r="B3" s="213" t="s">
        <v>300</v>
      </c>
      <c r="C3" s="214"/>
      <c r="D3" s="214"/>
      <c r="E3" s="214"/>
      <c r="F3" s="214"/>
      <c r="G3" s="214"/>
      <c r="H3" s="214"/>
      <c r="I3" s="214"/>
      <c r="J3" s="214"/>
      <c r="K3" s="214"/>
      <c r="L3" s="214"/>
      <c r="M3" s="214"/>
      <c r="N3" s="214"/>
      <c r="O3" s="214"/>
      <c r="P3" s="214"/>
      <c r="Q3" s="215"/>
    </row>
    <row r="4" spans="2:19" ht="12" customHeight="1" x14ac:dyDescent="0.2">
      <c r="B4" s="216" t="s">
        <v>301</v>
      </c>
      <c r="C4" s="217"/>
      <c r="D4" s="217"/>
      <c r="E4" s="217"/>
      <c r="F4" s="217"/>
      <c r="G4" s="217"/>
      <c r="H4" s="217"/>
      <c r="I4" s="217"/>
      <c r="J4" s="217"/>
      <c r="K4" s="217"/>
      <c r="L4" s="217"/>
      <c r="M4" s="217"/>
      <c r="N4" s="217"/>
      <c r="O4" s="217"/>
      <c r="P4" s="217"/>
      <c r="Q4" s="218"/>
    </row>
    <row r="5" spans="2:19" x14ac:dyDescent="0.2">
      <c r="B5" s="219" t="s">
        <v>302</v>
      </c>
      <c r="C5" s="220"/>
      <c r="D5" s="221"/>
      <c r="E5" s="222" t="s">
        <v>303</v>
      </c>
      <c r="F5" s="223"/>
      <c r="G5" s="222" t="s">
        <v>304</v>
      </c>
      <c r="H5" s="224" t="s">
        <v>178</v>
      </c>
      <c r="I5" s="225"/>
      <c r="J5" s="225"/>
      <c r="K5" s="225"/>
      <c r="L5" s="225"/>
      <c r="M5" s="225"/>
      <c r="N5" s="226"/>
      <c r="O5" s="222" t="s">
        <v>54</v>
      </c>
      <c r="P5" s="227" t="s">
        <v>305</v>
      </c>
      <c r="Q5" s="228"/>
    </row>
    <row r="6" spans="2:19" ht="22.5" x14ac:dyDescent="0.2">
      <c r="B6" s="219"/>
      <c r="C6" s="220"/>
      <c r="D6" s="221"/>
      <c r="E6" s="222"/>
      <c r="F6" s="223" t="s">
        <v>306</v>
      </c>
      <c r="G6" s="222"/>
      <c r="H6" s="229" t="s">
        <v>55</v>
      </c>
      <c r="I6" s="229" t="s">
        <v>56</v>
      </c>
      <c r="J6" s="229" t="s">
        <v>6</v>
      </c>
      <c r="K6" s="229" t="s">
        <v>307</v>
      </c>
      <c r="L6" s="229" t="s">
        <v>7</v>
      </c>
      <c r="M6" s="229" t="s">
        <v>308</v>
      </c>
      <c r="N6" s="229" t="s">
        <v>57</v>
      </c>
      <c r="O6" s="230"/>
      <c r="P6" s="231" t="s">
        <v>309</v>
      </c>
      <c r="Q6" s="231" t="s">
        <v>310</v>
      </c>
    </row>
    <row r="7" spans="2:19" x14ac:dyDescent="0.2">
      <c r="B7" s="224"/>
      <c r="C7" s="225"/>
      <c r="D7" s="226"/>
      <c r="E7" s="230"/>
      <c r="F7" s="232"/>
      <c r="G7" s="230"/>
      <c r="H7" s="229">
        <v>1</v>
      </c>
      <c r="I7" s="229">
        <v>2</v>
      </c>
      <c r="J7" s="229" t="s">
        <v>58</v>
      </c>
      <c r="K7" s="229">
        <v>4</v>
      </c>
      <c r="L7" s="229">
        <v>5</v>
      </c>
      <c r="M7" s="229">
        <v>6</v>
      </c>
      <c r="N7" s="229">
        <v>7</v>
      </c>
      <c r="O7" s="229" t="s">
        <v>311</v>
      </c>
      <c r="P7" s="233" t="s">
        <v>312</v>
      </c>
      <c r="Q7" s="233" t="s">
        <v>313</v>
      </c>
    </row>
    <row r="8" spans="2:19" ht="22.5" x14ac:dyDescent="0.2">
      <c r="B8" s="234"/>
      <c r="C8" s="235"/>
      <c r="D8" s="236" t="s">
        <v>314</v>
      </c>
      <c r="E8" s="237" t="s">
        <v>315</v>
      </c>
      <c r="F8" s="237" t="s">
        <v>316</v>
      </c>
      <c r="G8" s="238" t="s">
        <v>317</v>
      </c>
      <c r="H8" s="239">
        <v>16688893.68</v>
      </c>
      <c r="I8" s="239">
        <v>5172443.8300000019</v>
      </c>
      <c r="J8" s="239">
        <v>21861337.509999998</v>
      </c>
      <c r="K8" s="239">
        <v>21858237.509999998</v>
      </c>
      <c r="L8" s="239">
        <v>21844615.509999998</v>
      </c>
      <c r="M8" s="239">
        <v>21844615.509999998</v>
      </c>
      <c r="N8" s="240">
        <v>21844615.509999998</v>
      </c>
      <c r="O8" s="239">
        <v>16722</v>
      </c>
      <c r="P8" s="241">
        <f>L8/H8</f>
        <v>1.3089313125757776</v>
      </c>
      <c r="Q8" s="242">
        <f>L8/J8</f>
        <v>0.99923508797243765</v>
      </c>
    </row>
    <row r="9" spans="2:19" ht="22.5" x14ac:dyDescent="0.2">
      <c r="B9" s="234"/>
      <c r="C9" s="235"/>
      <c r="D9" s="236" t="s">
        <v>314</v>
      </c>
      <c r="E9" s="237" t="s">
        <v>318</v>
      </c>
      <c r="F9" s="237" t="s">
        <v>319</v>
      </c>
      <c r="G9" s="243" t="s">
        <v>320</v>
      </c>
      <c r="H9" s="244">
        <v>2130649</v>
      </c>
      <c r="I9" s="244">
        <v>167514.01999999996</v>
      </c>
      <c r="J9" s="239">
        <v>2298163.02</v>
      </c>
      <c r="K9" s="239">
        <v>2226012.9900000002</v>
      </c>
      <c r="L9" s="245">
        <v>2226012.9900000002</v>
      </c>
      <c r="M9" s="245">
        <v>2226012.9900000002</v>
      </c>
      <c r="N9" s="245">
        <v>2226012.9900000002</v>
      </c>
      <c r="O9" s="239">
        <v>72150.029999999941</v>
      </c>
      <c r="P9" s="241">
        <f t="shared" ref="P9:P72" si="0">L9/H9</f>
        <v>1.044758188702128</v>
      </c>
      <c r="Q9" s="242">
        <f t="shared" ref="Q9:Q72" si="1">L9/J9</f>
        <v>0.96860534723946612</v>
      </c>
      <c r="R9" s="246"/>
      <c r="S9" s="246"/>
    </row>
    <row r="10" spans="2:19" ht="22.5" x14ac:dyDescent="0.2">
      <c r="B10" s="234"/>
      <c r="C10" s="235"/>
      <c r="D10" s="236" t="s">
        <v>314</v>
      </c>
      <c r="E10" s="237" t="s">
        <v>321</v>
      </c>
      <c r="F10" s="237" t="s">
        <v>322</v>
      </c>
      <c r="G10" s="247" t="s">
        <v>323</v>
      </c>
      <c r="H10" s="245">
        <v>70627184.25999999</v>
      </c>
      <c r="I10" s="245">
        <v>29405518.840000004</v>
      </c>
      <c r="J10" s="239">
        <v>100032703.10000002</v>
      </c>
      <c r="K10" s="239">
        <v>69059971.200000018</v>
      </c>
      <c r="L10" s="245">
        <v>66921313.199999996</v>
      </c>
      <c r="M10" s="245">
        <v>66921313.199999996</v>
      </c>
      <c r="N10" s="245">
        <v>66423540.289999992</v>
      </c>
      <c r="O10" s="239">
        <v>33111389.900000002</v>
      </c>
      <c r="P10" s="241">
        <f t="shared" si="0"/>
        <v>0.9475291122132582</v>
      </c>
      <c r="Q10" s="242">
        <f t="shared" si="1"/>
        <v>0.66899435010868935</v>
      </c>
      <c r="R10" s="246"/>
    </row>
    <row r="11" spans="2:19" ht="56.25" x14ac:dyDescent="0.2">
      <c r="B11" s="234"/>
      <c r="C11" s="235"/>
      <c r="D11" s="236" t="s">
        <v>314</v>
      </c>
      <c r="E11" s="237" t="s">
        <v>324</v>
      </c>
      <c r="F11" s="237" t="s">
        <v>325</v>
      </c>
      <c r="G11" s="247" t="s">
        <v>326</v>
      </c>
      <c r="H11" s="245">
        <v>57815594.620000005</v>
      </c>
      <c r="I11" s="245">
        <v>55532550.239999987</v>
      </c>
      <c r="J11" s="239">
        <v>113348144.85999998</v>
      </c>
      <c r="K11" s="239">
        <v>107232591.88</v>
      </c>
      <c r="L11" s="245">
        <v>106351017.85999998</v>
      </c>
      <c r="M11" s="245">
        <v>106351017.85999998</v>
      </c>
      <c r="N11" s="245">
        <v>106351017.85999998</v>
      </c>
      <c r="O11" s="239">
        <v>6997126.9999999981</v>
      </c>
      <c r="P11" s="241">
        <f t="shared" si="0"/>
        <v>1.8394867087159601</v>
      </c>
      <c r="Q11" s="242">
        <f t="shared" si="1"/>
        <v>0.93826871177607374</v>
      </c>
      <c r="R11" s="246"/>
    </row>
    <row r="12" spans="2:19" ht="22.5" x14ac:dyDescent="0.2">
      <c r="B12" s="234"/>
      <c r="C12" s="235"/>
      <c r="D12" s="236" t="s">
        <v>314</v>
      </c>
      <c r="E12" s="237" t="s">
        <v>327</v>
      </c>
      <c r="F12" s="247" t="s">
        <v>328</v>
      </c>
      <c r="G12" s="248" t="s">
        <v>329</v>
      </c>
      <c r="H12" s="245">
        <v>205781767.77000001</v>
      </c>
      <c r="I12" s="245">
        <v>-112354533.34</v>
      </c>
      <c r="J12" s="239">
        <v>93427234.430000007</v>
      </c>
      <c r="K12" s="239">
        <v>92390312.149999991</v>
      </c>
      <c r="L12" s="245">
        <v>92346388.149999991</v>
      </c>
      <c r="M12" s="245">
        <v>92346388.149999991</v>
      </c>
      <c r="N12" s="245">
        <v>92346388.149999991</v>
      </c>
      <c r="O12" s="239">
        <v>1080846.2799999998</v>
      </c>
      <c r="P12" s="241">
        <f t="shared" si="0"/>
        <v>0.44875884365622964</v>
      </c>
      <c r="Q12" s="242">
        <f t="shared" si="1"/>
        <v>0.98843114337490279</v>
      </c>
      <c r="R12" s="246"/>
    </row>
    <row r="13" spans="2:19" ht="22.5" x14ac:dyDescent="0.2">
      <c r="B13" s="234"/>
      <c r="C13" s="235"/>
      <c r="D13" s="236" t="s">
        <v>314</v>
      </c>
      <c r="E13" s="237" t="s">
        <v>330</v>
      </c>
      <c r="F13" s="238" t="s">
        <v>331</v>
      </c>
      <c r="G13" s="238" t="s">
        <v>332</v>
      </c>
      <c r="H13" s="245">
        <v>4147684.4799999995</v>
      </c>
      <c r="I13" s="245">
        <v>-801756.39999999991</v>
      </c>
      <c r="J13" s="239">
        <v>3345928.0799999996</v>
      </c>
      <c r="K13" s="239">
        <v>3345861.9199999995</v>
      </c>
      <c r="L13" s="245">
        <v>3343359.9199999995</v>
      </c>
      <c r="M13" s="245">
        <v>3343359.9199999995</v>
      </c>
      <c r="N13" s="245">
        <v>3343359.9199999995</v>
      </c>
      <c r="O13" s="239">
        <v>2568.1600000000035</v>
      </c>
      <c r="P13" s="241">
        <f t="shared" si="0"/>
        <v>0.80607865331164241</v>
      </c>
      <c r="Q13" s="242">
        <f t="shared" si="1"/>
        <v>0.99923245212132583</v>
      </c>
      <c r="R13" s="246"/>
    </row>
    <row r="14" spans="2:19" ht="22.5" x14ac:dyDescent="0.2">
      <c r="B14" s="234"/>
      <c r="C14" s="235"/>
      <c r="D14" s="236" t="s">
        <v>314</v>
      </c>
      <c r="E14" s="237" t="s">
        <v>333</v>
      </c>
      <c r="F14" s="237" t="s">
        <v>334</v>
      </c>
      <c r="G14" s="249" t="s">
        <v>326</v>
      </c>
      <c r="H14" s="245">
        <v>35842768.590000004</v>
      </c>
      <c r="I14" s="245">
        <v>7707676.3399999999</v>
      </c>
      <c r="J14" s="239">
        <v>43550444.930000007</v>
      </c>
      <c r="K14" s="239">
        <v>43323235.799999997</v>
      </c>
      <c r="L14" s="245">
        <v>43304983.799999997</v>
      </c>
      <c r="M14" s="245">
        <v>43304983.799999997</v>
      </c>
      <c r="N14" s="245">
        <v>42681364.720000006</v>
      </c>
      <c r="O14" s="239">
        <v>245461.12999999995</v>
      </c>
      <c r="P14" s="241">
        <f t="shared" si="0"/>
        <v>1.2081930471208611</v>
      </c>
      <c r="Q14" s="242">
        <f t="shared" si="1"/>
        <v>0.99436375149795719</v>
      </c>
      <c r="R14" s="246"/>
    </row>
    <row r="15" spans="2:19" ht="22.5" x14ac:dyDescent="0.2">
      <c r="B15" s="234"/>
      <c r="C15" s="235"/>
      <c r="D15" s="236" t="s">
        <v>314</v>
      </c>
      <c r="E15" s="237" t="s">
        <v>335</v>
      </c>
      <c r="F15" s="237" t="s">
        <v>336</v>
      </c>
      <c r="G15" s="238" t="s">
        <v>337</v>
      </c>
      <c r="H15" s="240">
        <v>14141524.560000001</v>
      </c>
      <c r="I15" s="240">
        <v>4096155.72</v>
      </c>
      <c r="J15" s="239">
        <v>18237680.279999997</v>
      </c>
      <c r="K15" s="239">
        <v>18105621.759999998</v>
      </c>
      <c r="L15" s="240">
        <v>17883207.109999999</v>
      </c>
      <c r="M15" s="240">
        <v>17883207.109999999</v>
      </c>
      <c r="N15" s="240">
        <v>17857418.52</v>
      </c>
      <c r="O15" s="239">
        <v>354473.17000000004</v>
      </c>
      <c r="P15" s="241">
        <f t="shared" si="0"/>
        <v>1.2645883429417173</v>
      </c>
      <c r="Q15" s="242">
        <f t="shared" si="1"/>
        <v>0.98056369206182847</v>
      </c>
      <c r="R15" s="246"/>
    </row>
    <row r="16" spans="2:19" ht="22.5" x14ac:dyDescent="0.2">
      <c r="B16" s="234"/>
      <c r="C16" s="235"/>
      <c r="D16" s="236" t="s">
        <v>314</v>
      </c>
      <c r="E16" s="237" t="s">
        <v>338</v>
      </c>
      <c r="F16" s="237" t="s">
        <v>339</v>
      </c>
      <c r="G16" s="247" t="s">
        <v>340</v>
      </c>
      <c r="H16" s="245">
        <v>23003032.18</v>
      </c>
      <c r="I16" s="245">
        <v>661510.46000000008</v>
      </c>
      <c r="J16" s="239">
        <v>23664542.639999997</v>
      </c>
      <c r="K16" s="239">
        <v>23664542.639999997</v>
      </c>
      <c r="L16" s="245">
        <v>23648140.639999997</v>
      </c>
      <c r="M16" s="245">
        <v>23648140.639999997</v>
      </c>
      <c r="N16" s="245">
        <v>23648140.639999997</v>
      </c>
      <c r="O16" s="239">
        <v>16402</v>
      </c>
      <c r="P16" s="241">
        <f t="shared" si="0"/>
        <v>1.0280444966973044</v>
      </c>
      <c r="Q16" s="242">
        <f t="shared" si="1"/>
        <v>0.99930689554201335</v>
      </c>
      <c r="R16" s="246"/>
    </row>
    <row r="17" spans="2:18" ht="22.5" x14ac:dyDescent="0.2">
      <c r="B17" s="234"/>
      <c r="C17" s="235"/>
      <c r="D17" s="236" t="s">
        <v>314</v>
      </c>
      <c r="E17" s="237" t="s">
        <v>341</v>
      </c>
      <c r="F17" s="247" t="s">
        <v>342</v>
      </c>
      <c r="G17" s="248" t="s">
        <v>343</v>
      </c>
      <c r="H17" s="245">
        <v>8956511.6600000001</v>
      </c>
      <c r="I17" s="245">
        <v>51649463.050000019</v>
      </c>
      <c r="J17" s="239">
        <v>60605974.710000016</v>
      </c>
      <c r="K17" s="239">
        <v>59962395.890000008</v>
      </c>
      <c r="L17" s="245">
        <v>59956835.890000008</v>
      </c>
      <c r="M17" s="245">
        <v>59956835.890000008</v>
      </c>
      <c r="N17" s="245">
        <v>59956835.890000008</v>
      </c>
      <c r="O17" s="239">
        <v>649138.82000000263</v>
      </c>
      <c r="P17" s="241">
        <f t="shared" si="0"/>
        <v>6.694217365647912</v>
      </c>
      <c r="Q17" s="242">
        <f t="shared" si="1"/>
        <v>0.98928919428973561</v>
      </c>
      <c r="R17" s="246"/>
    </row>
    <row r="18" spans="2:18" ht="33.75" x14ac:dyDescent="0.2">
      <c r="B18" s="234"/>
      <c r="C18" s="235"/>
      <c r="D18" s="236" t="s">
        <v>314</v>
      </c>
      <c r="E18" s="237" t="s">
        <v>344</v>
      </c>
      <c r="F18" s="237" t="s">
        <v>345</v>
      </c>
      <c r="G18" s="247" t="s">
        <v>346</v>
      </c>
      <c r="H18" s="245">
        <v>5151053.05</v>
      </c>
      <c r="I18" s="245">
        <v>-1119969.7699999998</v>
      </c>
      <c r="J18" s="239">
        <v>4031083.2799999993</v>
      </c>
      <c r="K18" s="239">
        <v>4031083.2799999993</v>
      </c>
      <c r="L18" s="245">
        <v>4030805.2799999993</v>
      </c>
      <c r="M18" s="245">
        <v>4030805.2799999993</v>
      </c>
      <c r="N18" s="245">
        <v>4009016.9999999995</v>
      </c>
      <c r="O18" s="239">
        <v>278</v>
      </c>
      <c r="P18" s="241">
        <f t="shared" si="0"/>
        <v>0.78252063041750264</v>
      </c>
      <c r="Q18" s="242">
        <f t="shared" si="1"/>
        <v>0.99993103590754895</v>
      </c>
      <c r="R18" s="246"/>
    </row>
    <row r="19" spans="2:18" ht="45" x14ac:dyDescent="0.2">
      <c r="B19" s="234"/>
      <c r="C19" s="235"/>
      <c r="D19" s="236" t="s">
        <v>314</v>
      </c>
      <c r="E19" s="237" t="s">
        <v>347</v>
      </c>
      <c r="F19" s="237" t="s">
        <v>348</v>
      </c>
      <c r="G19" s="247" t="s">
        <v>349</v>
      </c>
      <c r="H19" s="244">
        <v>9989318.8900000006</v>
      </c>
      <c r="I19" s="244">
        <v>14810448.380000001</v>
      </c>
      <c r="J19" s="239">
        <v>24799767.269999996</v>
      </c>
      <c r="K19" s="239">
        <v>24702027.869999997</v>
      </c>
      <c r="L19" s="245">
        <v>24314685.269999996</v>
      </c>
      <c r="M19" s="245">
        <v>24314685.269999996</v>
      </c>
      <c r="N19" s="245">
        <v>24314685.269999996</v>
      </c>
      <c r="O19" s="239">
        <v>485082</v>
      </c>
      <c r="P19" s="241">
        <f t="shared" si="0"/>
        <v>2.4340683822137943</v>
      </c>
      <c r="Q19" s="242">
        <f t="shared" si="1"/>
        <v>0.98044005837962844</v>
      </c>
      <c r="R19" s="246"/>
    </row>
    <row r="20" spans="2:18" ht="22.5" x14ac:dyDescent="0.2">
      <c r="B20" s="234"/>
      <c r="C20" s="235"/>
      <c r="D20" s="236" t="s">
        <v>314</v>
      </c>
      <c r="E20" s="237" t="s">
        <v>350</v>
      </c>
      <c r="F20" s="237" t="s">
        <v>351</v>
      </c>
      <c r="G20" s="247" t="s">
        <v>352</v>
      </c>
      <c r="H20" s="244">
        <v>50947441.990000002</v>
      </c>
      <c r="I20" s="244">
        <v>6455599.5700000012</v>
      </c>
      <c r="J20" s="239">
        <v>57403041.559999995</v>
      </c>
      <c r="K20" s="239">
        <v>56982288.459999993</v>
      </c>
      <c r="L20" s="245">
        <v>56943626.459999993</v>
      </c>
      <c r="M20" s="245">
        <v>56943626.459999993</v>
      </c>
      <c r="N20" s="245">
        <v>56943626.459999993</v>
      </c>
      <c r="O20" s="239">
        <v>459415.1</v>
      </c>
      <c r="P20" s="241">
        <f t="shared" si="0"/>
        <v>1.1176935334884317</v>
      </c>
      <c r="Q20" s="242">
        <f t="shared" si="1"/>
        <v>0.99199667670013958</v>
      </c>
      <c r="R20" s="246"/>
    </row>
    <row r="21" spans="2:18" x14ac:dyDescent="0.2">
      <c r="B21" s="234"/>
      <c r="C21" s="235"/>
      <c r="D21" s="236" t="s">
        <v>353</v>
      </c>
      <c r="E21" s="237" t="s">
        <v>354</v>
      </c>
      <c r="F21" s="237" t="s">
        <v>355</v>
      </c>
      <c r="G21" s="247" t="s">
        <v>356</v>
      </c>
      <c r="H21" s="244">
        <v>36268359.890000001</v>
      </c>
      <c r="I21" s="244">
        <v>-3459257.7399999988</v>
      </c>
      <c r="J21" s="239">
        <v>32809102.150000006</v>
      </c>
      <c r="K21" s="239">
        <v>32809102.150000006</v>
      </c>
      <c r="L21" s="245">
        <v>32763347.650000006</v>
      </c>
      <c r="M21" s="245">
        <v>32763347.650000006</v>
      </c>
      <c r="N21" s="245">
        <v>32763347.650000006</v>
      </c>
      <c r="O21" s="239">
        <v>45754.5</v>
      </c>
      <c r="P21" s="241">
        <f t="shared" si="0"/>
        <v>0.90335895390278165</v>
      </c>
      <c r="Q21" s="242">
        <f t="shared" si="1"/>
        <v>0.99860543273050217</v>
      </c>
      <c r="R21" s="246"/>
    </row>
    <row r="22" spans="2:18" ht="22.5" x14ac:dyDescent="0.2">
      <c r="B22" s="234"/>
      <c r="C22" s="235"/>
      <c r="D22" s="236" t="s">
        <v>353</v>
      </c>
      <c r="E22" s="237" t="s">
        <v>357</v>
      </c>
      <c r="F22" s="237" t="s">
        <v>358</v>
      </c>
      <c r="G22" s="247" t="s">
        <v>359</v>
      </c>
      <c r="H22" s="244">
        <v>34379357.75</v>
      </c>
      <c r="I22" s="244">
        <v>-6601343.8400000008</v>
      </c>
      <c r="J22" s="239">
        <v>27778013.909999989</v>
      </c>
      <c r="K22" s="239">
        <v>27768995.899999991</v>
      </c>
      <c r="L22" s="245">
        <v>27731201.399999991</v>
      </c>
      <c r="M22" s="245">
        <v>27731201.399999991</v>
      </c>
      <c r="N22" s="245">
        <v>27731201.399999991</v>
      </c>
      <c r="O22" s="239">
        <v>46812.509999999995</v>
      </c>
      <c r="P22" s="241">
        <f t="shared" si="0"/>
        <v>0.80662360250170728</v>
      </c>
      <c r="Q22" s="242">
        <f t="shared" si="1"/>
        <v>0.99831476396578711</v>
      </c>
      <c r="R22" s="246"/>
    </row>
    <row r="23" spans="2:18" x14ac:dyDescent="0.2">
      <c r="B23" s="234"/>
      <c r="C23" s="235"/>
      <c r="D23" s="236" t="s">
        <v>353</v>
      </c>
      <c r="E23" s="237" t="s">
        <v>360</v>
      </c>
      <c r="F23" s="237" t="s">
        <v>361</v>
      </c>
      <c r="G23" s="247" t="s">
        <v>362</v>
      </c>
      <c r="H23" s="244">
        <v>49441286.289999999</v>
      </c>
      <c r="I23" s="244">
        <v>-5918568.6900000023</v>
      </c>
      <c r="J23" s="239">
        <v>43522717.600000031</v>
      </c>
      <c r="K23" s="239">
        <v>43522717.560000025</v>
      </c>
      <c r="L23" s="245">
        <v>43481720.060000025</v>
      </c>
      <c r="M23" s="245">
        <v>43481720.060000025</v>
      </c>
      <c r="N23" s="245">
        <v>43481720.060000025</v>
      </c>
      <c r="O23" s="239">
        <v>40997.539999999994</v>
      </c>
      <c r="P23" s="241">
        <f t="shared" si="0"/>
        <v>0.87946174791966614</v>
      </c>
      <c r="Q23" s="242">
        <f t="shared" si="1"/>
        <v>0.99905801975931741</v>
      </c>
      <c r="R23" s="246"/>
    </row>
    <row r="24" spans="2:18" x14ac:dyDescent="0.2">
      <c r="B24" s="234"/>
      <c r="C24" s="235"/>
      <c r="D24" s="236" t="s">
        <v>353</v>
      </c>
      <c r="E24" s="237" t="s">
        <v>363</v>
      </c>
      <c r="F24" s="237" t="s">
        <v>364</v>
      </c>
      <c r="G24" s="247" t="s">
        <v>365</v>
      </c>
      <c r="H24" s="244">
        <v>27198038.23</v>
      </c>
      <c r="I24" s="244">
        <v>-2209115.2700000005</v>
      </c>
      <c r="J24" s="239">
        <v>24988922.960000001</v>
      </c>
      <c r="K24" s="239">
        <v>24988922.960000001</v>
      </c>
      <c r="L24" s="245">
        <v>24961895.460000001</v>
      </c>
      <c r="M24" s="245">
        <v>24961895.460000001</v>
      </c>
      <c r="N24" s="245">
        <v>24961895.460000001</v>
      </c>
      <c r="O24" s="239">
        <v>27027.5</v>
      </c>
      <c r="P24" s="241">
        <f t="shared" si="0"/>
        <v>0.91778293893515128</v>
      </c>
      <c r="Q24" s="242">
        <f t="shared" si="1"/>
        <v>0.99891842077214521</v>
      </c>
      <c r="R24" s="246"/>
    </row>
    <row r="25" spans="2:18" x14ac:dyDescent="0.2">
      <c r="B25" s="234"/>
      <c r="C25" s="235"/>
      <c r="D25" s="236" t="s">
        <v>353</v>
      </c>
      <c r="E25" s="237" t="s">
        <v>366</v>
      </c>
      <c r="F25" s="237" t="s">
        <v>367</v>
      </c>
      <c r="G25" s="247" t="s">
        <v>368</v>
      </c>
      <c r="H25" s="244">
        <v>40801079.409999996</v>
      </c>
      <c r="I25" s="244">
        <v>-3663580.4900000012</v>
      </c>
      <c r="J25" s="239">
        <v>37137498.919999972</v>
      </c>
      <c r="K25" s="239">
        <v>37122319.81999997</v>
      </c>
      <c r="L25" s="245">
        <v>37073564.81999997</v>
      </c>
      <c r="M25" s="245">
        <v>37073564.81999997</v>
      </c>
      <c r="N25" s="245">
        <v>37073564.81999997</v>
      </c>
      <c r="O25" s="239">
        <v>63934.1</v>
      </c>
      <c r="P25" s="241">
        <f t="shared" si="0"/>
        <v>0.90864176526941476</v>
      </c>
      <c r="Q25" s="242">
        <f t="shared" si="1"/>
        <v>0.99827844895700368</v>
      </c>
      <c r="R25" s="246"/>
    </row>
    <row r="26" spans="2:18" x14ac:dyDescent="0.2">
      <c r="B26" s="234"/>
      <c r="C26" s="235"/>
      <c r="D26" s="236" t="s">
        <v>353</v>
      </c>
      <c r="E26" s="237" t="s">
        <v>369</v>
      </c>
      <c r="F26" s="237" t="s">
        <v>370</v>
      </c>
      <c r="G26" s="247" t="s">
        <v>371</v>
      </c>
      <c r="H26" s="244">
        <v>35596419.590000004</v>
      </c>
      <c r="I26" s="244">
        <v>-5539722.5399999991</v>
      </c>
      <c r="J26" s="239">
        <v>30056697.050000004</v>
      </c>
      <c r="K26" s="239">
        <v>30026314.900000006</v>
      </c>
      <c r="L26" s="245">
        <v>29981578.900000006</v>
      </c>
      <c r="M26" s="245">
        <v>29981578.900000006</v>
      </c>
      <c r="N26" s="245">
        <v>29981578.900000006</v>
      </c>
      <c r="O26" s="239">
        <v>75118.149999999994</v>
      </c>
      <c r="P26" s="241">
        <f t="shared" si="0"/>
        <v>0.84226389185564721</v>
      </c>
      <c r="Q26" s="242">
        <f t="shared" si="1"/>
        <v>0.99750078493737893</v>
      </c>
      <c r="R26" s="246"/>
    </row>
    <row r="27" spans="2:18" x14ac:dyDescent="0.2">
      <c r="B27" s="234"/>
      <c r="C27" s="235"/>
      <c r="D27" s="236" t="s">
        <v>353</v>
      </c>
      <c r="E27" s="237" t="s">
        <v>372</v>
      </c>
      <c r="F27" s="237" t="s">
        <v>373</v>
      </c>
      <c r="G27" s="247" t="s">
        <v>374</v>
      </c>
      <c r="H27" s="244">
        <v>50560348.019999996</v>
      </c>
      <c r="I27" s="244">
        <v>12749169.67</v>
      </c>
      <c r="J27" s="239">
        <v>63309517.689999968</v>
      </c>
      <c r="K27" s="239">
        <v>57020967.609999977</v>
      </c>
      <c r="L27" s="245">
        <v>56905809.609999977</v>
      </c>
      <c r="M27" s="245">
        <v>56905809.609999977</v>
      </c>
      <c r="N27" s="245">
        <v>56905809.609999977</v>
      </c>
      <c r="O27" s="239">
        <v>6403708.0800000001</v>
      </c>
      <c r="P27" s="241">
        <f t="shared" si="0"/>
        <v>1.1255027277005674</v>
      </c>
      <c r="Q27" s="242">
        <f t="shared" si="1"/>
        <v>0.89885078399497131</v>
      </c>
      <c r="R27" s="246"/>
    </row>
    <row r="28" spans="2:18" ht="22.5" x14ac:dyDescent="0.2">
      <c r="B28" s="234"/>
      <c r="C28" s="235"/>
      <c r="D28" s="236" t="s">
        <v>353</v>
      </c>
      <c r="E28" s="237" t="s">
        <v>375</v>
      </c>
      <c r="F28" s="237" t="s">
        <v>376</v>
      </c>
      <c r="G28" s="247" t="s">
        <v>377</v>
      </c>
      <c r="H28" s="244">
        <v>29297782.800000001</v>
      </c>
      <c r="I28" s="244">
        <v>-4733366.830000001</v>
      </c>
      <c r="J28" s="239">
        <v>24564415.96999998</v>
      </c>
      <c r="K28" s="239">
        <v>24548805.96999998</v>
      </c>
      <c r="L28" s="245">
        <v>24517870.96999998</v>
      </c>
      <c r="M28" s="245">
        <v>24517870.96999998</v>
      </c>
      <c r="N28" s="245">
        <v>24517870.96999998</v>
      </c>
      <c r="O28" s="239">
        <v>46545</v>
      </c>
      <c r="P28" s="241">
        <f t="shared" si="0"/>
        <v>0.83685073158505285</v>
      </c>
      <c r="Q28" s="242">
        <f t="shared" si="1"/>
        <v>0.9981051859707617</v>
      </c>
      <c r="R28" s="246"/>
    </row>
    <row r="29" spans="2:18" ht="33.75" x14ac:dyDescent="0.2">
      <c r="B29" s="234"/>
      <c r="C29" s="235"/>
      <c r="D29" s="236" t="s">
        <v>353</v>
      </c>
      <c r="E29" s="237" t="s">
        <v>378</v>
      </c>
      <c r="F29" s="237" t="s">
        <v>379</v>
      </c>
      <c r="G29" s="247" t="s">
        <v>380</v>
      </c>
      <c r="H29" s="244">
        <v>69228207.310000002</v>
      </c>
      <c r="I29" s="244">
        <v>-315834.00999999791</v>
      </c>
      <c r="J29" s="239">
        <v>68912373.300000027</v>
      </c>
      <c r="K29" s="239">
        <v>68823836.500000015</v>
      </c>
      <c r="L29" s="245">
        <v>68104402.500000015</v>
      </c>
      <c r="M29" s="245">
        <v>68104402.500000015</v>
      </c>
      <c r="N29" s="245">
        <v>67171482</v>
      </c>
      <c r="O29" s="239">
        <v>807970.8</v>
      </c>
      <c r="P29" s="241">
        <f t="shared" si="0"/>
        <v>0.98376666313244754</v>
      </c>
      <c r="Q29" s="242">
        <f t="shared" si="1"/>
        <v>0.98827538856508934</v>
      </c>
      <c r="R29" s="246"/>
    </row>
    <row r="30" spans="2:18" ht="22.5" x14ac:dyDescent="0.2">
      <c r="B30" s="234"/>
      <c r="C30" s="235"/>
      <c r="D30" s="236" t="s">
        <v>353</v>
      </c>
      <c r="E30" s="237" t="s">
        <v>381</v>
      </c>
      <c r="F30" s="237" t="s">
        <v>382</v>
      </c>
      <c r="G30" s="247" t="s">
        <v>383</v>
      </c>
      <c r="H30" s="244">
        <v>131857716.52</v>
      </c>
      <c r="I30" s="244">
        <v>-21015403.949999996</v>
      </c>
      <c r="J30" s="239">
        <v>110842312.56999999</v>
      </c>
      <c r="K30" s="239">
        <v>110816886.53</v>
      </c>
      <c r="L30" s="245">
        <v>110637443.53</v>
      </c>
      <c r="M30" s="245">
        <v>110637443.53</v>
      </c>
      <c r="N30" s="245">
        <v>108132453.12</v>
      </c>
      <c r="O30" s="239">
        <v>204869.04000000004</v>
      </c>
      <c r="P30" s="241">
        <f t="shared" si="0"/>
        <v>0.83906688550319819</v>
      </c>
      <c r="Q30" s="242">
        <f t="shared" si="1"/>
        <v>0.99815170727450664</v>
      </c>
      <c r="R30" s="246"/>
    </row>
    <row r="31" spans="2:18" ht="22.5" x14ac:dyDescent="0.2">
      <c r="B31" s="234"/>
      <c r="C31" s="235"/>
      <c r="D31" s="236" t="s">
        <v>353</v>
      </c>
      <c r="E31" s="237" t="s">
        <v>384</v>
      </c>
      <c r="F31" s="237" t="s">
        <v>385</v>
      </c>
      <c r="G31" s="247" t="s">
        <v>386</v>
      </c>
      <c r="H31" s="244">
        <v>146485983.30000001</v>
      </c>
      <c r="I31" s="244">
        <v>-28120161.249999996</v>
      </c>
      <c r="J31" s="239">
        <v>118365822.05</v>
      </c>
      <c r="K31" s="239">
        <v>117714809.81999999</v>
      </c>
      <c r="L31" s="245">
        <v>98497972.189999983</v>
      </c>
      <c r="M31" s="245">
        <v>98497972.189999983</v>
      </c>
      <c r="N31" s="245">
        <v>98482689.349999979</v>
      </c>
      <c r="O31" s="239">
        <v>19867849.860000003</v>
      </c>
      <c r="P31" s="241">
        <f t="shared" si="0"/>
        <v>0.67240544092384824</v>
      </c>
      <c r="Q31" s="242">
        <f t="shared" si="1"/>
        <v>0.83214876122258119</v>
      </c>
      <c r="R31" s="246"/>
    </row>
    <row r="32" spans="2:18" x14ac:dyDescent="0.2">
      <c r="B32" s="234"/>
      <c r="C32" s="235"/>
      <c r="D32" s="236" t="s">
        <v>353</v>
      </c>
      <c r="E32" s="237" t="s">
        <v>387</v>
      </c>
      <c r="F32" s="237" t="s">
        <v>388</v>
      </c>
      <c r="G32" s="247" t="s">
        <v>389</v>
      </c>
      <c r="H32" s="244">
        <v>16569011.439999999</v>
      </c>
      <c r="I32" s="244">
        <v>-9127986.4199999981</v>
      </c>
      <c r="J32" s="239">
        <v>7441025.0199999986</v>
      </c>
      <c r="K32" s="239">
        <v>7441025.0199999986</v>
      </c>
      <c r="L32" s="245">
        <v>7427511.5199999977</v>
      </c>
      <c r="M32" s="245">
        <v>7427511.5199999977</v>
      </c>
      <c r="N32" s="245">
        <v>7427511.5199999977</v>
      </c>
      <c r="O32" s="239">
        <v>13513.5</v>
      </c>
      <c r="P32" s="241">
        <f t="shared" si="0"/>
        <v>0.44827728841256675</v>
      </c>
      <c r="Q32" s="242">
        <f t="shared" si="1"/>
        <v>0.99818391955897479</v>
      </c>
      <c r="R32" s="246"/>
    </row>
    <row r="33" spans="2:18" ht="22.5" x14ac:dyDescent="0.2">
      <c r="B33" s="234"/>
      <c r="C33" s="235"/>
      <c r="D33" s="236" t="s">
        <v>353</v>
      </c>
      <c r="E33" s="237" t="s">
        <v>390</v>
      </c>
      <c r="F33" s="237" t="s">
        <v>391</v>
      </c>
      <c r="G33" s="247" t="s">
        <v>392</v>
      </c>
      <c r="H33" s="244">
        <v>77710484.949999988</v>
      </c>
      <c r="I33" s="244">
        <v>5948560.209999999</v>
      </c>
      <c r="J33" s="239">
        <v>83659045.160000011</v>
      </c>
      <c r="K33" s="239">
        <v>83642365.160000026</v>
      </c>
      <c r="L33" s="245">
        <v>83526479.160000026</v>
      </c>
      <c r="M33" s="245">
        <v>83526479.160000026</v>
      </c>
      <c r="N33" s="245">
        <v>83526479.160000026</v>
      </c>
      <c r="O33" s="239">
        <v>132566</v>
      </c>
      <c r="P33" s="241">
        <f t="shared" si="0"/>
        <v>1.0748418210714055</v>
      </c>
      <c r="Q33" s="242">
        <f t="shared" si="1"/>
        <v>0.99841540146978192</v>
      </c>
      <c r="R33" s="246"/>
    </row>
    <row r="34" spans="2:18" ht="22.5" x14ac:dyDescent="0.2">
      <c r="B34" s="234"/>
      <c r="C34" s="235"/>
      <c r="D34" s="236" t="s">
        <v>353</v>
      </c>
      <c r="E34" s="237" t="s">
        <v>393</v>
      </c>
      <c r="F34" s="237" t="s">
        <v>394</v>
      </c>
      <c r="G34" s="247" t="s">
        <v>395</v>
      </c>
      <c r="H34" s="244">
        <v>42540700.930000007</v>
      </c>
      <c r="I34" s="244">
        <v>1826705.0899999996</v>
      </c>
      <c r="J34" s="239">
        <v>44367406.020000003</v>
      </c>
      <c r="K34" s="239">
        <v>44333119.990000002</v>
      </c>
      <c r="L34" s="245">
        <v>44333119.990000002</v>
      </c>
      <c r="M34" s="245">
        <v>44333119.990000002</v>
      </c>
      <c r="N34" s="245">
        <v>44333119.990000002</v>
      </c>
      <c r="O34" s="239">
        <v>34286.029999999941</v>
      </c>
      <c r="P34" s="241">
        <f t="shared" si="0"/>
        <v>1.042134215488113</v>
      </c>
      <c r="Q34" s="242">
        <f t="shared" si="1"/>
        <v>0.99922722482390458</v>
      </c>
      <c r="R34" s="246"/>
    </row>
    <row r="35" spans="2:18" ht="22.5" x14ac:dyDescent="0.2">
      <c r="B35" s="234"/>
      <c r="C35" s="235"/>
      <c r="D35" s="236" t="s">
        <v>353</v>
      </c>
      <c r="E35" s="237" t="s">
        <v>396</v>
      </c>
      <c r="F35" s="237" t="s">
        <v>397</v>
      </c>
      <c r="G35" s="247" t="s">
        <v>398</v>
      </c>
      <c r="H35" s="244">
        <v>21287377.529999997</v>
      </c>
      <c r="I35" s="244">
        <v>882471.47</v>
      </c>
      <c r="J35" s="239">
        <v>22169849</v>
      </c>
      <c r="K35" s="239">
        <v>22159029.240000002</v>
      </c>
      <c r="L35" s="245">
        <v>22159029.240000002</v>
      </c>
      <c r="M35" s="245">
        <v>22159029.240000002</v>
      </c>
      <c r="N35" s="245">
        <v>22159029.240000002</v>
      </c>
      <c r="O35" s="239">
        <v>10819.760000000066</v>
      </c>
      <c r="P35" s="241">
        <f t="shared" si="0"/>
        <v>1.0409468807875277</v>
      </c>
      <c r="Q35" s="242">
        <f t="shared" si="1"/>
        <v>0.99951196059116154</v>
      </c>
      <c r="R35" s="246"/>
    </row>
    <row r="36" spans="2:18" ht="22.5" x14ac:dyDescent="0.2">
      <c r="B36" s="234"/>
      <c r="C36" s="235"/>
      <c r="D36" s="236" t="s">
        <v>353</v>
      </c>
      <c r="E36" s="237" t="s">
        <v>399</v>
      </c>
      <c r="F36" s="237" t="s">
        <v>400</v>
      </c>
      <c r="G36" s="247" t="s">
        <v>401</v>
      </c>
      <c r="H36" s="244">
        <v>42974415.530000001</v>
      </c>
      <c r="I36" s="244">
        <v>-113663.23999999976</v>
      </c>
      <c r="J36" s="239">
        <v>42860752.289999999</v>
      </c>
      <c r="K36" s="239">
        <v>42707148.06000001</v>
      </c>
      <c r="L36" s="245">
        <v>42707148.06000001</v>
      </c>
      <c r="M36" s="245">
        <v>42707148.06000001</v>
      </c>
      <c r="N36" s="245">
        <v>42707148.06000001</v>
      </c>
      <c r="O36" s="239">
        <v>153604.22999999978</v>
      </c>
      <c r="P36" s="241">
        <f t="shared" si="0"/>
        <v>0.99378077708087931</v>
      </c>
      <c r="Q36" s="242">
        <f t="shared" si="1"/>
        <v>0.99641620312773116</v>
      </c>
      <c r="R36" s="246"/>
    </row>
    <row r="37" spans="2:18" ht="22.5" x14ac:dyDescent="0.2">
      <c r="B37" s="234"/>
      <c r="C37" s="235"/>
      <c r="D37" s="236" t="s">
        <v>353</v>
      </c>
      <c r="E37" s="237" t="s">
        <v>402</v>
      </c>
      <c r="F37" s="237" t="s">
        <v>403</v>
      </c>
      <c r="G37" s="247" t="s">
        <v>404</v>
      </c>
      <c r="H37" s="244">
        <v>21063556.410000004</v>
      </c>
      <c r="I37" s="244">
        <v>-853213.57000000076</v>
      </c>
      <c r="J37" s="239">
        <v>20210342.840000004</v>
      </c>
      <c r="K37" s="239">
        <v>20161867.460000005</v>
      </c>
      <c r="L37" s="245">
        <v>20161867.460000005</v>
      </c>
      <c r="M37" s="245">
        <v>20161867.460000005</v>
      </c>
      <c r="N37" s="245">
        <v>20161867.460000005</v>
      </c>
      <c r="O37" s="239">
        <v>48475.380000000005</v>
      </c>
      <c r="P37" s="241">
        <f t="shared" si="0"/>
        <v>0.95719198921356319</v>
      </c>
      <c r="Q37" s="242">
        <f t="shared" si="1"/>
        <v>0.99760145681922541</v>
      </c>
      <c r="R37" s="246"/>
    </row>
    <row r="38" spans="2:18" ht="22.5" x14ac:dyDescent="0.2">
      <c r="B38" s="234"/>
      <c r="C38" s="235"/>
      <c r="D38" s="236" t="s">
        <v>353</v>
      </c>
      <c r="E38" s="237" t="s">
        <v>405</v>
      </c>
      <c r="F38" s="237" t="s">
        <v>406</v>
      </c>
      <c r="G38" s="247" t="s">
        <v>407</v>
      </c>
      <c r="H38" s="244">
        <v>49065914.799999997</v>
      </c>
      <c r="I38" s="244">
        <v>1373982.6599999983</v>
      </c>
      <c r="J38" s="239">
        <v>50439897.460000001</v>
      </c>
      <c r="K38" s="239">
        <v>50366615.520000003</v>
      </c>
      <c r="L38" s="245">
        <v>50366615.520000003</v>
      </c>
      <c r="M38" s="245">
        <v>50366615.520000003</v>
      </c>
      <c r="N38" s="245">
        <v>50366615.520000003</v>
      </c>
      <c r="O38" s="239">
        <v>73281.940000000031</v>
      </c>
      <c r="P38" s="241">
        <f t="shared" si="0"/>
        <v>1.0265092524067239</v>
      </c>
      <c r="Q38" s="242">
        <f t="shared" si="1"/>
        <v>0.99854714335892314</v>
      </c>
      <c r="R38" s="246"/>
    </row>
    <row r="39" spans="2:18" ht="22.5" x14ac:dyDescent="0.2">
      <c r="B39" s="234"/>
      <c r="C39" s="235"/>
      <c r="D39" s="236" t="s">
        <v>353</v>
      </c>
      <c r="E39" s="237" t="s">
        <v>408</v>
      </c>
      <c r="F39" s="237" t="s">
        <v>409</v>
      </c>
      <c r="G39" s="247" t="s">
        <v>410</v>
      </c>
      <c r="H39" s="244">
        <v>18256596.560000002</v>
      </c>
      <c r="I39" s="244">
        <v>831855.83000000007</v>
      </c>
      <c r="J39" s="239">
        <v>19088452.390000001</v>
      </c>
      <c r="K39" s="239">
        <v>19086490.190000001</v>
      </c>
      <c r="L39" s="245">
        <v>19086490.190000001</v>
      </c>
      <c r="M39" s="245">
        <v>19086490.190000001</v>
      </c>
      <c r="N39" s="245">
        <v>19086490.190000001</v>
      </c>
      <c r="O39" s="239">
        <v>1962.2</v>
      </c>
      <c r="P39" s="241">
        <f t="shared" si="0"/>
        <v>1.0454571928164467</v>
      </c>
      <c r="Q39" s="242">
        <f t="shared" si="1"/>
        <v>0.99989720486711497</v>
      </c>
      <c r="R39" s="246"/>
    </row>
    <row r="40" spans="2:18" ht="22.5" x14ac:dyDescent="0.2">
      <c r="B40" s="234"/>
      <c r="C40" s="235"/>
      <c r="D40" s="236" t="s">
        <v>353</v>
      </c>
      <c r="E40" s="237" t="s">
        <v>411</v>
      </c>
      <c r="F40" s="237" t="s">
        <v>412</v>
      </c>
      <c r="G40" s="247" t="s">
        <v>413</v>
      </c>
      <c r="H40" s="244">
        <v>30353682.48</v>
      </c>
      <c r="I40" s="244">
        <v>182114.46999999951</v>
      </c>
      <c r="J40" s="239">
        <v>30535796.949999999</v>
      </c>
      <c r="K40" s="239">
        <v>30531951.150000002</v>
      </c>
      <c r="L40" s="245">
        <v>30531951.150000002</v>
      </c>
      <c r="M40" s="245">
        <v>30531951.150000002</v>
      </c>
      <c r="N40" s="245">
        <v>30531951.150000002</v>
      </c>
      <c r="O40" s="239">
        <v>3845.8000000000088</v>
      </c>
      <c r="P40" s="241">
        <f t="shared" si="0"/>
        <v>1.0058730491800283</v>
      </c>
      <c r="Q40" s="242">
        <f t="shared" si="1"/>
        <v>0.99987405601346202</v>
      </c>
      <c r="R40" s="246"/>
    </row>
    <row r="41" spans="2:18" ht="22.5" x14ac:dyDescent="0.2">
      <c r="B41" s="234"/>
      <c r="C41" s="235"/>
      <c r="D41" s="236" t="s">
        <v>353</v>
      </c>
      <c r="E41" s="237" t="s">
        <v>414</v>
      </c>
      <c r="F41" s="237" t="s">
        <v>415</v>
      </c>
      <c r="G41" s="247" t="s">
        <v>416</v>
      </c>
      <c r="H41" s="244">
        <v>43635059.349999994</v>
      </c>
      <c r="I41" s="244">
        <v>5150591.8900000025</v>
      </c>
      <c r="J41" s="239">
        <v>48785651.24000001</v>
      </c>
      <c r="K41" s="239">
        <v>48760760.109999999</v>
      </c>
      <c r="L41" s="245">
        <v>48760760.109999999</v>
      </c>
      <c r="M41" s="245">
        <v>48760760.109999999</v>
      </c>
      <c r="N41" s="245">
        <v>48760760.109999999</v>
      </c>
      <c r="O41" s="239">
        <v>24891.12999999943</v>
      </c>
      <c r="P41" s="241">
        <f t="shared" si="0"/>
        <v>1.1174674868409455</v>
      </c>
      <c r="Q41" s="242">
        <f t="shared" si="1"/>
        <v>0.99948978584138282</v>
      </c>
      <c r="R41" s="246"/>
    </row>
    <row r="42" spans="2:18" ht="22.5" x14ac:dyDescent="0.2">
      <c r="B42" s="234"/>
      <c r="C42" s="235"/>
      <c r="D42" s="236" t="s">
        <v>353</v>
      </c>
      <c r="E42" s="237" t="s">
        <v>417</v>
      </c>
      <c r="F42" s="237" t="s">
        <v>418</v>
      </c>
      <c r="G42" s="247" t="s">
        <v>419</v>
      </c>
      <c r="H42" s="244">
        <v>22235077.289999999</v>
      </c>
      <c r="I42" s="244">
        <v>848404.09999999963</v>
      </c>
      <c r="J42" s="239">
        <v>23083481.390000004</v>
      </c>
      <c r="K42" s="239">
        <v>23068197.030000001</v>
      </c>
      <c r="L42" s="245">
        <v>23068197.030000001</v>
      </c>
      <c r="M42" s="245">
        <v>23068197.030000001</v>
      </c>
      <c r="N42" s="245">
        <v>23068197.030000001</v>
      </c>
      <c r="O42" s="239">
        <v>15284.359999999999</v>
      </c>
      <c r="P42" s="241">
        <f t="shared" si="0"/>
        <v>1.0374687134716949</v>
      </c>
      <c r="Q42" s="242">
        <f t="shared" si="1"/>
        <v>0.99933786590758256</v>
      </c>
      <c r="R42" s="246"/>
    </row>
    <row r="43" spans="2:18" ht="22.5" x14ac:dyDescent="0.2">
      <c r="B43" s="234"/>
      <c r="C43" s="235"/>
      <c r="D43" s="236" t="s">
        <v>353</v>
      </c>
      <c r="E43" s="237" t="s">
        <v>420</v>
      </c>
      <c r="F43" s="237" t="s">
        <v>421</v>
      </c>
      <c r="G43" s="247" t="s">
        <v>422</v>
      </c>
      <c r="H43" s="244">
        <v>22154549.870000001</v>
      </c>
      <c r="I43" s="244">
        <v>5282731.3199999994</v>
      </c>
      <c r="J43" s="239">
        <v>27437281.190000001</v>
      </c>
      <c r="K43" s="239">
        <v>27434286.18</v>
      </c>
      <c r="L43" s="245">
        <v>27434286.18</v>
      </c>
      <c r="M43" s="245">
        <v>27434286.18</v>
      </c>
      <c r="N43" s="245">
        <v>27434286.18</v>
      </c>
      <c r="O43" s="239">
        <v>2995.0100000000039</v>
      </c>
      <c r="P43" s="241">
        <f t="shared" si="0"/>
        <v>1.238313860628214</v>
      </c>
      <c r="Q43" s="242">
        <f t="shared" si="1"/>
        <v>0.9998908415896145</v>
      </c>
      <c r="R43" s="246"/>
    </row>
    <row r="44" spans="2:18" ht="22.5" x14ac:dyDescent="0.2">
      <c r="B44" s="234"/>
      <c r="C44" s="235"/>
      <c r="D44" s="236" t="s">
        <v>353</v>
      </c>
      <c r="E44" s="237" t="s">
        <v>423</v>
      </c>
      <c r="F44" s="237" t="s">
        <v>424</v>
      </c>
      <c r="G44" s="247" t="s">
        <v>425</v>
      </c>
      <c r="H44" s="244">
        <v>11802116.289999999</v>
      </c>
      <c r="I44" s="244">
        <v>493491.82000000007</v>
      </c>
      <c r="J44" s="239">
        <v>12295608.109999999</v>
      </c>
      <c r="K44" s="239">
        <v>12029188.309999999</v>
      </c>
      <c r="L44" s="245">
        <v>12029188.309999999</v>
      </c>
      <c r="M44" s="245">
        <v>12029188.309999999</v>
      </c>
      <c r="N44" s="245">
        <v>12029188.309999999</v>
      </c>
      <c r="O44" s="239">
        <v>266419.80000000005</v>
      </c>
      <c r="P44" s="241">
        <f t="shared" si="0"/>
        <v>1.0192399409072421</v>
      </c>
      <c r="Q44" s="242">
        <f t="shared" si="1"/>
        <v>0.97833211683256871</v>
      </c>
      <c r="R44" s="246"/>
    </row>
    <row r="45" spans="2:18" ht="22.5" x14ac:dyDescent="0.2">
      <c r="B45" s="234"/>
      <c r="C45" s="235"/>
      <c r="D45" s="236" t="s">
        <v>353</v>
      </c>
      <c r="E45" s="237" t="s">
        <v>426</v>
      </c>
      <c r="F45" s="237" t="s">
        <v>427</v>
      </c>
      <c r="G45" s="247" t="s">
        <v>428</v>
      </c>
      <c r="H45" s="244">
        <v>17138316.580000002</v>
      </c>
      <c r="I45" s="244">
        <v>-1023845.58</v>
      </c>
      <c r="J45" s="239">
        <v>16114471</v>
      </c>
      <c r="K45" s="239">
        <v>16113672.650000002</v>
      </c>
      <c r="L45" s="245">
        <v>16113672.650000002</v>
      </c>
      <c r="M45" s="245">
        <v>16113672.650000002</v>
      </c>
      <c r="N45" s="245">
        <v>16113672.650000002</v>
      </c>
      <c r="O45" s="239">
        <v>798.35000000003265</v>
      </c>
      <c r="P45" s="241">
        <f t="shared" si="0"/>
        <v>0.94021326860097021</v>
      </c>
      <c r="Q45" s="242">
        <f t="shared" si="1"/>
        <v>0.99995045757319634</v>
      </c>
      <c r="R45" s="246"/>
    </row>
    <row r="46" spans="2:18" ht="22.5" x14ac:dyDescent="0.2">
      <c r="B46" s="234"/>
      <c r="C46" s="235"/>
      <c r="D46" s="236" t="s">
        <v>353</v>
      </c>
      <c r="E46" s="237" t="s">
        <v>429</v>
      </c>
      <c r="F46" s="237" t="s">
        <v>430</v>
      </c>
      <c r="G46" s="247" t="s">
        <v>431</v>
      </c>
      <c r="H46" s="244">
        <v>109673162.22</v>
      </c>
      <c r="I46" s="244">
        <v>5466058.2199999997</v>
      </c>
      <c r="J46" s="239">
        <v>115139220.43999998</v>
      </c>
      <c r="K46" s="239">
        <v>114800315.49999997</v>
      </c>
      <c r="L46" s="245">
        <v>114800315.49999997</v>
      </c>
      <c r="M46" s="245">
        <v>114800315.49999997</v>
      </c>
      <c r="N46" s="245">
        <v>114800315.49999997</v>
      </c>
      <c r="O46" s="239">
        <v>338904.94000000029</v>
      </c>
      <c r="P46" s="241">
        <f t="shared" si="0"/>
        <v>1.0467493886035228</v>
      </c>
      <c r="Q46" s="242">
        <f t="shared" si="1"/>
        <v>0.99705656388235997</v>
      </c>
      <c r="R46" s="246"/>
    </row>
    <row r="47" spans="2:18" ht="22.5" x14ac:dyDescent="0.2">
      <c r="B47" s="234"/>
      <c r="C47" s="235"/>
      <c r="D47" s="236" t="s">
        <v>353</v>
      </c>
      <c r="E47" s="237" t="s">
        <v>432</v>
      </c>
      <c r="F47" s="237" t="s">
        <v>433</v>
      </c>
      <c r="G47" s="247" t="s">
        <v>434</v>
      </c>
      <c r="H47" s="244">
        <v>25247096.5</v>
      </c>
      <c r="I47" s="244">
        <v>-55923.030000000028</v>
      </c>
      <c r="J47" s="239">
        <v>25191173.470000006</v>
      </c>
      <c r="K47" s="239">
        <v>25189662.300000004</v>
      </c>
      <c r="L47" s="245">
        <v>25189662.300000004</v>
      </c>
      <c r="M47" s="245">
        <v>25189662.300000004</v>
      </c>
      <c r="N47" s="245">
        <v>25189662.300000004</v>
      </c>
      <c r="O47" s="239">
        <v>1511.1699999999996</v>
      </c>
      <c r="P47" s="241">
        <f t="shared" si="0"/>
        <v>0.99772511662875785</v>
      </c>
      <c r="Q47" s="242">
        <f t="shared" si="1"/>
        <v>0.99994001192513715</v>
      </c>
      <c r="R47" s="246"/>
    </row>
    <row r="48" spans="2:18" ht="22.5" x14ac:dyDescent="0.2">
      <c r="B48" s="234"/>
      <c r="C48" s="235"/>
      <c r="D48" s="236" t="s">
        <v>353</v>
      </c>
      <c r="E48" s="237" t="s">
        <v>435</v>
      </c>
      <c r="F48" s="237" t="s">
        <v>436</v>
      </c>
      <c r="G48" s="247" t="s">
        <v>437</v>
      </c>
      <c r="H48" s="244">
        <v>24784282.269999996</v>
      </c>
      <c r="I48" s="244">
        <v>2254852.5099999988</v>
      </c>
      <c r="J48" s="239">
        <v>27039134.780000001</v>
      </c>
      <c r="K48" s="239">
        <v>26892280.07</v>
      </c>
      <c r="L48" s="245">
        <v>26892280.07</v>
      </c>
      <c r="M48" s="245">
        <v>26892280.07</v>
      </c>
      <c r="N48" s="245">
        <v>26892280.07</v>
      </c>
      <c r="O48" s="239">
        <v>146854.70999999985</v>
      </c>
      <c r="P48" s="241">
        <f t="shared" si="0"/>
        <v>1.085053816650225</v>
      </c>
      <c r="Q48" s="242">
        <f t="shared" si="1"/>
        <v>0.99456880883227727</v>
      </c>
      <c r="R48" s="246"/>
    </row>
    <row r="49" spans="2:18" ht="22.5" x14ac:dyDescent="0.2">
      <c r="B49" s="234"/>
      <c r="C49" s="235"/>
      <c r="D49" s="236" t="s">
        <v>353</v>
      </c>
      <c r="E49" s="237" t="s">
        <v>438</v>
      </c>
      <c r="F49" s="237" t="s">
        <v>439</v>
      </c>
      <c r="G49" s="247" t="s">
        <v>440</v>
      </c>
      <c r="H49" s="244">
        <v>34300785.439999998</v>
      </c>
      <c r="I49" s="244">
        <v>-5335473.71</v>
      </c>
      <c r="J49" s="239">
        <v>28965311.73</v>
      </c>
      <c r="K49" s="239">
        <v>28959367.520000007</v>
      </c>
      <c r="L49" s="245">
        <v>28959367.520000007</v>
      </c>
      <c r="M49" s="245">
        <v>28959367.520000007</v>
      </c>
      <c r="N49" s="245">
        <v>28959367.520000007</v>
      </c>
      <c r="O49" s="239">
        <v>5944.20999999995</v>
      </c>
      <c r="P49" s="241">
        <f t="shared" si="0"/>
        <v>0.84427709594745681</v>
      </c>
      <c r="Q49" s="242">
        <f t="shared" si="1"/>
        <v>0.99979478177016001</v>
      </c>
      <c r="R49" s="246"/>
    </row>
    <row r="50" spans="2:18" ht="22.5" x14ac:dyDescent="0.2">
      <c r="B50" s="234"/>
      <c r="C50" s="235"/>
      <c r="D50" s="236" t="s">
        <v>353</v>
      </c>
      <c r="E50" s="237" t="s">
        <v>441</v>
      </c>
      <c r="F50" s="237" t="s">
        <v>442</v>
      </c>
      <c r="G50" s="247" t="s">
        <v>443</v>
      </c>
      <c r="H50" s="244">
        <v>26834423.200000003</v>
      </c>
      <c r="I50" s="244">
        <v>1596886.5599999998</v>
      </c>
      <c r="J50" s="239">
        <v>28431309.759999987</v>
      </c>
      <c r="K50" s="239">
        <v>28408709.979999989</v>
      </c>
      <c r="L50" s="245">
        <v>28408709.979999989</v>
      </c>
      <c r="M50" s="245">
        <v>28408709.979999989</v>
      </c>
      <c r="N50" s="245">
        <v>28408709.979999989</v>
      </c>
      <c r="O50" s="239">
        <v>22599.779999999981</v>
      </c>
      <c r="P50" s="241">
        <f t="shared" si="0"/>
        <v>1.0586666897315677</v>
      </c>
      <c r="Q50" s="242">
        <f t="shared" si="1"/>
        <v>0.99920510943073781</v>
      </c>
      <c r="R50" s="246"/>
    </row>
    <row r="51" spans="2:18" ht="22.5" x14ac:dyDescent="0.2">
      <c r="B51" s="234"/>
      <c r="C51" s="235"/>
      <c r="D51" s="236" t="s">
        <v>353</v>
      </c>
      <c r="E51" s="237" t="s">
        <v>444</v>
      </c>
      <c r="F51" s="237" t="s">
        <v>445</v>
      </c>
      <c r="G51" s="247" t="s">
        <v>446</v>
      </c>
      <c r="H51" s="244">
        <v>5264119.5700000012</v>
      </c>
      <c r="I51" s="244">
        <v>505657.29999999987</v>
      </c>
      <c r="J51" s="239">
        <v>5769776.8700000001</v>
      </c>
      <c r="K51" s="239">
        <v>5769076.3799999999</v>
      </c>
      <c r="L51" s="245">
        <v>5769076.3799999999</v>
      </c>
      <c r="M51" s="245">
        <v>5769076.3799999999</v>
      </c>
      <c r="N51" s="245">
        <v>5769076.3799999999</v>
      </c>
      <c r="O51" s="239">
        <v>700.4900000000016</v>
      </c>
      <c r="P51" s="241">
        <f t="shared" si="0"/>
        <v>1.0959242667810447</v>
      </c>
      <c r="Q51" s="242">
        <f t="shared" si="1"/>
        <v>0.99987859322539097</v>
      </c>
      <c r="R51" s="246"/>
    </row>
    <row r="52" spans="2:18" ht="22.5" x14ac:dyDescent="0.2">
      <c r="B52" s="234"/>
      <c r="C52" s="235"/>
      <c r="D52" s="236" t="s">
        <v>353</v>
      </c>
      <c r="E52" s="237" t="s">
        <v>447</v>
      </c>
      <c r="F52" s="237" t="s">
        <v>448</v>
      </c>
      <c r="G52" s="247" t="s">
        <v>449</v>
      </c>
      <c r="H52" s="244">
        <v>22083651.899999999</v>
      </c>
      <c r="I52" s="244">
        <v>657765.70999999973</v>
      </c>
      <c r="J52" s="239">
        <v>22741417.610000003</v>
      </c>
      <c r="K52" s="239">
        <v>22735232.730000008</v>
      </c>
      <c r="L52" s="245">
        <v>22735232.730000008</v>
      </c>
      <c r="M52" s="245">
        <v>22735232.730000008</v>
      </c>
      <c r="N52" s="245">
        <v>22735232.730000008</v>
      </c>
      <c r="O52" s="239">
        <v>6184.8800000000138</v>
      </c>
      <c r="P52" s="241">
        <f t="shared" si="0"/>
        <v>1.0295051213880078</v>
      </c>
      <c r="Q52" s="242">
        <f t="shared" si="1"/>
        <v>0.99972803454445713</v>
      </c>
      <c r="R52" s="246"/>
    </row>
    <row r="53" spans="2:18" ht="22.5" x14ac:dyDescent="0.2">
      <c r="B53" s="234"/>
      <c r="C53" s="235"/>
      <c r="D53" s="236" t="s">
        <v>353</v>
      </c>
      <c r="E53" s="237" t="s">
        <v>450</v>
      </c>
      <c r="F53" s="237" t="s">
        <v>451</v>
      </c>
      <c r="G53" s="247" t="s">
        <v>452</v>
      </c>
      <c r="H53" s="244">
        <v>29356521.549999997</v>
      </c>
      <c r="I53" s="244">
        <v>-1375764.7199999997</v>
      </c>
      <c r="J53" s="239">
        <v>27980756.829999998</v>
      </c>
      <c r="K53" s="239">
        <v>27974263.469999999</v>
      </c>
      <c r="L53" s="245">
        <v>27974263.469999999</v>
      </c>
      <c r="M53" s="245">
        <v>27974263.469999999</v>
      </c>
      <c r="N53" s="245">
        <v>27974263.469999999</v>
      </c>
      <c r="O53" s="239">
        <v>6493.3600000000106</v>
      </c>
      <c r="P53" s="241">
        <f t="shared" si="0"/>
        <v>0.95291478666347651</v>
      </c>
      <c r="Q53" s="242">
        <f t="shared" si="1"/>
        <v>0.99976793479749493</v>
      </c>
      <c r="R53" s="246"/>
    </row>
    <row r="54" spans="2:18" ht="22.5" x14ac:dyDescent="0.2">
      <c r="B54" s="234"/>
      <c r="C54" s="235"/>
      <c r="D54" s="236" t="s">
        <v>353</v>
      </c>
      <c r="E54" s="237" t="s">
        <v>453</v>
      </c>
      <c r="F54" s="237" t="s">
        <v>454</v>
      </c>
      <c r="G54" s="247" t="s">
        <v>455</v>
      </c>
      <c r="H54" s="244">
        <v>46663334.479999997</v>
      </c>
      <c r="I54" s="244">
        <v>3615173.2500000009</v>
      </c>
      <c r="J54" s="239">
        <v>50278507.730000004</v>
      </c>
      <c r="K54" s="239">
        <v>50269683.229999997</v>
      </c>
      <c r="L54" s="245">
        <v>50269683.229999997</v>
      </c>
      <c r="M54" s="245">
        <v>50269683.229999997</v>
      </c>
      <c r="N54" s="245">
        <v>50269683.229999997</v>
      </c>
      <c r="O54" s="239">
        <v>8824.4999999999673</v>
      </c>
      <c r="P54" s="241">
        <f t="shared" si="0"/>
        <v>1.0772844202024545</v>
      </c>
      <c r="Q54" s="242">
        <f t="shared" si="1"/>
        <v>0.99982448763102927</v>
      </c>
      <c r="R54" s="246"/>
    </row>
    <row r="55" spans="2:18" ht="22.5" x14ac:dyDescent="0.2">
      <c r="B55" s="234"/>
      <c r="C55" s="235"/>
      <c r="D55" s="236" t="s">
        <v>353</v>
      </c>
      <c r="E55" s="237" t="s">
        <v>456</v>
      </c>
      <c r="F55" s="237" t="s">
        <v>457</v>
      </c>
      <c r="G55" s="247" t="s">
        <v>458</v>
      </c>
      <c r="H55" s="244">
        <v>42668935.560000002</v>
      </c>
      <c r="I55" s="244">
        <v>-970672.04</v>
      </c>
      <c r="J55" s="239">
        <v>41698263.519999996</v>
      </c>
      <c r="K55" s="239">
        <v>41685467.829999998</v>
      </c>
      <c r="L55" s="245">
        <v>41685467.829999998</v>
      </c>
      <c r="M55" s="245">
        <v>41685467.829999998</v>
      </c>
      <c r="N55" s="245">
        <v>41685467.829999998</v>
      </c>
      <c r="O55" s="239">
        <v>12795.689999999962</v>
      </c>
      <c r="P55" s="241">
        <f t="shared" si="0"/>
        <v>0.97695120074844433</v>
      </c>
      <c r="Q55" s="242">
        <f t="shared" si="1"/>
        <v>0.99969313614237532</v>
      </c>
      <c r="R55" s="246"/>
    </row>
    <row r="56" spans="2:18" ht="22.5" x14ac:dyDescent="0.2">
      <c r="B56" s="234"/>
      <c r="C56" s="235"/>
      <c r="D56" s="236" t="s">
        <v>353</v>
      </c>
      <c r="E56" s="237" t="s">
        <v>459</v>
      </c>
      <c r="F56" s="237" t="s">
        <v>460</v>
      </c>
      <c r="G56" s="247" t="s">
        <v>461</v>
      </c>
      <c r="H56" s="244">
        <v>20068598.219999999</v>
      </c>
      <c r="I56" s="244">
        <v>556552.54000000015</v>
      </c>
      <c r="J56" s="239">
        <v>20625150.759999998</v>
      </c>
      <c r="K56" s="239">
        <v>20614235.200000003</v>
      </c>
      <c r="L56" s="245">
        <v>20614235.200000003</v>
      </c>
      <c r="M56" s="245">
        <v>20614235.200000003</v>
      </c>
      <c r="N56" s="245">
        <v>20614235.200000003</v>
      </c>
      <c r="O56" s="239">
        <v>10915.559999999907</v>
      </c>
      <c r="P56" s="241">
        <f t="shared" si="0"/>
        <v>1.0271885945405113</v>
      </c>
      <c r="Q56" s="242">
        <f t="shared" si="1"/>
        <v>0.99947076459575923</v>
      </c>
      <c r="R56" s="246"/>
    </row>
    <row r="57" spans="2:18" ht="22.5" x14ac:dyDescent="0.2">
      <c r="B57" s="234"/>
      <c r="C57" s="235"/>
      <c r="D57" s="236" t="s">
        <v>353</v>
      </c>
      <c r="E57" s="237" t="s">
        <v>462</v>
      </c>
      <c r="F57" s="237" t="s">
        <v>463</v>
      </c>
      <c r="G57" s="247" t="s">
        <v>464</v>
      </c>
      <c r="H57" s="244">
        <v>18398965.210000001</v>
      </c>
      <c r="I57" s="244">
        <v>-2481082.7700000014</v>
      </c>
      <c r="J57" s="239">
        <v>15917882.439999996</v>
      </c>
      <c r="K57" s="239">
        <v>15915709.899999995</v>
      </c>
      <c r="L57" s="245">
        <v>15915709.899999995</v>
      </c>
      <c r="M57" s="245">
        <v>15915709.899999995</v>
      </c>
      <c r="N57" s="245">
        <v>15915709.899999995</v>
      </c>
      <c r="O57" s="239">
        <v>2172.5399999999995</v>
      </c>
      <c r="P57" s="241">
        <f t="shared" si="0"/>
        <v>0.86503288192260208</v>
      </c>
      <c r="Q57" s="242">
        <f t="shared" si="1"/>
        <v>0.99986351576548016</v>
      </c>
      <c r="R57" s="246"/>
    </row>
    <row r="58" spans="2:18" ht="22.5" x14ac:dyDescent="0.2">
      <c r="B58" s="234"/>
      <c r="C58" s="235"/>
      <c r="D58" s="236" t="s">
        <v>353</v>
      </c>
      <c r="E58" s="237" t="s">
        <v>465</v>
      </c>
      <c r="F58" s="237" t="s">
        <v>466</v>
      </c>
      <c r="G58" s="247" t="s">
        <v>467</v>
      </c>
      <c r="H58" s="244">
        <v>20167669.689999998</v>
      </c>
      <c r="I58" s="244">
        <v>-748173.08</v>
      </c>
      <c r="J58" s="239">
        <v>19419496.610000003</v>
      </c>
      <c r="K58" s="239">
        <v>19416225.199999999</v>
      </c>
      <c r="L58" s="245">
        <v>19416225.199999999</v>
      </c>
      <c r="M58" s="245">
        <v>19416225.199999999</v>
      </c>
      <c r="N58" s="245">
        <v>19416225.199999999</v>
      </c>
      <c r="O58" s="239">
        <v>3271.4100000000003</v>
      </c>
      <c r="P58" s="241">
        <f t="shared" si="0"/>
        <v>0.96274014293418353</v>
      </c>
      <c r="Q58" s="242">
        <f t="shared" si="1"/>
        <v>0.9998315399175528</v>
      </c>
      <c r="R58" s="246"/>
    </row>
    <row r="59" spans="2:18" ht="22.5" x14ac:dyDescent="0.2">
      <c r="B59" s="234"/>
      <c r="C59" s="235"/>
      <c r="D59" s="236" t="s">
        <v>353</v>
      </c>
      <c r="E59" s="237" t="s">
        <v>468</v>
      </c>
      <c r="F59" s="237" t="s">
        <v>469</v>
      </c>
      <c r="G59" s="247" t="s">
        <v>470</v>
      </c>
      <c r="H59" s="244">
        <v>30298761.890000015</v>
      </c>
      <c r="I59" s="244">
        <v>1510448.2400000007</v>
      </c>
      <c r="J59" s="239">
        <v>31809210.130000003</v>
      </c>
      <c r="K59" s="239">
        <v>31804251.719999999</v>
      </c>
      <c r="L59" s="245">
        <v>31804251.719999999</v>
      </c>
      <c r="M59" s="245">
        <v>31804251.719999999</v>
      </c>
      <c r="N59" s="245">
        <v>31804251.719999999</v>
      </c>
      <c r="O59" s="239">
        <v>4958.4100000000144</v>
      </c>
      <c r="P59" s="241">
        <f t="shared" si="0"/>
        <v>1.0496881633469275</v>
      </c>
      <c r="Q59" s="242">
        <f t="shared" si="1"/>
        <v>0.99984412030415915</v>
      </c>
      <c r="R59" s="246"/>
    </row>
    <row r="60" spans="2:18" ht="22.5" x14ac:dyDescent="0.2">
      <c r="B60" s="234"/>
      <c r="C60" s="235"/>
      <c r="D60" s="236" t="s">
        <v>353</v>
      </c>
      <c r="E60" s="237" t="s">
        <v>471</v>
      </c>
      <c r="F60" s="237" t="s">
        <v>472</v>
      </c>
      <c r="G60" s="247" t="s">
        <v>473</v>
      </c>
      <c r="H60" s="244">
        <v>77714373.770000011</v>
      </c>
      <c r="I60" s="244">
        <v>6474750.7200000016</v>
      </c>
      <c r="J60" s="239">
        <v>84189124.48999998</v>
      </c>
      <c r="K60" s="239">
        <v>84182231.839999974</v>
      </c>
      <c r="L60" s="245">
        <v>84182231.839999974</v>
      </c>
      <c r="M60" s="245">
        <v>84182231.839999974</v>
      </c>
      <c r="N60" s="245">
        <v>84182231.839999974</v>
      </c>
      <c r="O60" s="239">
        <v>6892.6500000004598</v>
      </c>
      <c r="P60" s="241">
        <f t="shared" si="0"/>
        <v>1.083226020570428</v>
      </c>
      <c r="Q60" s="242">
        <f t="shared" si="1"/>
        <v>0.99991812897400034</v>
      </c>
      <c r="R60" s="246"/>
    </row>
    <row r="61" spans="2:18" ht="22.5" x14ac:dyDescent="0.2">
      <c r="B61" s="234"/>
      <c r="C61" s="235"/>
      <c r="D61" s="236" t="s">
        <v>353</v>
      </c>
      <c r="E61" s="237" t="s">
        <v>474</v>
      </c>
      <c r="F61" s="237" t="s">
        <v>475</v>
      </c>
      <c r="G61" s="247" t="s">
        <v>476</v>
      </c>
      <c r="H61" s="244">
        <v>47431649.609999992</v>
      </c>
      <c r="I61" s="244">
        <v>5991685.25</v>
      </c>
      <c r="J61" s="239">
        <v>53423334.859999992</v>
      </c>
      <c r="K61" s="239">
        <v>53252303.719999999</v>
      </c>
      <c r="L61" s="245">
        <v>53252303.719999999</v>
      </c>
      <c r="M61" s="245">
        <v>53252303.719999999</v>
      </c>
      <c r="N61" s="245">
        <v>53252303.719999999</v>
      </c>
      <c r="O61" s="239">
        <v>171031.14000000022</v>
      </c>
      <c r="P61" s="241">
        <f t="shared" si="0"/>
        <v>1.1227166703637657</v>
      </c>
      <c r="Q61" s="242">
        <f t="shared" si="1"/>
        <v>0.9967985686320745</v>
      </c>
      <c r="R61" s="246"/>
    </row>
    <row r="62" spans="2:18" ht="22.5" x14ac:dyDescent="0.2">
      <c r="B62" s="234"/>
      <c r="C62" s="235"/>
      <c r="D62" s="236" t="s">
        <v>353</v>
      </c>
      <c r="E62" s="237" t="s">
        <v>477</v>
      </c>
      <c r="F62" s="237" t="s">
        <v>478</v>
      </c>
      <c r="G62" s="247" t="s">
        <v>479</v>
      </c>
      <c r="H62" s="244">
        <v>36943518.950000003</v>
      </c>
      <c r="I62" s="244">
        <v>-1624296.7200000002</v>
      </c>
      <c r="J62" s="239">
        <v>35319222.229999997</v>
      </c>
      <c r="K62" s="239">
        <v>35307478.669999994</v>
      </c>
      <c r="L62" s="245">
        <v>35307478.669999994</v>
      </c>
      <c r="M62" s="245">
        <v>35307478.669999994</v>
      </c>
      <c r="N62" s="245">
        <v>35307478.669999994</v>
      </c>
      <c r="O62" s="239">
        <v>11743.559999999998</v>
      </c>
      <c r="P62" s="241">
        <f t="shared" si="0"/>
        <v>0.9557150935671761</v>
      </c>
      <c r="Q62" s="242">
        <f t="shared" si="1"/>
        <v>0.99966750230445256</v>
      </c>
      <c r="R62" s="246"/>
    </row>
    <row r="63" spans="2:18" ht="22.5" x14ac:dyDescent="0.2">
      <c r="B63" s="234"/>
      <c r="C63" s="235"/>
      <c r="D63" s="236" t="s">
        <v>353</v>
      </c>
      <c r="E63" s="237" t="s">
        <v>480</v>
      </c>
      <c r="F63" s="237" t="s">
        <v>481</v>
      </c>
      <c r="G63" s="247" t="s">
        <v>482</v>
      </c>
      <c r="H63" s="244">
        <v>25852629.169999994</v>
      </c>
      <c r="I63" s="244">
        <v>1919240.4900000005</v>
      </c>
      <c r="J63" s="239">
        <v>27771869.660000008</v>
      </c>
      <c r="K63" s="239">
        <v>27718664.980000008</v>
      </c>
      <c r="L63" s="245">
        <v>27718664.980000008</v>
      </c>
      <c r="M63" s="245">
        <v>27718664.980000008</v>
      </c>
      <c r="N63" s="245">
        <v>27718664.980000008</v>
      </c>
      <c r="O63" s="239">
        <v>53204.679999999789</v>
      </c>
      <c r="P63" s="241">
        <f t="shared" si="0"/>
        <v>1.0721797306467153</v>
      </c>
      <c r="Q63" s="242">
        <f t="shared" si="1"/>
        <v>0.99808422404932173</v>
      </c>
      <c r="R63" s="246"/>
    </row>
    <row r="64" spans="2:18" ht="22.5" x14ac:dyDescent="0.2">
      <c r="B64" s="234"/>
      <c r="C64" s="235"/>
      <c r="D64" s="236" t="s">
        <v>353</v>
      </c>
      <c r="E64" s="237" t="s">
        <v>483</v>
      </c>
      <c r="F64" s="237" t="s">
        <v>484</v>
      </c>
      <c r="G64" s="247" t="s">
        <v>485</v>
      </c>
      <c r="H64" s="244">
        <v>21511289.25</v>
      </c>
      <c r="I64" s="244">
        <v>2009606.0100000012</v>
      </c>
      <c r="J64" s="239">
        <v>23520895.259999998</v>
      </c>
      <c r="K64" s="239">
        <v>23500514.199999996</v>
      </c>
      <c r="L64" s="245">
        <v>23500514.199999996</v>
      </c>
      <c r="M64" s="245">
        <v>23500514.199999996</v>
      </c>
      <c r="N64" s="245">
        <v>23500514.199999996</v>
      </c>
      <c r="O64" s="239">
        <v>20381.059999999845</v>
      </c>
      <c r="P64" s="241">
        <f t="shared" si="0"/>
        <v>1.092473534565112</v>
      </c>
      <c r="Q64" s="242">
        <f t="shared" si="1"/>
        <v>0.99913349131592522</v>
      </c>
      <c r="R64" s="246"/>
    </row>
    <row r="65" spans="2:18" ht="22.5" x14ac:dyDescent="0.2">
      <c r="B65" s="234"/>
      <c r="C65" s="235"/>
      <c r="D65" s="236" t="s">
        <v>353</v>
      </c>
      <c r="E65" s="237" t="s">
        <v>486</v>
      </c>
      <c r="F65" s="237" t="s">
        <v>487</v>
      </c>
      <c r="G65" s="247" t="s">
        <v>488</v>
      </c>
      <c r="H65" s="244">
        <v>161900463.58999997</v>
      </c>
      <c r="I65" s="244">
        <v>9568826.5600000005</v>
      </c>
      <c r="J65" s="239">
        <v>171469290.14999995</v>
      </c>
      <c r="K65" s="239">
        <v>171286192.91</v>
      </c>
      <c r="L65" s="245">
        <v>171286192.91</v>
      </c>
      <c r="M65" s="245">
        <v>171286192.91</v>
      </c>
      <c r="N65" s="245">
        <v>171286192.91</v>
      </c>
      <c r="O65" s="239">
        <v>183097.24000000075</v>
      </c>
      <c r="P65" s="241">
        <f t="shared" si="0"/>
        <v>1.0579722201646602</v>
      </c>
      <c r="Q65" s="242">
        <f t="shared" si="1"/>
        <v>0.99893218640002668</v>
      </c>
      <c r="R65" s="246"/>
    </row>
    <row r="66" spans="2:18" ht="22.5" x14ac:dyDescent="0.2">
      <c r="B66" s="234"/>
      <c r="C66" s="235"/>
      <c r="D66" s="236" t="s">
        <v>353</v>
      </c>
      <c r="E66" s="237" t="s">
        <v>489</v>
      </c>
      <c r="F66" s="237" t="s">
        <v>490</v>
      </c>
      <c r="G66" s="247" t="s">
        <v>491</v>
      </c>
      <c r="H66" s="244">
        <v>31258366.299999997</v>
      </c>
      <c r="I66" s="244">
        <v>1538651.4999999993</v>
      </c>
      <c r="J66" s="239">
        <v>32797017.799999997</v>
      </c>
      <c r="K66" s="239">
        <v>32776045.389999997</v>
      </c>
      <c r="L66" s="245">
        <v>32776045.389999997</v>
      </c>
      <c r="M66" s="245">
        <v>32776045.389999997</v>
      </c>
      <c r="N66" s="245">
        <v>32776045.389999997</v>
      </c>
      <c r="O66" s="239">
        <v>20972.409999999974</v>
      </c>
      <c r="P66" s="241">
        <f t="shared" si="0"/>
        <v>1.0485527322648336</v>
      </c>
      <c r="Q66" s="242">
        <f t="shared" si="1"/>
        <v>0.9993605391158461</v>
      </c>
      <c r="R66" s="246"/>
    </row>
    <row r="67" spans="2:18" ht="22.5" x14ac:dyDescent="0.2">
      <c r="B67" s="234"/>
      <c r="C67" s="235"/>
      <c r="D67" s="236" t="s">
        <v>353</v>
      </c>
      <c r="E67" s="237" t="s">
        <v>492</v>
      </c>
      <c r="F67" s="237" t="s">
        <v>493</v>
      </c>
      <c r="G67" s="247" t="s">
        <v>494</v>
      </c>
      <c r="H67" s="244">
        <v>24116545.970000003</v>
      </c>
      <c r="I67" s="244">
        <v>-740428.0399999998</v>
      </c>
      <c r="J67" s="239">
        <v>23376117.929999996</v>
      </c>
      <c r="K67" s="239">
        <v>23374714.34999999</v>
      </c>
      <c r="L67" s="245">
        <v>23374714.34999999</v>
      </c>
      <c r="M67" s="245">
        <v>23374714.34999999</v>
      </c>
      <c r="N67" s="245">
        <v>23374714.34999999</v>
      </c>
      <c r="O67" s="239">
        <v>1403.5799999999501</v>
      </c>
      <c r="P67" s="241">
        <f t="shared" si="0"/>
        <v>0.96923972359380073</v>
      </c>
      <c r="Q67" s="242">
        <f t="shared" si="1"/>
        <v>0.99993995666841651</v>
      </c>
      <c r="R67" s="246"/>
    </row>
    <row r="68" spans="2:18" ht="22.5" x14ac:dyDescent="0.2">
      <c r="B68" s="234"/>
      <c r="C68" s="235"/>
      <c r="D68" s="236" t="s">
        <v>353</v>
      </c>
      <c r="E68" s="237" t="s">
        <v>495</v>
      </c>
      <c r="F68" s="237" t="s">
        <v>496</v>
      </c>
      <c r="G68" s="247" t="s">
        <v>497</v>
      </c>
      <c r="H68" s="244">
        <v>19175699.390000001</v>
      </c>
      <c r="I68" s="244">
        <v>-9364456.0499999989</v>
      </c>
      <c r="J68" s="239">
        <v>9811243.3400000017</v>
      </c>
      <c r="K68" s="239">
        <v>9811243.3400000017</v>
      </c>
      <c r="L68" s="245">
        <v>9778468.3400000017</v>
      </c>
      <c r="M68" s="245">
        <v>9778468.3400000017</v>
      </c>
      <c r="N68" s="245">
        <v>9778468.3400000017</v>
      </c>
      <c r="O68" s="239">
        <v>32775</v>
      </c>
      <c r="P68" s="241">
        <f t="shared" si="0"/>
        <v>0.50994063586016625</v>
      </c>
      <c r="Q68" s="242">
        <f t="shared" si="1"/>
        <v>0.99665944479570923</v>
      </c>
      <c r="R68" s="246"/>
    </row>
    <row r="69" spans="2:18" ht="22.5" x14ac:dyDescent="0.2">
      <c r="B69" s="234"/>
      <c r="C69" s="235"/>
      <c r="D69" s="236" t="s">
        <v>353</v>
      </c>
      <c r="E69" s="237" t="s">
        <v>498</v>
      </c>
      <c r="F69" s="237" t="s">
        <v>499</v>
      </c>
      <c r="G69" s="247" t="s">
        <v>500</v>
      </c>
      <c r="H69" s="244">
        <v>14650604.800000003</v>
      </c>
      <c r="I69" s="244">
        <v>-1176050.2699999996</v>
      </c>
      <c r="J69" s="239">
        <v>13474554.529999996</v>
      </c>
      <c r="K69" s="239">
        <v>13471873.999999994</v>
      </c>
      <c r="L69" s="245">
        <v>13471873.999999994</v>
      </c>
      <c r="M69" s="245">
        <v>13471873.999999994</v>
      </c>
      <c r="N69" s="245">
        <v>13471873.999999994</v>
      </c>
      <c r="O69" s="239">
        <v>2680.53</v>
      </c>
      <c r="P69" s="241">
        <f t="shared" si="0"/>
        <v>0.91954388121915565</v>
      </c>
      <c r="Q69" s="242">
        <f t="shared" si="1"/>
        <v>0.99980106726392826</v>
      </c>
      <c r="R69" s="246"/>
    </row>
    <row r="70" spans="2:18" ht="22.5" x14ac:dyDescent="0.2">
      <c r="B70" s="234"/>
      <c r="C70" s="235"/>
      <c r="D70" s="236" t="s">
        <v>353</v>
      </c>
      <c r="E70" s="237" t="s">
        <v>501</v>
      </c>
      <c r="F70" s="237" t="s">
        <v>502</v>
      </c>
      <c r="G70" s="247" t="s">
        <v>503</v>
      </c>
      <c r="H70" s="244">
        <v>77430054.439999998</v>
      </c>
      <c r="I70" s="244">
        <v>67330.690000000643</v>
      </c>
      <c r="J70" s="239">
        <v>77497385.129999995</v>
      </c>
      <c r="K70" s="239">
        <v>77484992.519999996</v>
      </c>
      <c r="L70" s="245">
        <v>77484992.519999996</v>
      </c>
      <c r="M70" s="245">
        <v>77484992.519999996</v>
      </c>
      <c r="N70" s="245">
        <v>77484992.519999996</v>
      </c>
      <c r="O70" s="239">
        <v>12392.61000000007</v>
      </c>
      <c r="P70" s="241">
        <f t="shared" si="0"/>
        <v>1.0007095188089086</v>
      </c>
      <c r="Q70" s="242">
        <f t="shared" si="1"/>
        <v>0.99984008995943263</v>
      </c>
      <c r="R70" s="246"/>
    </row>
    <row r="71" spans="2:18" ht="22.5" x14ac:dyDescent="0.2">
      <c r="B71" s="234"/>
      <c r="C71" s="235"/>
      <c r="D71" s="236" t="s">
        <v>353</v>
      </c>
      <c r="E71" s="237" t="s">
        <v>504</v>
      </c>
      <c r="F71" s="237" t="s">
        <v>505</v>
      </c>
      <c r="G71" s="247" t="s">
        <v>506</v>
      </c>
      <c r="H71" s="244">
        <v>330485487.35000002</v>
      </c>
      <c r="I71" s="244">
        <v>26658559.839999996</v>
      </c>
      <c r="J71" s="239">
        <v>357144047.19000006</v>
      </c>
      <c r="K71" s="239">
        <v>354187572.39999998</v>
      </c>
      <c r="L71" s="245">
        <v>354187572.39999998</v>
      </c>
      <c r="M71" s="245">
        <v>354187572.39999998</v>
      </c>
      <c r="N71" s="245">
        <v>354187572.39999998</v>
      </c>
      <c r="O71" s="239">
        <v>2956474.7899999986</v>
      </c>
      <c r="P71" s="241">
        <f t="shared" si="0"/>
        <v>1.0717189890547245</v>
      </c>
      <c r="Q71" s="242">
        <f t="shared" si="1"/>
        <v>0.99172189817172773</v>
      </c>
      <c r="R71" s="246"/>
    </row>
    <row r="72" spans="2:18" ht="22.5" x14ac:dyDescent="0.2">
      <c r="B72" s="234"/>
      <c r="C72" s="235"/>
      <c r="D72" s="236" t="s">
        <v>353</v>
      </c>
      <c r="E72" s="237" t="s">
        <v>507</v>
      </c>
      <c r="F72" s="237" t="s">
        <v>508</v>
      </c>
      <c r="G72" s="247" t="s">
        <v>509</v>
      </c>
      <c r="H72" s="244">
        <v>45157220.419999994</v>
      </c>
      <c r="I72" s="244">
        <v>2309672.759999997</v>
      </c>
      <c r="J72" s="239">
        <v>47466893.180000015</v>
      </c>
      <c r="K72" s="239">
        <v>47416551.680000015</v>
      </c>
      <c r="L72" s="245">
        <v>47416551.680000015</v>
      </c>
      <c r="M72" s="245">
        <v>47416551.680000015</v>
      </c>
      <c r="N72" s="245">
        <v>47416551.680000015</v>
      </c>
      <c r="O72" s="239">
        <v>50341.499999999913</v>
      </c>
      <c r="P72" s="241">
        <f t="shared" si="0"/>
        <v>1.0500325582262668</v>
      </c>
      <c r="Q72" s="242">
        <f t="shared" si="1"/>
        <v>0.99893943975205834</v>
      </c>
      <c r="R72" s="246"/>
    </row>
    <row r="73" spans="2:18" ht="22.5" x14ac:dyDescent="0.2">
      <c r="B73" s="234"/>
      <c r="C73" s="235"/>
      <c r="D73" s="236" t="s">
        <v>353</v>
      </c>
      <c r="E73" s="237" t="s">
        <v>510</v>
      </c>
      <c r="F73" s="237" t="s">
        <v>511</v>
      </c>
      <c r="G73" s="247" t="s">
        <v>512</v>
      </c>
      <c r="H73" s="244">
        <v>28781567.540000007</v>
      </c>
      <c r="I73" s="244">
        <v>-40288.410000000382</v>
      </c>
      <c r="J73" s="239">
        <v>28741279.129999995</v>
      </c>
      <c r="K73" s="239">
        <v>28727464.249999996</v>
      </c>
      <c r="L73" s="245">
        <v>28727464.249999996</v>
      </c>
      <c r="M73" s="245">
        <v>28727464.249999996</v>
      </c>
      <c r="N73" s="245">
        <v>28727464.249999996</v>
      </c>
      <c r="O73" s="239">
        <v>13814.87999999991</v>
      </c>
      <c r="P73" s="241">
        <f t="shared" ref="P73:P136" si="2">L73/H73</f>
        <v>0.99812021044632759</v>
      </c>
      <c r="Q73" s="242">
        <f t="shared" ref="Q73:Q136" si="3">L73/J73</f>
        <v>0.99951933663294834</v>
      </c>
      <c r="R73" s="246"/>
    </row>
    <row r="74" spans="2:18" ht="22.5" x14ac:dyDescent="0.2">
      <c r="B74" s="234"/>
      <c r="C74" s="235"/>
      <c r="D74" s="236" t="s">
        <v>353</v>
      </c>
      <c r="E74" s="237" t="s">
        <v>513</v>
      </c>
      <c r="F74" s="237" t="s">
        <v>514</v>
      </c>
      <c r="G74" s="247" t="s">
        <v>515</v>
      </c>
      <c r="H74" s="244">
        <v>68774229.739999995</v>
      </c>
      <c r="I74" s="244">
        <v>1597707.6200000006</v>
      </c>
      <c r="J74" s="239">
        <v>70371937.360000029</v>
      </c>
      <c r="K74" s="239">
        <v>70304228.440000027</v>
      </c>
      <c r="L74" s="245">
        <v>70304228.440000027</v>
      </c>
      <c r="M74" s="245">
        <v>70304228.440000027</v>
      </c>
      <c r="N74" s="245">
        <v>70304228.440000027</v>
      </c>
      <c r="O74" s="239">
        <v>67708.919999999765</v>
      </c>
      <c r="P74" s="241">
        <f t="shared" si="2"/>
        <v>1.02224668608844</v>
      </c>
      <c r="Q74" s="242">
        <f t="shared" si="3"/>
        <v>0.99903784203561674</v>
      </c>
      <c r="R74" s="246"/>
    </row>
    <row r="75" spans="2:18" ht="22.5" x14ac:dyDescent="0.2">
      <c r="B75" s="234"/>
      <c r="C75" s="235"/>
      <c r="D75" s="236" t="s">
        <v>353</v>
      </c>
      <c r="E75" s="237" t="s">
        <v>516</v>
      </c>
      <c r="F75" s="237" t="s">
        <v>517</v>
      </c>
      <c r="G75" s="247" t="s">
        <v>518</v>
      </c>
      <c r="H75" s="244">
        <v>29472865.379999999</v>
      </c>
      <c r="I75" s="244">
        <v>1231432.6399999997</v>
      </c>
      <c r="J75" s="239">
        <v>30704298.019999996</v>
      </c>
      <c r="K75" s="239">
        <v>30701177.269999996</v>
      </c>
      <c r="L75" s="245">
        <v>30701177.269999996</v>
      </c>
      <c r="M75" s="245">
        <v>30701177.269999996</v>
      </c>
      <c r="N75" s="245">
        <v>30701177.269999996</v>
      </c>
      <c r="O75" s="239">
        <v>3120.7499999999882</v>
      </c>
      <c r="P75" s="241">
        <f t="shared" si="2"/>
        <v>1.0416760255293507</v>
      </c>
      <c r="Q75" s="242">
        <f t="shared" si="3"/>
        <v>0.99989836113504482</v>
      </c>
      <c r="R75" s="246"/>
    </row>
    <row r="76" spans="2:18" ht="22.5" x14ac:dyDescent="0.2">
      <c r="B76" s="234"/>
      <c r="C76" s="235"/>
      <c r="D76" s="236" t="s">
        <v>353</v>
      </c>
      <c r="E76" s="237" t="s">
        <v>519</v>
      </c>
      <c r="F76" s="237" t="s">
        <v>520</v>
      </c>
      <c r="G76" s="247" t="s">
        <v>521</v>
      </c>
      <c r="H76" s="244">
        <v>22052975.539999999</v>
      </c>
      <c r="I76" s="244">
        <v>-2546656.48</v>
      </c>
      <c r="J76" s="239">
        <v>19506319.060000006</v>
      </c>
      <c r="K76" s="239">
        <v>19419449.070000004</v>
      </c>
      <c r="L76" s="245">
        <v>19419449.070000004</v>
      </c>
      <c r="M76" s="245">
        <v>19419449.070000004</v>
      </c>
      <c r="N76" s="245">
        <v>19419449.070000004</v>
      </c>
      <c r="O76" s="239">
        <v>86869.990000000049</v>
      </c>
      <c r="P76" s="241">
        <f t="shared" si="2"/>
        <v>0.88058180787335172</v>
      </c>
      <c r="Q76" s="242">
        <f t="shared" si="3"/>
        <v>0.99554657187074624</v>
      </c>
      <c r="R76" s="246"/>
    </row>
    <row r="77" spans="2:18" ht="22.5" x14ac:dyDescent="0.2">
      <c r="B77" s="234"/>
      <c r="C77" s="235"/>
      <c r="D77" s="236" t="s">
        <v>353</v>
      </c>
      <c r="E77" s="237" t="s">
        <v>522</v>
      </c>
      <c r="F77" s="237" t="s">
        <v>523</v>
      </c>
      <c r="G77" s="247" t="s">
        <v>524</v>
      </c>
      <c r="H77" s="244">
        <v>156799151.17000002</v>
      </c>
      <c r="I77" s="244">
        <v>8051639.0799999982</v>
      </c>
      <c r="J77" s="239">
        <v>164850790.25</v>
      </c>
      <c r="K77" s="239">
        <v>164849055.88999999</v>
      </c>
      <c r="L77" s="245">
        <v>164635783.38999999</v>
      </c>
      <c r="M77" s="245">
        <v>164635783.38999999</v>
      </c>
      <c r="N77" s="245">
        <v>164635783.38999999</v>
      </c>
      <c r="O77" s="239">
        <v>215006.86</v>
      </c>
      <c r="P77" s="241">
        <f t="shared" si="2"/>
        <v>1.0499787923692494</v>
      </c>
      <c r="Q77" s="242">
        <f t="shared" si="3"/>
        <v>0.99869574868477151</v>
      </c>
      <c r="R77" s="246"/>
    </row>
    <row r="78" spans="2:18" ht="22.5" x14ac:dyDescent="0.2">
      <c r="B78" s="234"/>
      <c r="C78" s="235"/>
      <c r="D78" s="236" t="s">
        <v>353</v>
      </c>
      <c r="E78" s="237" t="s">
        <v>525</v>
      </c>
      <c r="F78" s="237" t="s">
        <v>526</v>
      </c>
      <c r="G78" s="247" t="s">
        <v>527</v>
      </c>
      <c r="H78" s="244">
        <v>290494091.45000005</v>
      </c>
      <c r="I78" s="244">
        <v>6135029.9900000077</v>
      </c>
      <c r="J78" s="239">
        <v>296629121.44000012</v>
      </c>
      <c r="K78" s="239">
        <v>295903362.49000013</v>
      </c>
      <c r="L78" s="245">
        <v>295225675.99000013</v>
      </c>
      <c r="M78" s="245">
        <v>295225675.99000013</v>
      </c>
      <c r="N78" s="245">
        <v>295225675.99000013</v>
      </c>
      <c r="O78" s="239">
        <v>1403445.45</v>
      </c>
      <c r="P78" s="241">
        <f t="shared" si="2"/>
        <v>1.0162880577583606</v>
      </c>
      <c r="Q78" s="242">
        <f t="shared" si="3"/>
        <v>0.99526868621938769</v>
      </c>
      <c r="R78" s="246"/>
    </row>
    <row r="79" spans="2:18" ht="22.5" x14ac:dyDescent="0.2">
      <c r="B79" s="234"/>
      <c r="C79" s="235"/>
      <c r="D79" s="236" t="s">
        <v>353</v>
      </c>
      <c r="E79" s="237" t="s">
        <v>528</v>
      </c>
      <c r="F79" s="237" t="s">
        <v>529</v>
      </c>
      <c r="G79" s="247" t="s">
        <v>530</v>
      </c>
      <c r="H79" s="244">
        <v>104413840.13000001</v>
      </c>
      <c r="I79" s="244">
        <v>3503328.8000000003</v>
      </c>
      <c r="J79" s="239">
        <v>107917168.93000002</v>
      </c>
      <c r="K79" s="239">
        <v>107901576.90000002</v>
      </c>
      <c r="L79" s="245">
        <v>107701772.40000002</v>
      </c>
      <c r="M79" s="245">
        <v>107701772.40000002</v>
      </c>
      <c r="N79" s="245">
        <v>107701772.40000002</v>
      </c>
      <c r="O79" s="239">
        <v>215396.53000000003</v>
      </c>
      <c r="P79" s="241">
        <f t="shared" si="2"/>
        <v>1.0314894296187784</v>
      </c>
      <c r="Q79" s="242">
        <f t="shared" si="3"/>
        <v>0.99800405688792937</v>
      </c>
      <c r="R79" s="246"/>
    </row>
    <row r="80" spans="2:18" ht="22.5" x14ac:dyDescent="0.2">
      <c r="B80" s="234"/>
      <c r="C80" s="235"/>
      <c r="D80" s="236" t="s">
        <v>353</v>
      </c>
      <c r="E80" s="237" t="s">
        <v>531</v>
      </c>
      <c r="F80" s="237" t="s">
        <v>532</v>
      </c>
      <c r="G80" s="247" t="s">
        <v>533</v>
      </c>
      <c r="H80" s="244">
        <v>162994586.59999996</v>
      </c>
      <c r="I80" s="244">
        <v>2957131.9499999997</v>
      </c>
      <c r="J80" s="239">
        <v>165951718.54999998</v>
      </c>
      <c r="K80" s="239">
        <v>165411155.89999998</v>
      </c>
      <c r="L80" s="245">
        <v>165151588.39999998</v>
      </c>
      <c r="M80" s="245">
        <v>165151588.39999998</v>
      </c>
      <c r="N80" s="245">
        <v>165151588.39999998</v>
      </c>
      <c r="O80" s="239">
        <v>800130.14999999991</v>
      </c>
      <c r="P80" s="241">
        <f t="shared" si="2"/>
        <v>1.0132335793782736</v>
      </c>
      <c r="Q80" s="242">
        <f t="shared" si="3"/>
        <v>0.99517853652260346</v>
      </c>
      <c r="R80" s="246"/>
    </row>
    <row r="81" spans="2:18" ht="22.5" x14ac:dyDescent="0.2">
      <c r="B81" s="234"/>
      <c r="C81" s="235"/>
      <c r="D81" s="236" t="s">
        <v>353</v>
      </c>
      <c r="E81" s="237" t="s">
        <v>534</v>
      </c>
      <c r="F81" s="237" t="s">
        <v>535</v>
      </c>
      <c r="G81" s="247" t="s">
        <v>536</v>
      </c>
      <c r="H81" s="244">
        <v>136360104.37</v>
      </c>
      <c r="I81" s="244">
        <v>2822205.0500000021</v>
      </c>
      <c r="J81" s="239">
        <v>139182309.41999999</v>
      </c>
      <c r="K81" s="239">
        <v>139047243.06999999</v>
      </c>
      <c r="L81" s="245">
        <v>138856317.56999999</v>
      </c>
      <c r="M81" s="245">
        <v>138856317.56999999</v>
      </c>
      <c r="N81" s="245">
        <v>138856317.56999999</v>
      </c>
      <c r="O81" s="239">
        <v>325991.85000000003</v>
      </c>
      <c r="P81" s="241">
        <f t="shared" si="2"/>
        <v>1.0183060376165947</v>
      </c>
      <c r="Q81" s="242">
        <f t="shared" si="3"/>
        <v>0.99765780686239169</v>
      </c>
      <c r="R81" s="246"/>
    </row>
    <row r="82" spans="2:18" ht="22.5" x14ac:dyDescent="0.2">
      <c r="B82" s="234"/>
      <c r="C82" s="235"/>
      <c r="D82" s="236" t="s">
        <v>353</v>
      </c>
      <c r="E82" s="237" t="s">
        <v>537</v>
      </c>
      <c r="F82" s="237" t="s">
        <v>538</v>
      </c>
      <c r="G82" s="247" t="s">
        <v>539</v>
      </c>
      <c r="H82" s="244">
        <v>172251072.95000002</v>
      </c>
      <c r="I82" s="244">
        <v>4775781.0500000026</v>
      </c>
      <c r="J82" s="239">
        <v>177026854.00000003</v>
      </c>
      <c r="K82" s="239">
        <v>177026726.71000001</v>
      </c>
      <c r="L82" s="245">
        <v>176796303.71000001</v>
      </c>
      <c r="M82" s="245">
        <v>176796303.71000001</v>
      </c>
      <c r="N82" s="245">
        <v>176796303.71000001</v>
      </c>
      <c r="O82" s="239">
        <v>230550.29</v>
      </c>
      <c r="P82" s="241">
        <f t="shared" si="2"/>
        <v>1.0263872420772633</v>
      </c>
      <c r="Q82" s="242">
        <f t="shared" si="3"/>
        <v>0.99869765357746221</v>
      </c>
      <c r="R82" s="246"/>
    </row>
    <row r="83" spans="2:18" ht="22.5" x14ac:dyDescent="0.2">
      <c r="B83" s="234"/>
      <c r="C83" s="235"/>
      <c r="D83" s="236" t="s">
        <v>353</v>
      </c>
      <c r="E83" s="237" t="s">
        <v>540</v>
      </c>
      <c r="F83" s="237" t="s">
        <v>541</v>
      </c>
      <c r="G83" s="247" t="s">
        <v>542</v>
      </c>
      <c r="H83" s="244">
        <v>269310984.94999999</v>
      </c>
      <c r="I83" s="244">
        <v>12933910.74</v>
      </c>
      <c r="J83" s="239">
        <v>282244895.69</v>
      </c>
      <c r="K83" s="239">
        <v>282221898.88</v>
      </c>
      <c r="L83" s="245">
        <v>281872883.88</v>
      </c>
      <c r="M83" s="245">
        <v>281872883.88</v>
      </c>
      <c r="N83" s="245">
        <v>281872883.88</v>
      </c>
      <c r="O83" s="239">
        <v>372011.81</v>
      </c>
      <c r="P83" s="241">
        <f t="shared" si="2"/>
        <v>1.0466445842613223</v>
      </c>
      <c r="Q83" s="242">
        <f t="shared" si="3"/>
        <v>0.99868195380791369</v>
      </c>
      <c r="R83" s="246"/>
    </row>
    <row r="84" spans="2:18" ht="22.5" x14ac:dyDescent="0.2">
      <c r="B84" s="234"/>
      <c r="C84" s="235"/>
      <c r="D84" s="236" t="s">
        <v>353</v>
      </c>
      <c r="E84" s="237" t="s">
        <v>543</v>
      </c>
      <c r="F84" s="237" t="s">
        <v>544</v>
      </c>
      <c r="G84" s="247" t="s">
        <v>545</v>
      </c>
      <c r="H84" s="244">
        <v>769000265.45000005</v>
      </c>
      <c r="I84" s="244">
        <v>46025773.269999981</v>
      </c>
      <c r="J84" s="239">
        <v>815026038.72000003</v>
      </c>
      <c r="K84" s="239">
        <v>814228855.94000006</v>
      </c>
      <c r="L84" s="245">
        <v>810242659.44000006</v>
      </c>
      <c r="M84" s="245">
        <v>810242659.44000006</v>
      </c>
      <c r="N84" s="245">
        <v>810242659.44000006</v>
      </c>
      <c r="O84" s="239">
        <v>4783379.2799999993</v>
      </c>
      <c r="P84" s="241">
        <f t="shared" si="2"/>
        <v>1.0536311830345937</v>
      </c>
      <c r="Q84" s="242">
        <f t="shared" si="3"/>
        <v>0.99413101047972374</v>
      </c>
      <c r="R84" s="246"/>
    </row>
    <row r="85" spans="2:18" ht="22.5" x14ac:dyDescent="0.2">
      <c r="B85" s="234"/>
      <c r="C85" s="235"/>
      <c r="D85" s="236" t="s">
        <v>353</v>
      </c>
      <c r="E85" s="237" t="s">
        <v>546</v>
      </c>
      <c r="F85" s="237" t="s">
        <v>547</v>
      </c>
      <c r="G85" s="247" t="s">
        <v>548</v>
      </c>
      <c r="H85" s="244">
        <v>131483460.00999999</v>
      </c>
      <c r="I85" s="244">
        <v>13552095.280000007</v>
      </c>
      <c r="J85" s="239">
        <v>145035555.29000002</v>
      </c>
      <c r="K85" s="239">
        <v>145033038.71000004</v>
      </c>
      <c r="L85" s="245">
        <v>144757686.21000004</v>
      </c>
      <c r="M85" s="245">
        <v>144757686.21000004</v>
      </c>
      <c r="N85" s="245">
        <v>144757686.21000004</v>
      </c>
      <c r="O85" s="239">
        <v>277869.07999999996</v>
      </c>
      <c r="P85" s="241">
        <f t="shared" si="2"/>
        <v>1.1009573842899363</v>
      </c>
      <c r="Q85" s="242">
        <f t="shared" si="3"/>
        <v>0.99808413130529006</v>
      </c>
      <c r="R85" s="246"/>
    </row>
    <row r="86" spans="2:18" ht="22.5" x14ac:dyDescent="0.2">
      <c r="B86" s="234"/>
      <c r="C86" s="235"/>
      <c r="D86" s="236" t="s">
        <v>353</v>
      </c>
      <c r="E86" s="237" t="s">
        <v>549</v>
      </c>
      <c r="F86" s="237" t="s">
        <v>550</v>
      </c>
      <c r="G86" s="247" t="s">
        <v>551</v>
      </c>
      <c r="H86" s="244">
        <v>127182631.68000001</v>
      </c>
      <c r="I86" s="244">
        <v>4767319.2400000021</v>
      </c>
      <c r="J86" s="239">
        <v>131949950.92</v>
      </c>
      <c r="K86" s="239">
        <v>131913019.28</v>
      </c>
      <c r="L86" s="245">
        <v>131742271.78</v>
      </c>
      <c r="M86" s="245">
        <v>131742271.78</v>
      </c>
      <c r="N86" s="245">
        <v>131742271.78</v>
      </c>
      <c r="O86" s="239">
        <v>207679.14</v>
      </c>
      <c r="P86" s="241">
        <f t="shared" si="2"/>
        <v>1.0358511224352736</v>
      </c>
      <c r="Q86" s="242">
        <f t="shared" si="3"/>
        <v>0.99842607641342807</v>
      </c>
      <c r="R86" s="246"/>
    </row>
    <row r="87" spans="2:18" ht="22.5" x14ac:dyDescent="0.2">
      <c r="B87" s="234"/>
      <c r="C87" s="235"/>
      <c r="D87" s="236" t="s">
        <v>353</v>
      </c>
      <c r="E87" s="237" t="s">
        <v>552</v>
      </c>
      <c r="F87" s="237" t="s">
        <v>553</v>
      </c>
      <c r="G87" s="247" t="s">
        <v>554</v>
      </c>
      <c r="H87" s="244">
        <v>136077913.90999997</v>
      </c>
      <c r="I87" s="244">
        <v>8780540.5099999961</v>
      </c>
      <c r="J87" s="239">
        <v>144858454.42000002</v>
      </c>
      <c r="K87" s="239">
        <v>144837896.33000001</v>
      </c>
      <c r="L87" s="245">
        <v>144639637.83000001</v>
      </c>
      <c r="M87" s="245">
        <v>144639637.83000001</v>
      </c>
      <c r="N87" s="245">
        <v>144639637.83000001</v>
      </c>
      <c r="O87" s="239">
        <v>218816.59000000003</v>
      </c>
      <c r="P87" s="241">
        <f t="shared" si="2"/>
        <v>1.0629178069680187</v>
      </c>
      <c r="Q87" s="242">
        <f t="shared" si="3"/>
        <v>0.99848944550129215</v>
      </c>
      <c r="R87" s="246"/>
    </row>
    <row r="88" spans="2:18" ht="22.5" x14ac:dyDescent="0.2">
      <c r="B88" s="234"/>
      <c r="C88" s="235"/>
      <c r="D88" s="236" t="s">
        <v>353</v>
      </c>
      <c r="E88" s="237" t="s">
        <v>555</v>
      </c>
      <c r="F88" s="237" t="s">
        <v>556</v>
      </c>
      <c r="G88" s="247" t="s">
        <v>557</v>
      </c>
      <c r="H88" s="244">
        <v>95876900.469999954</v>
      </c>
      <c r="I88" s="244">
        <v>-3242227.93</v>
      </c>
      <c r="J88" s="239">
        <v>92634672.539999977</v>
      </c>
      <c r="K88" s="239">
        <v>92587750.059999973</v>
      </c>
      <c r="L88" s="245">
        <v>92460741.559999973</v>
      </c>
      <c r="M88" s="245">
        <v>92460741.559999973</v>
      </c>
      <c r="N88" s="245">
        <v>92460741.559999973</v>
      </c>
      <c r="O88" s="239">
        <v>173930.98</v>
      </c>
      <c r="P88" s="241">
        <f t="shared" si="2"/>
        <v>0.96436932260791108</v>
      </c>
      <c r="Q88" s="242">
        <f t="shared" si="3"/>
        <v>0.99812239871712294</v>
      </c>
      <c r="R88" s="246"/>
    </row>
    <row r="89" spans="2:18" ht="22.5" x14ac:dyDescent="0.2">
      <c r="B89" s="234"/>
      <c r="C89" s="235"/>
      <c r="D89" s="236" t="s">
        <v>353</v>
      </c>
      <c r="E89" s="237" t="s">
        <v>558</v>
      </c>
      <c r="F89" s="237" t="s">
        <v>559</v>
      </c>
      <c r="G89" s="247" t="s">
        <v>560</v>
      </c>
      <c r="H89" s="244">
        <v>144845618.48000002</v>
      </c>
      <c r="I89" s="244">
        <v>1777155.210000003</v>
      </c>
      <c r="J89" s="239">
        <v>146622773.68999994</v>
      </c>
      <c r="K89" s="239">
        <v>146285093.79999995</v>
      </c>
      <c r="L89" s="245">
        <v>146088685.29999995</v>
      </c>
      <c r="M89" s="245">
        <v>146088685.29999995</v>
      </c>
      <c r="N89" s="245">
        <v>146088685.29999995</v>
      </c>
      <c r="O89" s="239">
        <v>534088.39</v>
      </c>
      <c r="P89" s="241">
        <f t="shared" si="2"/>
        <v>1.0085820118899322</v>
      </c>
      <c r="Q89" s="242">
        <f t="shared" si="3"/>
        <v>0.99635739812746149</v>
      </c>
      <c r="R89" s="246"/>
    </row>
    <row r="90" spans="2:18" ht="22.5" x14ac:dyDescent="0.2">
      <c r="B90" s="234"/>
      <c r="C90" s="235"/>
      <c r="D90" s="236" t="s">
        <v>353</v>
      </c>
      <c r="E90" s="237" t="s">
        <v>561</v>
      </c>
      <c r="F90" s="237" t="s">
        <v>562</v>
      </c>
      <c r="G90" s="247" t="s">
        <v>563</v>
      </c>
      <c r="H90" s="244">
        <v>131037379.76000001</v>
      </c>
      <c r="I90" s="244">
        <v>8455621.4200000055</v>
      </c>
      <c r="J90" s="239">
        <v>139493001.17999995</v>
      </c>
      <c r="K90" s="239">
        <v>139406485.16999996</v>
      </c>
      <c r="L90" s="245">
        <v>137920571.66999996</v>
      </c>
      <c r="M90" s="245">
        <v>137920571.66999996</v>
      </c>
      <c r="N90" s="245">
        <v>137920571.66999996</v>
      </c>
      <c r="O90" s="239">
        <v>1572429.51</v>
      </c>
      <c r="P90" s="241">
        <f t="shared" si="2"/>
        <v>1.05252846113534</v>
      </c>
      <c r="Q90" s="242">
        <f t="shared" si="3"/>
        <v>0.9887275383230808</v>
      </c>
      <c r="R90" s="246"/>
    </row>
    <row r="91" spans="2:18" ht="22.5" x14ac:dyDescent="0.2">
      <c r="B91" s="234"/>
      <c r="C91" s="235"/>
      <c r="D91" s="236" t="s">
        <v>353</v>
      </c>
      <c r="E91" s="237" t="s">
        <v>564</v>
      </c>
      <c r="F91" s="237" t="s">
        <v>565</v>
      </c>
      <c r="G91" s="247" t="s">
        <v>566</v>
      </c>
      <c r="H91" s="244">
        <v>44210451.219999999</v>
      </c>
      <c r="I91" s="244">
        <v>-2252498.1500000018</v>
      </c>
      <c r="J91" s="239">
        <v>41957953.069999993</v>
      </c>
      <c r="K91" s="239">
        <v>41957953.069999993</v>
      </c>
      <c r="L91" s="245">
        <v>41836389.069999993</v>
      </c>
      <c r="M91" s="245">
        <v>41836389.069999993</v>
      </c>
      <c r="N91" s="245">
        <v>41836389.069999993</v>
      </c>
      <c r="O91" s="239">
        <v>121564</v>
      </c>
      <c r="P91" s="241">
        <f t="shared" si="2"/>
        <v>0.94630088396550849</v>
      </c>
      <c r="Q91" s="242">
        <f t="shared" si="3"/>
        <v>0.99710271852878074</v>
      </c>
      <c r="R91" s="246"/>
    </row>
    <row r="92" spans="2:18" ht="22.5" x14ac:dyDescent="0.2">
      <c r="B92" s="234"/>
      <c r="C92" s="235"/>
      <c r="D92" s="236" t="s">
        <v>353</v>
      </c>
      <c r="E92" s="237" t="s">
        <v>567</v>
      </c>
      <c r="F92" s="237" t="s">
        <v>568</v>
      </c>
      <c r="G92" s="247" t="s">
        <v>569</v>
      </c>
      <c r="H92" s="244">
        <v>117253048.39</v>
      </c>
      <c r="I92" s="244">
        <v>78535.820000000065</v>
      </c>
      <c r="J92" s="239">
        <v>117331584.20999998</v>
      </c>
      <c r="K92" s="239">
        <v>117076074.18999998</v>
      </c>
      <c r="L92" s="245">
        <v>116888941.18999998</v>
      </c>
      <c r="M92" s="245">
        <v>116888941.18999998</v>
      </c>
      <c r="N92" s="245">
        <v>116888941.18999998</v>
      </c>
      <c r="O92" s="239">
        <v>442643.02</v>
      </c>
      <c r="P92" s="241">
        <f t="shared" si="2"/>
        <v>0.99689468883752219</v>
      </c>
      <c r="Q92" s="242">
        <f t="shared" si="3"/>
        <v>0.99622741802234804</v>
      </c>
      <c r="R92" s="246"/>
    </row>
    <row r="93" spans="2:18" ht="22.5" x14ac:dyDescent="0.2">
      <c r="B93" s="234"/>
      <c r="C93" s="235"/>
      <c r="D93" s="236" t="s">
        <v>353</v>
      </c>
      <c r="E93" s="237" t="s">
        <v>570</v>
      </c>
      <c r="F93" s="237" t="s">
        <v>571</v>
      </c>
      <c r="G93" s="247" t="s">
        <v>572</v>
      </c>
      <c r="H93" s="244">
        <v>153383231.25000003</v>
      </c>
      <c r="I93" s="244">
        <v>13154514.059999997</v>
      </c>
      <c r="J93" s="239">
        <v>166537745.31</v>
      </c>
      <c r="K93" s="239">
        <v>166349226.61000001</v>
      </c>
      <c r="L93" s="245">
        <v>165714736.11000001</v>
      </c>
      <c r="M93" s="245">
        <v>165714736.11000001</v>
      </c>
      <c r="N93" s="245">
        <v>165714736.11000001</v>
      </c>
      <c r="O93" s="239">
        <v>823009.2</v>
      </c>
      <c r="P93" s="241">
        <f t="shared" si="2"/>
        <v>1.0803966949939972</v>
      </c>
      <c r="Q93" s="242">
        <f t="shared" si="3"/>
        <v>0.99505812211839417</v>
      </c>
      <c r="R93" s="246"/>
    </row>
    <row r="94" spans="2:18" ht="22.5" x14ac:dyDescent="0.2">
      <c r="B94" s="234"/>
      <c r="C94" s="235"/>
      <c r="D94" s="236" t="s">
        <v>353</v>
      </c>
      <c r="E94" s="237" t="s">
        <v>573</v>
      </c>
      <c r="F94" s="237" t="s">
        <v>574</v>
      </c>
      <c r="G94" s="247" t="s">
        <v>575</v>
      </c>
      <c r="H94" s="244">
        <v>163828701.40000001</v>
      </c>
      <c r="I94" s="244">
        <v>23305844.640000015</v>
      </c>
      <c r="J94" s="239">
        <v>187134546.03999999</v>
      </c>
      <c r="K94" s="239">
        <v>186346081.10999998</v>
      </c>
      <c r="L94" s="245">
        <v>185912633.60999998</v>
      </c>
      <c r="M94" s="245">
        <v>185912633.60999998</v>
      </c>
      <c r="N94" s="245">
        <v>185912633.60999998</v>
      </c>
      <c r="O94" s="239">
        <v>1221912.4300000002</v>
      </c>
      <c r="P94" s="241">
        <f t="shared" si="2"/>
        <v>1.1347989211980654</v>
      </c>
      <c r="Q94" s="242">
        <f t="shared" si="3"/>
        <v>0.99347040695661382</v>
      </c>
      <c r="R94" s="246"/>
    </row>
    <row r="95" spans="2:18" ht="22.5" x14ac:dyDescent="0.2">
      <c r="B95" s="234"/>
      <c r="C95" s="235"/>
      <c r="D95" s="236" t="s">
        <v>353</v>
      </c>
      <c r="E95" s="237" t="s">
        <v>576</v>
      </c>
      <c r="F95" s="237" t="s">
        <v>577</v>
      </c>
      <c r="G95" s="247" t="s">
        <v>578</v>
      </c>
      <c r="H95" s="244">
        <v>44869827</v>
      </c>
      <c r="I95" s="244">
        <v>-2411977.7699999986</v>
      </c>
      <c r="J95" s="239">
        <v>42457849.229999989</v>
      </c>
      <c r="K95" s="239">
        <v>42450146.419999994</v>
      </c>
      <c r="L95" s="245">
        <v>42203527.419999994</v>
      </c>
      <c r="M95" s="245">
        <v>42203527.419999994</v>
      </c>
      <c r="N95" s="245">
        <v>42203527.419999994</v>
      </c>
      <c r="O95" s="239">
        <v>254321.81</v>
      </c>
      <c r="P95" s="241">
        <f t="shared" si="2"/>
        <v>0.94057700333901428</v>
      </c>
      <c r="Q95" s="242">
        <f t="shared" si="3"/>
        <v>0.99401001664916422</v>
      </c>
      <c r="R95" s="246"/>
    </row>
    <row r="96" spans="2:18" ht="22.5" x14ac:dyDescent="0.2">
      <c r="B96" s="234"/>
      <c r="C96" s="235"/>
      <c r="D96" s="236" t="s">
        <v>353</v>
      </c>
      <c r="E96" s="237" t="s">
        <v>579</v>
      </c>
      <c r="F96" s="237" t="s">
        <v>580</v>
      </c>
      <c r="G96" s="247" t="s">
        <v>581</v>
      </c>
      <c r="H96" s="244">
        <v>89557698.859999999</v>
      </c>
      <c r="I96" s="244">
        <v>-3644872.8699999936</v>
      </c>
      <c r="J96" s="239">
        <v>85912825.98999998</v>
      </c>
      <c r="K96" s="239">
        <v>85906793.989999995</v>
      </c>
      <c r="L96" s="245">
        <v>85707257.989999995</v>
      </c>
      <c r="M96" s="245">
        <v>85707257.989999995</v>
      </c>
      <c r="N96" s="245">
        <v>85707257.989999995</v>
      </c>
      <c r="O96" s="239">
        <v>205568</v>
      </c>
      <c r="P96" s="241">
        <f t="shared" si="2"/>
        <v>0.95700603165318976</v>
      </c>
      <c r="Q96" s="242">
        <f t="shared" si="3"/>
        <v>0.99760724900349673</v>
      </c>
      <c r="R96" s="246"/>
    </row>
    <row r="97" spans="2:18" ht="22.5" x14ac:dyDescent="0.2">
      <c r="B97" s="234"/>
      <c r="C97" s="235"/>
      <c r="D97" s="236" t="s">
        <v>353</v>
      </c>
      <c r="E97" s="237" t="s">
        <v>582</v>
      </c>
      <c r="F97" s="237" t="s">
        <v>583</v>
      </c>
      <c r="G97" s="247" t="s">
        <v>584</v>
      </c>
      <c r="H97" s="244">
        <v>47243037.57</v>
      </c>
      <c r="I97" s="244">
        <v>2512179.5099999988</v>
      </c>
      <c r="J97" s="239">
        <v>49755217.079999998</v>
      </c>
      <c r="K97" s="239">
        <v>49702437.419999994</v>
      </c>
      <c r="L97" s="245">
        <v>49527464.919999994</v>
      </c>
      <c r="M97" s="245">
        <v>49527464.919999994</v>
      </c>
      <c r="N97" s="245">
        <v>49527464.919999994</v>
      </c>
      <c r="O97" s="239">
        <v>227752.16000000003</v>
      </c>
      <c r="P97" s="241">
        <f t="shared" si="2"/>
        <v>1.0483547940077975</v>
      </c>
      <c r="Q97" s="242">
        <f t="shared" si="3"/>
        <v>0.99542254715452638</v>
      </c>
      <c r="R97" s="246"/>
    </row>
    <row r="98" spans="2:18" ht="22.5" x14ac:dyDescent="0.2">
      <c r="B98" s="234"/>
      <c r="C98" s="235"/>
      <c r="D98" s="236" t="s">
        <v>353</v>
      </c>
      <c r="E98" s="237" t="s">
        <v>585</v>
      </c>
      <c r="F98" s="237" t="s">
        <v>586</v>
      </c>
      <c r="G98" s="247" t="s">
        <v>587</v>
      </c>
      <c r="H98" s="244">
        <v>35598733.940000013</v>
      </c>
      <c r="I98" s="244">
        <v>4623297.93</v>
      </c>
      <c r="J98" s="239">
        <v>40222031.869999975</v>
      </c>
      <c r="K98" s="239">
        <v>40193909.439999983</v>
      </c>
      <c r="L98" s="245">
        <v>40052974.439999983</v>
      </c>
      <c r="M98" s="245">
        <v>40052974.439999983</v>
      </c>
      <c r="N98" s="245">
        <v>40052974.439999983</v>
      </c>
      <c r="O98" s="239">
        <v>169057.43</v>
      </c>
      <c r="P98" s="241">
        <f t="shared" si="2"/>
        <v>1.1251235649983335</v>
      </c>
      <c r="Q98" s="242">
        <f t="shared" si="3"/>
        <v>0.99579689483250389</v>
      </c>
      <c r="R98" s="246"/>
    </row>
    <row r="99" spans="2:18" ht="22.5" x14ac:dyDescent="0.2">
      <c r="B99" s="234"/>
      <c r="C99" s="235"/>
      <c r="D99" s="236" t="s">
        <v>353</v>
      </c>
      <c r="E99" s="237" t="s">
        <v>588</v>
      </c>
      <c r="F99" s="237" t="s">
        <v>589</v>
      </c>
      <c r="G99" s="247" t="s">
        <v>590</v>
      </c>
      <c r="H99" s="244">
        <v>40566979.350000001</v>
      </c>
      <c r="I99" s="244">
        <v>1290546.31</v>
      </c>
      <c r="J99" s="239">
        <v>41857525.660000026</v>
      </c>
      <c r="K99" s="239">
        <v>41853734.750000022</v>
      </c>
      <c r="L99" s="245">
        <v>41677659.750000022</v>
      </c>
      <c r="M99" s="245">
        <v>41677659.750000022</v>
      </c>
      <c r="N99" s="245">
        <v>41677659.750000022</v>
      </c>
      <c r="O99" s="239">
        <v>179865.91</v>
      </c>
      <c r="P99" s="241">
        <f t="shared" si="2"/>
        <v>1.0273789278323484</v>
      </c>
      <c r="Q99" s="242">
        <f t="shared" si="3"/>
        <v>0.9957029015173755</v>
      </c>
      <c r="R99" s="246"/>
    </row>
    <row r="100" spans="2:18" ht="22.5" x14ac:dyDescent="0.2">
      <c r="B100" s="234"/>
      <c r="C100" s="235"/>
      <c r="D100" s="236" t="s">
        <v>353</v>
      </c>
      <c r="E100" s="237" t="s">
        <v>591</v>
      </c>
      <c r="F100" s="237" t="s">
        <v>592</v>
      </c>
      <c r="G100" s="247" t="s">
        <v>593</v>
      </c>
      <c r="H100" s="244">
        <v>46951021.750000007</v>
      </c>
      <c r="I100" s="244">
        <v>7502050.5299999993</v>
      </c>
      <c r="J100" s="239">
        <v>54453072.279999994</v>
      </c>
      <c r="K100" s="239">
        <v>54450755.049999997</v>
      </c>
      <c r="L100" s="245">
        <v>54328756.549999997</v>
      </c>
      <c r="M100" s="245">
        <v>54328756.549999997</v>
      </c>
      <c r="N100" s="245">
        <v>54328756.549999997</v>
      </c>
      <c r="O100" s="239">
        <v>124315.72999999992</v>
      </c>
      <c r="P100" s="241">
        <f t="shared" si="2"/>
        <v>1.1571368316388129</v>
      </c>
      <c r="Q100" s="242">
        <f t="shared" si="3"/>
        <v>0.99771701164333282</v>
      </c>
      <c r="R100" s="246"/>
    </row>
    <row r="101" spans="2:18" ht="22.5" x14ac:dyDescent="0.2">
      <c r="B101" s="234"/>
      <c r="C101" s="235"/>
      <c r="D101" s="236" t="s">
        <v>353</v>
      </c>
      <c r="E101" s="237" t="s">
        <v>594</v>
      </c>
      <c r="F101" s="237" t="s">
        <v>595</v>
      </c>
      <c r="G101" s="247" t="s">
        <v>596</v>
      </c>
      <c r="H101" s="244">
        <v>14402638.050000003</v>
      </c>
      <c r="I101" s="244">
        <v>5561739.9899999993</v>
      </c>
      <c r="J101" s="239">
        <v>19964378.039999988</v>
      </c>
      <c r="K101" s="239">
        <v>19964378.039999988</v>
      </c>
      <c r="L101" s="245">
        <v>19924304.039999988</v>
      </c>
      <c r="M101" s="245">
        <v>19924304.039999988</v>
      </c>
      <c r="N101" s="245">
        <v>19924304.039999988</v>
      </c>
      <c r="O101" s="239">
        <v>40074</v>
      </c>
      <c r="P101" s="241">
        <f t="shared" si="2"/>
        <v>1.3833787928871812</v>
      </c>
      <c r="Q101" s="242">
        <f t="shared" si="3"/>
        <v>0.99799272484623813</v>
      </c>
      <c r="R101" s="246"/>
    </row>
    <row r="102" spans="2:18" ht="22.5" x14ac:dyDescent="0.2">
      <c r="B102" s="234"/>
      <c r="C102" s="235"/>
      <c r="D102" s="236" t="s">
        <v>353</v>
      </c>
      <c r="E102" s="237" t="s">
        <v>597</v>
      </c>
      <c r="F102" s="237" t="s">
        <v>598</v>
      </c>
      <c r="G102" s="247" t="s">
        <v>599</v>
      </c>
      <c r="H102" s="244">
        <v>15604473.840000004</v>
      </c>
      <c r="I102" s="244">
        <v>3324704.2199999988</v>
      </c>
      <c r="J102" s="239">
        <v>18929178.060000002</v>
      </c>
      <c r="K102" s="239">
        <v>18914697.720000003</v>
      </c>
      <c r="L102" s="245">
        <v>18857978.220000003</v>
      </c>
      <c r="M102" s="245">
        <v>18857978.220000003</v>
      </c>
      <c r="N102" s="245">
        <v>18857978.220000003</v>
      </c>
      <c r="O102" s="239">
        <v>71199.839999999997</v>
      </c>
      <c r="P102" s="241">
        <f t="shared" si="2"/>
        <v>1.2084981790068481</v>
      </c>
      <c r="Q102" s="242">
        <f t="shared" si="3"/>
        <v>0.99623861956529136</v>
      </c>
      <c r="R102" s="246"/>
    </row>
    <row r="103" spans="2:18" ht="22.5" x14ac:dyDescent="0.2">
      <c r="B103" s="234"/>
      <c r="C103" s="235"/>
      <c r="D103" s="236" t="s">
        <v>353</v>
      </c>
      <c r="E103" s="237" t="s">
        <v>600</v>
      </c>
      <c r="F103" s="237" t="s">
        <v>601</v>
      </c>
      <c r="G103" s="247" t="s">
        <v>602</v>
      </c>
      <c r="H103" s="244">
        <v>42291854.839999996</v>
      </c>
      <c r="I103" s="244">
        <v>3160139.8399999989</v>
      </c>
      <c r="J103" s="239">
        <v>45451994.679999992</v>
      </c>
      <c r="K103" s="239">
        <v>45441684.399999991</v>
      </c>
      <c r="L103" s="245">
        <v>45281102.729999989</v>
      </c>
      <c r="M103" s="245">
        <v>45281102.729999989</v>
      </c>
      <c r="N103" s="245">
        <v>45281102.729999989</v>
      </c>
      <c r="O103" s="239">
        <v>170891.95</v>
      </c>
      <c r="P103" s="241">
        <f t="shared" si="2"/>
        <v>1.0706814090162047</v>
      </c>
      <c r="Q103" s="242">
        <f t="shared" si="3"/>
        <v>0.99624016610925115</v>
      </c>
      <c r="R103" s="246"/>
    </row>
    <row r="104" spans="2:18" ht="22.5" x14ac:dyDescent="0.2">
      <c r="B104" s="234"/>
      <c r="C104" s="235"/>
      <c r="D104" s="236" t="s">
        <v>353</v>
      </c>
      <c r="E104" s="237" t="s">
        <v>603</v>
      </c>
      <c r="F104" s="237" t="s">
        <v>604</v>
      </c>
      <c r="G104" s="247" t="s">
        <v>605</v>
      </c>
      <c r="H104" s="244">
        <v>42555463.06000001</v>
      </c>
      <c r="I104" s="244">
        <v>1894358.08</v>
      </c>
      <c r="J104" s="239">
        <v>44449821.140000008</v>
      </c>
      <c r="K104" s="239">
        <v>44401771.74000001</v>
      </c>
      <c r="L104" s="245">
        <v>44247109.24000001</v>
      </c>
      <c r="M104" s="245">
        <v>44247109.24000001</v>
      </c>
      <c r="N104" s="245">
        <v>44247109.24000001</v>
      </c>
      <c r="O104" s="239">
        <v>202711.9</v>
      </c>
      <c r="P104" s="241">
        <f t="shared" si="2"/>
        <v>1.03975156321563</v>
      </c>
      <c r="Q104" s="242">
        <f t="shared" si="3"/>
        <v>0.99543953395534412</v>
      </c>
      <c r="R104" s="246"/>
    </row>
    <row r="105" spans="2:18" ht="22.5" x14ac:dyDescent="0.2">
      <c r="B105" s="234"/>
      <c r="C105" s="235"/>
      <c r="D105" s="236" t="s">
        <v>353</v>
      </c>
      <c r="E105" s="237" t="s">
        <v>606</v>
      </c>
      <c r="F105" s="237" t="s">
        <v>607</v>
      </c>
      <c r="G105" s="247" t="s">
        <v>608</v>
      </c>
      <c r="H105" s="244">
        <v>47024719.579999991</v>
      </c>
      <c r="I105" s="244">
        <v>53812.990000000456</v>
      </c>
      <c r="J105" s="239">
        <v>47078532.57</v>
      </c>
      <c r="K105" s="239">
        <v>46969426.930000015</v>
      </c>
      <c r="L105" s="245">
        <v>46870705.930000015</v>
      </c>
      <c r="M105" s="245">
        <v>46870705.930000015</v>
      </c>
      <c r="N105" s="245">
        <v>46870705.930000015</v>
      </c>
      <c r="O105" s="239">
        <v>207826.64</v>
      </c>
      <c r="P105" s="241">
        <f t="shared" si="2"/>
        <v>0.99672483639720677</v>
      </c>
      <c r="Q105" s="242">
        <f t="shared" si="3"/>
        <v>0.9955855327544253</v>
      </c>
      <c r="R105" s="246"/>
    </row>
    <row r="106" spans="2:18" ht="22.5" x14ac:dyDescent="0.2">
      <c r="B106" s="234"/>
      <c r="C106" s="235"/>
      <c r="D106" s="236" t="s">
        <v>353</v>
      </c>
      <c r="E106" s="237" t="s">
        <v>609</v>
      </c>
      <c r="F106" s="237" t="s">
        <v>610</v>
      </c>
      <c r="G106" s="247" t="s">
        <v>611</v>
      </c>
      <c r="H106" s="244">
        <v>37540907.670000002</v>
      </c>
      <c r="I106" s="244">
        <v>117165.21000000002</v>
      </c>
      <c r="J106" s="239">
        <v>37658072.880000003</v>
      </c>
      <c r="K106" s="239">
        <v>37653227.890000001</v>
      </c>
      <c r="L106" s="245">
        <v>37443231.740000002</v>
      </c>
      <c r="M106" s="245">
        <v>37443231.740000002</v>
      </c>
      <c r="N106" s="245">
        <v>37443231.740000002</v>
      </c>
      <c r="O106" s="239">
        <v>214841.13999999998</v>
      </c>
      <c r="P106" s="241">
        <f t="shared" si="2"/>
        <v>0.99739814682003403</v>
      </c>
      <c r="Q106" s="242">
        <f t="shared" si="3"/>
        <v>0.99429495129279166</v>
      </c>
      <c r="R106" s="246"/>
    </row>
    <row r="107" spans="2:18" ht="22.5" x14ac:dyDescent="0.2">
      <c r="B107" s="234"/>
      <c r="C107" s="235"/>
      <c r="D107" s="236" t="s">
        <v>353</v>
      </c>
      <c r="E107" s="237" t="s">
        <v>612</v>
      </c>
      <c r="F107" s="237" t="s">
        <v>613</v>
      </c>
      <c r="G107" s="247" t="s">
        <v>614</v>
      </c>
      <c r="H107" s="244">
        <v>44341245.340000004</v>
      </c>
      <c r="I107" s="244">
        <v>582250.99000000034</v>
      </c>
      <c r="J107" s="239">
        <v>44923496.329999998</v>
      </c>
      <c r="K107" s="239">
        <v>44807075.079999998</v>
      </c>
      <c r="L107" s="245">
        <v>44535919.579999998</v>
      </c>
      <c r="M107" s="245">
        <v>44535919.579999998</v>
      </c>
      <c r="N107" s="245">
        <v>44535919.579999998</v>
      </c>
      <c r="O107" s="239">
        <v>387576.75</v>
      </c>
      <c r="P107" s="241">
        <f t="shared" si="2"/>
        <v>1.0043903647384567</v>
      </c>
      <c r="Q107" s="242">
        <f t="shared" si="3"/>
        <v>0.99137251590675557</v>
      </c>
      <c r="R107" s="246"/>
    </row>
    <row r="108" spans="2:18" ht="22.5" x14ac:dyDescent="0.2">
      <c r="B108" s="234"/>
      <c r="C108" s="235"/>
      <c r="D108" s="236" t="s">
        <v>353</v>
      </c>
      <c r="E108" s="237" t="s">
        <v>615</v>
      </c>
      <c r="F108" s="237" t="s">
        <v>616</v>
      </c>
      <c r="G108" s="247" t="s">
        <v>617</v>
      </c>
      <c r="H108" s="244">
        <v>35803667.599999994</v>
      </c>
      <c r="I108" s="244">
        <v>543437.19000000006</v>
      </c>
      <c r="J108" s="239">
        <v>36347104.790000007</v>
      </c>
      <c r="K108" s="239">
        <v>36333960.820000008</v>
      </c>
      <c r="L108" s="245">
        <v>36237516.320000008</v>
      </c>
      <c r="M108" s="245">
        <v>36237516.320000008</v>
      </c>
      <c r="N108" s="245">
        <v>36237516.320000008</v>
      </c>
      <c r="O108" s="239">
        <v>109588.47000000002</v>
      </c>
      <c r="P108" s="241">
        <f t="shared" si="2"/>
        <v>1.0121174379353253</v>
      </c>
      <c r="Q108" s="242">
        <f t="shared" si="3"/>
        <v>0.99698494637652268</v>
      </c>
      <c r="R108" s="246"/>
    </row>
    <row r="109" spans="2:18" ht="22.5" x14ac:dyDescent="0.2">
      <c r="B109" s="234"/>
      <c r="C109" s="235"/>
      <c r="D109" s="236" t="s">
        <v>353</v>
      </c>
      <c r="E109" s="237" t="s">
        <v>618</v>
      </c>
      <c r="F109" s="237" t="s">
        <v>619</v>
      </c>
      <c r="G109" s="247" t="s">
        <v>620</v>
      </c>
      <c r="H109" s="244">
        <v>24883722.940000005</v>
      </c>
      <c r="I109" s="244">
        <v>1720853.1200000013</v>
      </c>
      <c r="J109" s="239">
        <v>26604576.060000002</v>
      </c>
      <c r="K109" s="239">
        <v>26595331.350000001</v>
      </c>
      <c r="L109" s="245">
        <v>26526104.349999998</v>
      </c>
      <c r="M109" s="245">
        <v>26526104.349999998</v>
      </c>
      <c r="N109" s="245">
        <v>26526104.349999998</v>
      </c>
      <c r="O109" s="239">
        <v>78471.709999999992</v>
      </c>
      <c r="P109" s="241">
        <f t="shared" si="2"/>
        <v>1.0660022382486787</v>
      </c>
      <c r="Q109" s="242">
        <f t="shared" si="3"/>
        <v>0.99705044313342817</v>
      </c>
      <c r="R109" s="246"/>
    </row>
    <row r="110" spans="2:18" ht="22.5" x14ac:dyDescent="0.2">
      <c r="B110" s="234"/>
      <c r="C110" s="235"/>
      <c r="D110" s="236" t="s">
        <v>353</v>
      </c>
      <c r="E110" s="237" t="s">
        <v>621</v>
      </c>
      <c r="F110" s="237" t="s">
        <v>622</v>
      </c>
      <c r="G110" s="247" t="s">
        <v>623</v>
      </c>
      <c r="H110" s="244">
        <v>40498273.920000002</v>
      </c>
      <c r="I110" s="244">
        <v>-1540443.6500000022</v>
      </c>
      <c r="J110" s="239">
        <v>38957830.269999996</v>
      </c>
      <c r="K110" s="239">
        <v>38952532.269999996</v>
      </c>
      <c r="L110" s="245">
        <v>38816535.769999996</v>
      </c>
      <c r="M110" s="245">
        <v>38816535.769999996</v>
      </c>
      <c r="N110" s="245">
        <v>38816535.769999996</v>
      </c>
      <c r="O110" s="239">
        <v>141294.5</v>
      </c>
      <c r="P110" s="241">
        <f t="shared" si="2"/>
        <v>0.95847383142002296</v>
      </c>
      <c r="Q110" s="242">
        <f t="shared" si="3"/>
        <v>0.99637314247172526</v>
      </c>
      <c r="R110" s="246"/>
    </row>
    <row r="111" spans="2:18" ht="22.5" x14ac:dyDescent="0.2">
      <c r="B111" s="234"/>
      <c r="C111" s="235"/>
      <c r="D111" s="236" t="s">
        <v>353</v>
      </c>
      <c r="E111" s="237" t="s">
        <v>624</v>
      </c>
      <c r="F111" s="237" t="s">
        <v>625</v>
      </c>
      <c r="G111" s="247" t="s">
        <v>626</v>
      </c>
      <c r="H111" s="244">
        <v>35356001.38000001</v>
      </c>
      <c r="I111" s="244">
        <v>798217.74</v>
      </c>
      <c r="J111" s="239">
        <v>36154219.119999997</v>
      </c>
      <c r="K111" s="239">
        <v>36069808.539999999</v>
      </c>
      <c r="L111" s="245">
        <v>35846539.039999999</v>
      </c>
      <c r="M111" s="245">
        <v>35846539.039999999</v>
      </c>
      <c r="N111" s="245">
        <v>35846539.039999999</v>
      </c>
      <c r="O111" s="239">
        <v>307680.07999999996</v>
      </c>
      <c r="P111" s="241">
        <f t="shared" si="2"/>
        <v>1.0138742403228176</v>
      </c>
      <c r="Q111" s="242">
        <f t="shared" si="3"/>
        <v>0.99148978770696794</v>
      </c>
      <c r="R111" s="246"/>
    </row>
    <row r="112" spans="2:18" ht="22.5" x14ac:dyDescent="0.2">
      <c r="B112" s="234"/>
      <c r="C112" s="235"/>
      <c r="D112" s="236" t="s">
        <v>353</v>
      </c>
      <c r="E112" s="237" t="s">
        <v>627</v>
      </c>
      <c r="F112" s="237" t="s">
        <v>628</v>
      </c>
      <c r="G112" s="247" t="s">
        <v>629</v>
      </c>
      <c r="H112" s="244">
        <v>225366592.28</v>
      </c>
      <c r="I112" s="244">
        <v>15981007.790000001</v>
      </c>
      <c r="J112" s="239">
        <v>241347600.06999996</v>
      </c>
      <c r="K112" s="239">
        <v>241270103.65999997</v>
      </c>
      <c r="L112" s="245">
        <v>240646276.75999996</v>
      </c>
      <c r="M112" s="245">
        <v>240646276.75999996</v>
      </c>
      <c r="N112" s="245">
        <v>240646276.75999996</v>
      </c>
      <c r="O112" s="239">
        <v>701323.31</v>
      </c>
      <c r="P112" s="241">
        <f t="shared" si="2"/>
        <v>1.0677992435587622</v>
      </c>
      <c r="Q112" s="242">
        <f t="shared" si="3"/>
        <v>0.99709413596904795</v>
      </c>
      <c r="R112" s="246"/>
    </row>
    <row r="113" spans="2:18" ht="22.5" x14ac:dyDescent="0.2">
      <c r="B113" s="234"/>
      <c r="C113" s="235"/>
      <c r="D113" s="236" t="s">
        <v>353</v>
      </c>
      <c r="E113" s="237" t="s">
        <v>630</v>
      </c>
      <c r="F113" s="237" t="s">
        <v>631</v>
      </c>
      <c r="G113" s="247" t="s">
        <v>632</v>
      </c>
      <c r="H113" s="244">
        <v>182942732.14999998</v>
      </c>
      <c r="I113" s="244">
        <v>35750897.320000015</v>
      </c>
      <c r="J113" s="239">
        <v>218693629.46999988</v>
      </c>
      <c r="K113" s="239">
        <v>218308020.54999992</v>
      </c>
      <c r="L113" s="245">
        <v>217863579.04999992</v>
      </c>
      <c r="M113" s="245">
        <v>217863579.04999992</v>
      </c>
      <c r="N113" s="245">
        <v>217863579.04999992</v>
      </c>
      <c r="O113" s="239">
        <v>830050.41999999981</v>
      </c>
      <c r="P113" s="241">
        <f t="shared" si="2"/>
        <v>1.1908840350726113</v>
      </c>
      <c r="Q113" s="242">
        <f t="shared" si="3"/>
        <v>0.99620450571874652</v>
      </c>
      <c r="R113" s="246"/>
    </row>
    <row r="114" spans="2:18" ht="22.5" x14ac:dyDescent="0.2">
      <c r="B114" s="234"/>
      <c r="C114" s="235"/>
      <c r="D114" s="236" t="s">
        <v>353</v>
      </c>
      <c r="E114" s="237" t="s">
        <v>633</v>
      </c>
      <c r="F114" s="237" t="s">
        <v>634</v>
      </c>
      <c r="G114" s="247" t="s">
        <v>635</v>
      </c>
      <c r="H114" s="244">
        <v>129852046.54999998</v>
      </c>
      <c r="I114" s="244">
        <v>425727.16000000195</v>
      </c>
      <c r="J114" s="239">
        <v>130277773.71000004</v>
      </c>
      <c r="K114" s="239">
        <v>130111240.99000002</v>
      </c>
      <c r="L114" s="245">
        <v>128566371.49000002</v>
      </c>
      <c r="M114" s="245">
        <v>128566371.49000002</v>
      </c>
      <c r="N114" s="245">
        <v>128519637.91000003</v>
      </c>
      <c r="O114" s="239">
        <v>1711402.22</v>
      </c>
      <c r="P114" s="241">
        <f t="shared" si="2"/>
        <v>0.99009892339659888</v>
      </c>
      <c r="Q114" s="242">
        <f t="shared" si="3"/>
        <v>0.9868634367070962</v>
      </c>
      <c r="R114" s="246"/>
    </row>
    <row r="115" spans="2:18" ht="22.5" x14ac:dyDescent="0.2">
      <c r="B115" s="234"/>
      <c r="C115" s="235"/>
      <c r="D115" s="236" t="s">
        <v>353</v>
      </c>
      <c r="E115" s="237" t="s">
        <v>636</v>
      </c>
      <c r="F115" s="237" t="s">
        <v>637</v>
      </c>
      <c r="G115" s="247" t="s">
        <v>638</v>
      </c>
      <c r="H115" s="244">
        <v>94845663.980000004</v>
      </c>
      <c r="I115" s="244">
        <v>-32134655.179999989</v>
      </c>
      <c r="J115" s="239">
        <v>62711008.799999997</v>
      </c>
      <c r="K115" s="239">
        <v>62587223.539999992</v>
      </c>
      <c r="L115" s="245">
        <v>62494708.539999992</v>
      </c>
      <c r="M115" s="245">
        <v>62494708.539999992</v>
      </c>
      <c r="N115" s="245">
        <v>62494708.539999992</v>
      </c>
      <c r="O115" s="239">
        <v>216300.26</v>
      </c>
      <c r="P115" s="241">
        <f t="shared" si="2"/>
        <v>0.65890949483128902</v>
      </c>
      <c r="Q115" s="242">
        <f t="shared" si="3"/>
        <v>0.99655084068748057</v>
      </c>
      <c r="R115" s="246"/>
    </row>
    <row r="116" spans="2:18" ht="22.5" x14ac:dyDescent="0.2">
      <c r="B116" s="234"/>
      <c r="C116" s="235"/>
      <c r="D116" s="236" t="s">
        <v>353</v>
      </c>
      <c r="E116" s="237" t="s">
        <v>639</v>
      </c>
      <c r="F116" s="237" t="s">
        <v>640</v>
      </c>
      <c r="G116" s="247" t="s">
        <v>641</v>
      </c>
      <c r="H116" s="244">
        <v>20565851.130000006</v>
      </c>
      <c r="I116" s="244">
        <v>-3700189.3900000006</v>
      </c>
      <c r="J116" s="239">
        <v>16865661.740000002</v>
      </c>
      <c r="K116" s="239">
        <v>16852351.510000002</v>
      </c>
      <c r="L116" s="245">
        <v>16829970.510000002</v>
      </c>
      <c r="M116" s="245">
        <v>16829970.510000002</v>
      </c>
      <c r="N116" s="245">
        <v>16829970.510000002</v>
      </c>
      <c r="O116" s="239">
        <v>35691.23000000001</v>
      </c>
      <c r="P116" s="241">
        <f t="shared" si="2"/>
        <v>0.81834544087745698</v>
      </c>
      <c r="Q116" s="242">
        <f t="shared" si="3"/>
        <v>0.99788379308501418</v>
      </c>
      <c r="R116" s="246"/>
    </row>
    <row r="117" spans="2:18" ht="22.5" x14ac:dyDescent="0.2">
      <c r="B117" s="234"/>
      <c r="C117" s="235"/>
      <c r="D117" s="236" t="s">
        <v>353</v>
      </c>
      <c r="E117" s="237" t="s">
        <v>642</v>
      </c>
      <c r="F117" s="237" t="s">
        <v>643</v>
      </c>
      <c r="G117" s="247" t="s">
        <v>644</v>
      </c>
      <c r="H117" s="244">
        <v>43283261.909999996</v>
      </c>
      <c r="I117" s="244">
        <v>2134634.4399999995</v>
      </c>
      <c r="J117" s="239">
        <v>45417896.350000009</v>
      </c>
      <c r="K117" s="239">
        <v>45417896.350000009</v>
      </c>
      <c r="L117" s="245">
        <v>45337733.350000009</v>
      </c>
      <c r="M117" s="245">
        <v>45337733.350000009</v>
      </c>
      <c r="N117" s="245">
        <v>45337733.350000009</v>
      </c>
      <c r="O117" s="239">
        <v>80163</v>
      </c>
      <c r="P117" s="241">
        <f t="shared" si="2"/>
        <v>1.0474657257641979</v>
      </c>
      <c r="Q117" s="242">
        <f t="shared" si="3"/>
        <v>0.99823499090793977</v>
      </c>
      <c r="R117" s="246"/>
    </row>
    <row r="118" spans="2:18" ht="22.5" x14ac:dyDescent="0.2">
      <c r="B118" s="234"/>
      <c r="C118" s="235"/>
      <c r="D118" s="236" t="s">
        <v>353</v>
      </c>
      <c r="E118" s="237" t="s">
        <v>645</v>
      </c>
      <c r="F118" s="237" t="s">
        <v>646</v>
      </c>
      <c r="G118" s="247" t="s">
        <v>647</v>
      </c>
      <c r="H118" s="244">
        <v>14282202.940000001</v>
      </c>
      <c r="I118" s="244">
        <v>1638017.0899999992</v>
      </c>
      <c r="J118" s="239">
        <v>15920220.029999997</v>
      </c>
      <c r="K118" s="239">
        <v>15918697.419999998</v>
      </c>
      <c r="L118" s="245">
        <v>15918697.419999998</v>
      </c>
      <c r="M118" s="245">
        <v>15918697.419999998</v>
      </c>
      <c r="N118" s="245">
        <v>15918697.419999998</v>
      </c>
      <c r="O118" s="239">
        <v>1522.6099999999992</v>
      </c>
      <c r="P118" s="241">
        <f t="shared" si="2"/>
        <v>1.1145827773821002</v>
      </c>
      <c r="Q118" s="242">
        <f t="shared" si="3"/>
        <v>0.99990435999018035</v>
      </c>
      <c r="R118" s="246"/>
    </row>
    <row r="119" spans="2:18" ht="22.5" x14ac:dyDescent="0.2">
      <c r="B119" s="234"/>
      <c r="C119" s="235"/>
      <c r="D119" s="236" t="s">
        <v>353</v>
      </c>
      <c r="E119" s="237" t="s">
        <v>648</v>
      </c>
      <c r="F119" s="237" t="s">
        <v>649</v>
      </c>
      <c r="G119" s="247" t="s">
        <v>650</v>
      </c>
      <c r="H119" s="244">
        <v>74168</v>
      </c>
      <c r="I119" s="244">
        <v>-54310.3</v>
      </c>
      <c r="J119" s="239">
        <v>19857.7</v>
      </c>
      <c r="K119" s="239">
        <v>19857.7</v>
      </c>
      <c r="L119" s="245">
        <v>19857.7</v>
      </c>
      <c r="M119" s="245">
        <v>19857.7</v>
      </c>
      <c r="N119" s="245">
        <v>19857.7</v>
      </c>
      <c r="O119" s="239">
        <v>0</v>
      </c>
      <c r="P119" s="241">
        <f t="shared" si="2"/>
        <v>0.26773945636932373</v>
      </c>
      <c r="Q119" s="242">
        <f t="shared" si="3"/>
        <v>1</v>
      </c>
      <c r="R119" s="246"/>
    </row>
    <row r="120" spans="2:18" ht="22.5" x14ac:dyDescent="0.2">
      <c r="B120" s="234"/>
      <c r="C120" s="235"/>
      <c r="D120" s="236" t="s">
        <v>353</v>
      </c>
      <c r="E120" s="237" t="s">
        <v>651</v>
      </c>
      <c r="F120" s="237" t="s">
        <v>652</v>
      </c>
      <c r="G120" s="247" t="s">
        <v>380</v>
      </c>
      <c r="H120" s="244">
        <v>321463305.75</v>
      </c>
      <c r="I120" s="244">
        <v>-32676178.400000039</v>
      </c>
      <c r="J120" s="239">
        <v>288787127.35000002</v>
      </c>
      <c r="K120" s="239">
        <v>281869504.63</v>
      </c>
      <c r="L120" s="245">
        <v>281869504.63</v>
      </c>
      <c r="M120" s="245">
        <v>281869504.63</v>
      </c>
      <c r="N120" s="245">
        <v>272109470.22000003</v>
      </c>
      <c r="O120" s="239">
        <v>6917622.7200000007</v>
      </c>
      <c r="P120" s="241">
        <f t="shared" si="2"/>
        <v>0.87683259516160184</v>
      </c>
      <c r="Q120" s="242">
        <f t="shared" si="3"/>
        <v>0.97604594504097786</v>
      </c>
      <c r="R120" s="246"/>
    </row>
    <row r="121" spans="2:18" ht="22.5" x14ac:dyDescent="0.2">
      <c r="B121" s="234"/>
      <c r="C121" s="235"/>
      <c r="D121" s="236" t="s">
        <v>353</v>
      </c>
      <c r="E121" s="237" t="s">
        <v>653</v>
      </c>
      <c r="F121" s="237" t="s">
        <v>654</v>
      </c>
      <c r="G121" s="247" t="s">
        <v>655</v>
      </c>
      <c r="H121" s="244">
        <v>22464402.520000003</v>
      </c>
      <c r="I121" s="244">
        <v>1166435.04</v>
      </c>
      <c r="J121" s="239">
        <v>23630837.560000002</v>
      </c>
      <c r="K121" s="239">
        <v>23629118.219999999</v>
      </c>
      <c r="L121" s="245">
        <v>23629118.219999999</v>
      </c>
      <c r="M121" s="245">
        <v>23629118.219999999</v>
      </c>
      <c r="N121" s="245">
        <v>23629118.219999999</v>
      </c>
      <c r="O121" s="239">
        <v>1719.3400000001111</v>
      </c>
      <c r="P121" s="241">
        <f t="shared" si="2"/>
        <v>1.0518471701601257</v>
      </c>
      <c r="Q121" s="242">
        <f t="shared" si="3"/>
        <v>0.9999272416817373</v>
      </c>
      <c r="R121" s="246"/>
    </row>
    <row r="122" spans="2:18" ht="33.75" x14ac:dyDescent="0.2">
      <c r="B122" s="234"/>
      <c r="C122" s="235"/>
      <c r="D122" s="236" t="s">
        <v>353</v>
      </c>
      <c r="E122" s="237" t="s">
        <v>656</v>
      </c>
      <c r="F122" s="237" t="s">
        <v>657</v>
      </c>
      <c r="G122" s="247" t="s">
        <v>320</v>
      </c>
      <c r="H122" s="244">
        <v>231177045.90000001</v>
      </c>
      <c r="I122" s="244">
        <v>91885896.75</v>
      </c>
      <c r="J122" s="239">
        <v>323062942.65000004</v>
      </c>
      <c r="K122" s="239">
        <v>299269031.59000003</v>
      </c>
      <c r="L122" s="245">
        <v>299082889.58999997</v>
      </c>
      <c r="M122" s="245">
        <v>299082889.58999997</v>
      </c>
      <c r="N122" s="245">
        <v>288883327.58999997</v>
      </c>
      <c r="O122" s="239">
        <v>23980053.060000002</v>
      </c>
      <c r="P122" s="241">
        <f t="shared" si="2"/>
        <v>1.2937395597631001</v>
      </c>
      <c r="Q122" s="242">
        <f t="shared" si="3"/>
        <v>0.92577281422840385</v>
      </c>
      <c r="R122" s="246"/>
    </row>
    <row r="123" spans="2:18" ht="33.75" x14ac:dyDescent="0.2">
      <c r="B123" s="234"/>
      <c r="C123" s="235"/>
      <c r="D123" s="236" t="s">
        <v>353</v>
      </c>
      <c r="E123" s="237" t="s">
        <v>658</v>
      </c>
      <c r="F123" s="237" t="s">
        <v>659</v>
      </c>
      <c r="G123" s="247" t="s">
        <v>320</v>
      </c>
      <c r="H123" s="244">
        <v>566244903.06999993</v>
      </c>
      <c r="I123" s="244">
        <v>-77494309.549999997</v>
      </c>
      <c r="J123" s="239">
        <v>488750593.51999992</v>
      </c>
      <c r="K123" s="239">
        <v>479349736.07999992</v>
      </c>
      <c r="L123" s="245">
        <v>479348344.07999992</v>
      </c>
      <c r="M123" s="245">
        <v>479348344.07999992</v>
      </c>
      <c r="N123" s="245">
        <v>475127047.19999999</v>
      </c>
      <c r="O123" s="239">
        <v>9402249.4400000013</v>
      </c>
      <c r="P123" s="241">
        <f t="shared" si="2"/>
        <v>0.8465389118403106</v>
      </c>
      <c r="Q123" s="242">
        <f t="shared" si="3"/>
        <v>0.98076268435341496</v>
      </c>
      <c r="R123" s="246"/>
    </row>
    <row r="124" spans="2:18" ht="22.5" x14ac:dyDescent="0.2">
      <c r="B124" s="234"/>
      <c r="C124" s="235"/>
      <c r="D124" s="236" t="s">
        <v>353</v>
      </c>
      <c r="E124" s="237" t="s">
        <v>660</v>
      </c>
      <c r="F124" s="237" t="s">
        <v>661</v>
      </c>
      <c r="G124" s="247" t="s">
        <v>662</v>
      </c>
      <c r="H124" s="244">
        <v>30423870.170000002</v>
      </c>
      <c r="I124" s="244">
        <v>-242943.92999999982</v>
      </c>
      <c r="J124" s="239">
        <v>30180926.240000002</v>
      </c>
      <c r="K124" s="239">
        <v>29279609.299999997</v>
      </c>
      <c r="L124" s="245">
        <v>29260149.299999997</v>
      </c>
      <c r="M124" s="245">
        <v>29260149.299999997</v>
      </c>
      <c r="N124" s="245">
        <v>29215225.969999999</v>
      </c>
      <c r="O124" s="239">
        <v>920776.94</v>
      </c>
      <c r="P124" s="241">
        <f t="shared" si="2"/>
        <v>0.96174974243916167</v>
      </c>
      <c r="Q124" s="242">
        <f t="shared" si="3"/>
        <v>0.96949142870308391</v>
      </c>
      <c r="R124" s="246"/>
    </row>
    <row r="125" spans="2:18" ht="22.5" x14ac:dyDescent="0.2">
      <c r="B125" s="234"/>
      <c r="C125" s="235"/>
      <c r="D125" s="236" t="s">
        <v>353</v>
      </c>
      <c r="E125" s="237" t="s">
        <v>663</v>
      </c>
      <c r="F125" s="237" t="s">
        <v>664</v>
      </c>
      <c r="G125" s="247" t="s">
        <v>665</v>
      </c>
      <c r="H125" s="244">
        <v>73610765.220000014</v>
      </c>
      <c r="I125" s="244">
        <v>2177608.9799999995</v>
      </c>
      <c r="J125" s="239">
        <v>75788374.199999988</v>
      </c>
      <c r="K125" s="239">
        <v>75757292.269999996</v>
      </c>
      <c r="L125" s="245">
        <v>75619999.269999996</v>
      </c>
      <c r="M125" s="245">
        <v>75619999.269999996</v>
      </c>
      <c r="N125" s="245">
        <v>75619999.269999996</v>
      </c>
      <c r="O125" s="239">
        <v>168374.92999999996</v>
      </c>
      <c r="P125" s="241">
        <f t="shared" si="2"/>
        <v>1.0272953832770926</v>
      </c>
      <c r="Q125" s="242">
        <f t="shared" si="3"/>
        <v>0.99777835411067584</v>
      </c>
      <c r="R125" s="246"/>
    </row>
    <row r="126" spans="2:18" ht="33.75" x14ac:dyDescent="0.2">
      <c r="B126" s="234"/>
      <c r="C126" s="235"/>
      <c r="D126" s="236" t="s">
        <v>353</v>
      </c>
      <c r="E126" s="237" t="s">
        <v>666</v>
      </c>
      <c r="F126" s="237" t="s">
        <v>667</v>
      </c>
      <c r="G126" s="247" t="s">
        <v>352</v>
      </c>
      <c r="H126" s="244">
        <v>227059979</v>
      </c>
      <c r="I126" s="244">
        <v>54528170.809999995</v>
      </c>
      <c r="J126" s="239">
        <v>281588149.81</v>
      </c>
      <c r="K126" s="239">
        <v>281582041.12</v>
      </c>
      <c r="L126" s="245">
        <v>281582041.12</v>
      </c>
      <c r="M126" s="245">
        <v>281582041.12</v>
      </c>
      <c r="N126" s="245">
        <v>281582041.12</v>
      </c>
      <c r="O126" s="239">
        <v>6108.6900000000023</v>
      </c>
      <c r="P126" s="241">
        <f t="shared" si="2"/>
        <v>1.2401218495664532</v>
      </c>
      <c r="Q126" s="242">
        <f t="shared" si="3"/>
        <v>0.99997830629590012</v>
      </c>
      <c r="R126" s="246"/>
    </row>
    <row r="127" spans="2:18" ht="22.5" x14ac:dyDescent="0.2">
      <c r="B127" s="234"/>
      <c r="C127" s="235"/>
      <c r="D127" s="236" t="s">
        <v>353</v>
      </c>
      <c r="E127" s="237" t="s">
        <v>668</v>
      </c>
      <c r="F127" s="237" t="s">
        <v>669</v>
      </c>
      <c r="G127" s="247" t="s">
        <v>670</v>
      </c>
      <c r="H127" s="244">
        <v>45433285.199999996</v>
      </c>
      <c r="I127" s="244">
        <v>2238351.9599999995</v>
      </c>
      <c r="J127" s="239">
        <v>47671637.160000004</v>
      </c>
      <c r="K127" s="239">
        <v>47655901.190000005</v>
      </c>
      <c r="L127" s="245">
        <v>47554857.190000005</v>
      </c>
      <c r="M127" s="245">
        <v>47554857.190000005</v>
      </c>
      <c r="N127" s="245">
        <v>47554857.190000005</v>
      </c>
      <c r="O127" s="239">
        <v>116779.97</v>
      </c>
      <c r="P127" s="241">
        <f t="shared" si="2"/>
        <v>1.0466964248933512</v>
      </c>
      <c r="Q127" s="242">
        <f t="shared" si="3"/>
        <v>0.99755032600185201</v>
      </c>
      <c r="R127" s="246"/>
    </row>
    <row r="128" spans="2:18" ht="39.75" customHeight="1" x14ac:dyDescent="0.2">
      <c r="B128" s="234"/>
      <c r="C128" s="235"/>
      <c r="D128" s="236" t="s">
        <v>353</v>
      </c>
      <c r="E128" s="237" t="s">
        <v>671</v>
      </c>
      <c r="F128" s="237" t="s">
        <v>672</v>
      </c>
      <c r="G128" s="247" t="s">
        <v>356</v>
      </c>
      <c r="H128" s="244">
        <v>61671</v>
      </c>
      <c r="I128" s="244">
        <v>337105.55</v>
      </c>
      <c r="J128" s="239">
        <v>398776.55</v>
      </c>
      <c r="K128" s="239">
        <v>398776.55</v>
      </c>
      <c r="L128" s="245">
        <v>398776.55</v>
      </c>
      <c r="M128" s="245">
        <v>398776.55</v>
      </c>
      <c r="N128" s="245">
        <v>398776.55</v>
      </c>
      <c r="O128" s="239">
        <v>0</v>
      </c>
      <c r="P128" s="241">
        <f t="shared" si="2"/>
        <v>6.4661923756708983</v>
      </c>
      <c r="Q128" s="242">
        <f t="shared" si="3"/>
        <v>1</v>
      </c>
      <c r="R128" s="246"/>
    </row>
    <row r="129" spans="2:18" ht="39.75" customHeight="1" x14ac:dyDescent="0.2">
      <c r="B129" s="234"/>
      <c r="C129" s="235"/>
      <c r="D129" s="236" t="s">
        <v>353</v>
      </c>
      <c r="E129" s="237" t="s">
        <v>673</v>
      </c>
      <c r="F129" s="237" t="s">
        <v>674</v>
      </c>
      <c r="G129" s="247" t="s">
        <v>359</v>
      </c>
      <c r="H129" s="244">
        <v>32500</v>
      </c>
      <c r="I129" s="244">
        <v>38354.58</v>
      </c>
      <c r="J129" s="239">
        <v>70854.58</v>
      </c>
      <c r="K129" s="239">
        <v>70854.58</v>
      </c>
      <c r="L129" s="245">
        <v>70854.58</v>
      </c>
      <c r="M129" s="245">
        <v>70854.58</v>
      </c>
      <c r="N129" s="245">
        <v>70854.58</v>
      </c>
      <c r="O129" s="239">
        <v>0</v>
      </c>
      <c r="P129" s="241">
        <f t="shared" si="2"/>
        <v>2.1801409230769231</v>
      </c>
      <c r="Q129" s="242">
        <f t="shared" si="3"/>
        <v>1</v>
      </c>
      <c r="R129" s="246"/>
    </row>
    <row r="130" spans="2:18" ht="39.75" customHeight="1" x14ac:dyDescent="0.2">
      <c r="B130" s="234"/>
      <c r="C130" s="235"/>
      <c r="D130" s="236" t="s">
        <v>353</v>
      </c>
      <c r="E130" s="237" t="s">
        <v>675</v>
      </c>
      <c r="F130" s="237" t="s">
        <v>676</v>
      </c>
      <c r="G130" s="247" t="s">
        <v>362</v>
      </c>
      <c r="H130" s="244">
        <v>20098</v>
      </c>
      <c r="I130" s="244">
        <v>6172.5699999999943</v>
      </c>
      <c r="J130" s="239">
        <v>26270.57</v>
      </c>
      <c r="K130" s="239">
        <v>26270.57</v>
      </c>
      <c r="L130" s="245">
        <v>26270.57</v>
      </c>
      <c r="M130" s="245">
        <v>26270.57</v>
      </c>
      <c r="N130" s="245">
        <v>26270.57</v>
      </c>
      <c r="O130" s="239">
        <v>0</v>
      </c>
      <c r="P130" s="241">
        <f t="shared" si="2"/>
        <v>1.3071235943875013</v>
      </c>
      <c r="Q130" s="242">
        <f t="shared" si="3"/>
        <v>1</v>
      </c>
      <c r="R130" s="246"/>
    </row>
    <row r="131" spans="2:18" ht="39.75" customHeight="1" x14ac:dyDescent="0.2">
      <c r="B131" s="234"/>
      <c r="C131" s="235"/>
      <c r="D131" s="236" t="s">
        <v>353</v>
      </c>
      <c r="E131" s="237" t="s">
        <v>677</v>
      </c>
      <c r="F131" s="237" t="s">
        <v>678</v>
      </c>
      <c r="G131" s="247" t="s">
        <v>365</v>
      </c>
      <c r="H131" s="244">
        <v>77646</v>
      </c>
      <c r="I131" s="244">
        <v>67220.7</v>
      </c>
      <c r="J131" s="239">
        <v>144866.70000000001</v>
      </c>
      <c r="K131" s="239">
        <v>144866.70000000001</v>
      </c>
      <c r="L131" s="245">
        <v>144866.70000000001</v>
      </c>
      <c r="M131" s="245">
        <v>144866.70000000001</v>
      </c>
      <c r="N131" s="245">
        <v>144866.70000000001</v>
      </c>
      <c r="O131" s="239">
        <v>0</v>
      </c>
      <c r="P131" s="241">
        <f t="shared" si="2"/>
        <v>1.865732941812843</v>
      </c>
      <c r="Q131" s="242">
        <f t="shared" si="3"/>
        <v>1</v>
      </c>
      <c r="R131" s="246"/>
    </row>
    <row r="132" spans="2:18" ht="39.75" customHeight="1" x14ac:dyDescent="0.2">
      <c r="B132" s="234"/>
      <c r="C132" s="235"/>
      <c r="D132" s="236" t="s">
        <v>353</v>
      </c>
      <c r="E132" s="237" t="s">
        <v>679</v>
      </c>
      <c r="F132" s="237" t="s">
        <v>680</v>
      </c>
      <c r="G132" s="247" t="s">
        <v>368</v>
      </c>
      <c r="H132" s="244">
        <v>163285.51</v>
      </c>
      <c r="I132" s="244">
        <v>72105.89</v>
      </c>
      <c r="J132" s="239">
        <v>235391.4</v>
      </c>
      <c r="K132" s="239">
        <v>230552.00999999998</v>
      </c>
      <c r="L132" s="245">
        <v>230552.00999999998</v>
      </c>
      <c r="M132" s="245">
        <v>230552.00999999998</v>
      </c>
      <c r="N132" s="245">
        <v>230552.00999999998</v>
      </c>
      <c r="O132" s="239">
        <v>4839.3899999999994</v>
      </c>
      <c r="P132" s="241">
        <f t="shared" si="2"/>
        <v>1.4119563334186847</v>
      </c>
      <c r="Q132" s="242">
        <f t="shared" si="3"/>
        <v>0.97944109258027268</v>
      </c>
      <c r="R132" s="246"/>
    </row>
    <row r="133" spans="2:18" ht="39.75" customHeight="1" x14ac:dyDescent="0.2">
      <c r="B133" s="234"/>
      <c r="C133" s="235"/>
      <c r="D133" s="236" t="s">
        <v>353</v>
      </c>
      <c r="E133" s="237" t="s">
        <v>681</v>
      </c>
      <c r="F133" s="237" t="s">
        <v>682</v>
      </c>
      <c r="G133" s="247" t="s">
        <v>371</v>
      </c>
      <c r="H133" s="244">
        <v>40600</v>
      </c>
      <c r="I133" s="244">
        <v>47219.46</v>
      </c>
      <c r="J133" s="239">
        <v>87819.459999999992</v>
      </c>
      <c r="K133" s="239">
        <v>87819.459999999992</v>
      </c>
      <c r="L133" s="245">
        <v>87819.459999999992</v>
      </c>
      <c r="M133" s="245">
        <v>87819.459999999992</v>
      </c>
      <c r="N133" s="245">
        <v>87819.459999999992</v>
      </c>
      <c r="O133" s="239">
        <v>0</v>
      </c>
      <c r="P133" s="241">
        <f t="shared" si="2"/>
        <v>2.1630408866995072</v>
      </c>
      <c r="Q133" s="242">
        <f t="shared" si="3"/>
        <v>1</v>
      </c>
      <c r="R133" s="246"/>
    </row>
    <row r="134" spans="2:18" ht="39.75" customHeight="1" x14ac:dyDescent="0.2">
      <c r="B134" s="234"/>
      <c r="C134" s="235"/>
      <c r="D134" s="236" t="s">
        <v>353</v>
      </c>
      <c r="E134" s="237" t="s">
        <v>683</v>
      </c>
      <c r="F134" s="237" t="s">
        <v>684</v>
      </c>
      <c r="G134" s="247" t="s">
        <v>374</v>
      </c>
      <c r="H134" s="244">
        <v>125839</v>
      </c>
      <c r="I134" s="244">
        <v>-40309.360000000001</v>
      </c>
      <c r="J134" s="239">
        <v>85529.64</v>
      </c>
      <c r="K134" s="239">
        <v>85529.64</v>
      </c>
      <c r="L134" s="245">
        <v>85529.64</v>
      </c>
      <c r="M134" s="245">
        <v>85529.64</v>
      </c>
      <c r="N134" s="245">
        <v>85529.64</v>
      </c>
      <c r="O134" s="239">
        <v>0</v>
      </c>
      <c r="P134" s="241">
        <f t="shared" si="2"/>
        <v>0.67967514045725097</v>
      </c>
      <c r="Q134" s="242">
        <f t="shared" si="3"/>
        <v>1</v>
      </c>
      <c r="R134" s="246"/>
    </row>
    <row r="135" spans="2:18" ht="45" x14ac:dyDescent="0.2">
      <c r="B135" s="234"/>
      <c r="C135" s="235"/>
      <c r="D135" s="236" t="s">
        <v>353</v>
      </c>
      <c r="E135" s="237" t="s">
        <v>685</v>
      </c>
      <c r="F135" s="237" t="s">
        <v>686</v>
      </c>
      <c r="G135" s="247" t="s">
        <v>377</v>
      </c>
      <c r="H135" s="244">
        <v>85834</v>
      </c>
      <c r="I135" s="244">
        <v>25067.330000000005</v>
      </c>
      <c r="J135" s="239">
        <v>110901.33000000002</v>
      </c>
      <c r="K135" s="239">
        <v>110901.33000000002</v>
      </c>
      <c r="L135" s="245">
        <v>110901.33000000002</v>
      </c>
      <c r="M135" s="245">
        <v>110901.33000000002</v>
      </c>
      <c r="N135" s="245">
        <v>110901.33000000002</v>
      </c>
      <c r="O135" s="239">
        <v>0</v>
      </c>
      <c r="P135" s="241">
        <f t="shared" si="2"/>
        <v>1.292044294801594</v>
      </c>
      <c r="Q135" s="242">
        <f t="shared" si="3"/>
        <v>1</v>
      </c>
      <c r="R135" s="246"/>
    </row>
    <row r="136" spans="2:18" ht="22.5" x14ac:dyDescent="0.2">
      <c r="B136" s="234"/>
      <c r="C136" s="235"/>
      <c r="D136" s="236" t="s">
        <v>353</v>
      </c>
      <c r="E136" s="237" t="s">
        <v>687</v>
      </c>
      <c r="F136" s="237" t="s">
        <v>688</v>
      </c>
      <c r="G136" s="247" t="s">
        <v>395</v>
      </c>
      <c r="H136" s="244">
        <v>10195646</v>
      </c>
      <c r="I136" s="244">
        <v>1320429.2400000002</v>
      </c>
      <c r="J136" s="239">
        <v>11516075.240000002</v>
      </c>
      <c r="K136" s="239">
        <v>11516075.240000002</v>
      </c>
      <c r="L136" s="245">
        <v>11422173.240000002</v>
      </c>
      <c r="M136" s="245">
        <v>11422173.240000002</v>
      </c>
      <c r="N136" s="245">
        <v>11422173.240000002</v>
      </c>
      <c r="O136" s="239">
        <v>93902</v>
      </c>
      <c r="P136" s="241">
        <f t="shared" si="2"/>
        <v>1.120299119839979</v>
      </c>
      <c r="Q136" s="242">
        <f t="shared" si="3"/>
        <v>0.99184600673032763</v>
      </c>
      <c r="R136" s="246"/>
    </row>
    <row r="137" spans="2:18" ht="22.5" x14ac:dyDescent="0.2">
      <c r="B137" s="234"/>
      <c r="C137" s="235"/>
      <c r="D137" s="236" t="s">
        <v>353</v>
      </c>
      <c r="E137" s="237" t="s">
        <v>689</v>
      </c>
      <c r="F137" s="237" t="s">
        <v>690</v>
      </c>
      <c r="G137" s="247" t="s">
        <v>398</v>
      </c>
      <c r="H137" s="244">
        <v>3361195</v>
      </c>
      <c r="I137" s="244">
        <v>1396301.79</v>
      </c>
      <c r="J137" s="239">
        <v>4757496.79</v>
      </c>
      <c r="K137" s="239">
        <v>4757496.79</v>
      </c>
      <c r="L137" s="245">
        <v>4714889.29</v>
      </c>
      <c r="M137" s="245">
        <v>4714889.29</v>
      </c>
      <c r="N137" s="245">
        <v>4714889.29</v>
      </c>
      <c r="O137" s="239">
        <v>42607.5</v>
      </c>
      <c r="P137" s="241">
        <f t="shared" ref="P137:P196" si="4">L137/H137</f>
        <v>1.4027419682583129</v>
      </c>
      <c r="Q137" s="242">
        <f t="shared" ref="Q137:Q200" si="5">L137/J137</f>
        <v>0.99104413478752973</v>
      </c>
      <c r="R137" s="246"/>
    </row>
    <row r="138" spans="2:18" ht="22.5" x14ac:dyDescent="0.2">
      <c r="B138" s="234"/>
      <c r="C138" s="235"/>
      <c r="D138" s="236" t="s">
        <v>353</v>
      </c>
      <c r="E138" s="237" t="s">
        <v>691</v>
      </c>
      <c r="F138" s="237" t="s">
        <v>692</v>
      </c>
      <c r="G138" s="247" t="s">
        <v>401</v>
      </c>
      <c r="H138" s="244">
        <v>8634911</v>
      </c>
      <c r="I138" s="244">
        <v>2083061.9899999995</v>
      </c>
      <c r="J138" s="239">
        <v>10717972.989999998</v>
      </c>
      <c r="K138" s="239">
        <v>10717972.989999998</v>
      </c>
      <c r="L138" s="245">
        <v>10619114.989999998</v>
      </c>
      <c r="M138" s="245">
        <v>10619114.989999998</v>
      </c>
      <c r="N138" s="245">
        <v>10619114.989999998</v>
      </c>
      <c r="O138" s="239">
        <v>98858</v>
      </c>
      <c r="P138" s="241">
        <f t="shared" si="4"/>
        <v>1.2297885861243965</v>
      </c>
      <c r="Q138" s="242">
        <f t="shared" si="5"/>
        <v>0.99077642758642559</v>
      </c>
      <c r="R138" s="246"/>
    </row>
    <row r="139" spans="2:18" ht="22.5" x14ac:dyDescent="0.2">
      <c r="B139" s="234"/>
      <c r="C139" s="235"/>
      <c r="D139" s="236" t="s">
        <v>353</v>
      </c>
      <c r="E139" s="237" t="s">
        <v>693</v>
      </c>
      <c r="F139" s="237" t="s">
        <v>694</v>
      </c>
      <c r="G139" s="247" t="s">
        <v>404</v>
      </c>
      <c r="H139" s="244">
        <v>4140753</v>
      </c>
      <c r="I139" s="244">
        <v>1701207.18</v>
      </c>
      <c r="J139" s="239">
        <v>5841960.1799999997</v>
      </c>
      <c r="K139" s="239">
        <v>5841960.1799999997</v>
      </c>
      <c r="L139" s="245">
        <v>5796785.1799999997</v>
      </c>
      <c r="M139" s="245">
        <v>5796785.1799999997</v>
      </c>
      <c r="N139" s="245">
        <v>5796785.1799999997</v>
      </c>
      <c r="O139" s="239">
        <v>45175</v>
      </c>
      <c r="P139" s="241">
        <f t="shared" si="4"/>
        <v>1.3999350311404712</v>
      </c>
      <c r="Q139" s="242">
        <f t="shared" si="5"/>
        <v>0.99226715030433499</v>
      </c>
      <c r="R139" s="246"/>
    </row>
    <row r="140" spans="2:18" ht="22.5" x14ac:dyDescent="0.2">
      <c r="B140" s="234"/>
      <c r="C140" s="235"/>
      <c r="D140" s="236" t="s">
        <v>353</v>
      </c>
      <c r="E140" s="237" t="s">
        <v>695</v>
      </c>
      <c r="F140" s="237" t="s">
        <v>696</v>
      </c>
      <c r="G140" s="247" t="s">
        <v>407</v>
      </c>
      <c r="H140" s="244">
        <v>10597150</v>
      </c>
      <c r="I140" s="244">
        <v>2370234.5700000003</v>
      </c>
      <c r="J140" s="239">
        <v>12967384.57</v>
      </c>
      <c r="K140" s="239">
        <v>12967384.57</v>
      </c>
      <c r="L140" s="245">
        <v>12863348.07</v>
      </c>
      <c r="M140" s="245">
        <v>12863348.07</v>
      </c>
      <c r="N140" s="245">
        <v>12863348.07</v>
      </c>
      <c r="O140" s="239">
        <v>104036.5</v>
      </c>
      <c r="P140" s="241">
        <f t="shared" si="4"/>
        <v>1.2138497680980265</v>
      </c>
      <c r="Q140" s="242">
        <f t="shared" si="5"/>
        <v>0.99197706372951355</v>
      </c>
      <c r="R140" s="246"/>
    </row>
    <row r="141" spans="2:18" ht="22.5" x14ac:dyDescent="0.2">
      <c r="B141" s="234"/>
      <c r="C141" s="235"/>
      <c r="D141" s="236" t="s">
        <v>353</v>
      </c>
      <c r="E141" s="237" t="s">
        <v>697</v>
      </c>
      <c r="F141" s="237" t="s">
        <v>698</v>
      </c>
      <c r="G141" s="247" t="s">
        <v>410</v>
      </c>
      <c r="H141" s="244">
        <v>3319225</v>
      </c>
      <c r="I141" s="244">
        <v>3371246.21</v>
      </c>
      <c r="J141" s="239">
        <v>6690471.21</v>
      </c>
      <c r="K141" s="239">
        <v>6690471.21</v>
      </c>
      <c r="L141" s="245">
        <v>6651261.71</v>
      </c>
      <c r="M141" s="245">
        <v>6651261.71</v>
      </c>
      <c r="N141" s="245">
        <v>6651261.71</v>
      </c>
      <c r="O141" s="239">
        <v>39209.5</v>
      </c>
      <c r="P141" s="241">
        <f t="shared" si="4"/>
        <v>2.0038598498143392</v>
      </c>
      <c r="Q141" s="242">
        <f t="shared" si="5"/>
        <v>0.99413950097544779</v>
      </c>
      <c r="R141" s="246"/>
    </row>
    <row r="142" spans="2:18" ht="22.5" x14ac:dyDescent="0.2">
      <c r="B142" s="234"/>
      <c r="C142" s="235"/>
      <c r="D142" s="236" t="s">
        <v>353</v>
      </c>
      <c r="E142" s="237" t="s">
        <v>699</v>
      </c>
      <c r="F142" s="237" t="s">
        <v>700</v>
      </c>
      <c r="G142" s="247" t="s">
        <v>413</v>
      </c>
      <c r="H142" s="244">
        <v>6718879</v>
      </c>
      <c r="I142" s="244">
        <v>4946277.8600000003</v>
      </c>
      <c r="J142" s="239">
        <v>11665156.859999999</v>
      </c>
      <c r="K142" s="239">
        <v>11665156.859999999</v>
      </c>
      <c r="L142" s="245">
        <v>11606322.359999999</v>
      </c>
      <c r="M142" s="245">
        <v>11606322.359999999</v>
      </c>
      <c r="N142" s="245">
        <v>11606322.359999999</v>
      </c>
      <c r="O142" s="239">
        <v>58834.5</v>
      </c>
      <c r="P142" s="241">
        <f t="shared" si="4"/>
        <v>1.7274194638718749</v>
      </c>
      <c r="Q142" s="242">
        <f t="shared" si="5"/>
        <v>0.99495639015350545</v>
      </c>
      <c r="R142" s="246"/>
    </row>
    <row r="143" spans="2:18" ht="22.5" x14ac:dyDescent="0.2">
      <c r="B143" s="234"/>
      <c r="C143" s="235"/>
      <c r="D143" s="236" t="s">
        <v>353</v>
      </c>
      <c r="E143" s="237" t="s">
        <v>701</v>
      </c>
      <c r="F143" s="237" t="s">
        <v>702</v>
      </c>
      <c r="G143" s="247" t="s">
        <v>416</v>
      </c>
      <c r="H143" s="244">
        <v>11427854</v>
      </c>
      <c r="I143" s="244">
        <v>4472147.6100000003</v>
      </c>
      <c r="J143" s="239">
        <v>15900001.609999999</v>
      </c>
      <c r="K143" s="239">
        <v>15900001.609999999</v>
      </c>
      <c r="L143" s="245">
        <v>15807313.609999999</v>
      </c>
      <c r="M143" s="245">
        <v>15807313.609999999</v>
      </c>
      <c r="N143" s="245">
        <v>15807313.609999999</v>
      </c>
      <c r="O143" s="239">
        <v>92688</v>
      </c>
      <c r="P143" s="241">
        <f t="shared" si="4"/>
        <v>1.3832267729356711</v>
      </c>
      <c r="Q143" s="242">
        <f t="shared" si="5"/>
        <v>0.99417056662801184</v>
      </c>
      <c r="R143" s="246"/>
    </row>
    <row r="144" spans="2:18" ht="22.5" x14ac:dyDescent="0.2">
      <c r="B144" s="234"/>
      <c r="C144" s="235"/>
      <c r="D144" s="236" t="s">
        <v>353</v>
      </c>
      <c r="E144" s="237" t="s">
        <v>703</v>
      </c>
      <c r="F144" s="237" t="s">
        <v>704</v>
      </c>
      <c r="G144" s="247" t="s">
        <v>419</v>
      </c>
      <c r="H144" s="244">
        <v>6614338</v>
      </c>
      <c r="I144" s="244">
        <v>2846047.7600000002</v>
      </c>
      <c r="J144" s="239">
        <v>9460385.7599999998</v>
      </c>
      <c r="K144" s="239">
        <v>9460385.7599999998</v>
      </c>
      <c r="L144" s="245">
        <v>9421348.2599999998</v>
      </c>
      <c r="M144" s="245">
        <v>9421348.2599999998</v>
      </c>
      <c r="N144" s="245">
        <v>9421348.2599999998</v>
      </c>
      <c r="O144" s="239">
        <v>39037.5</v>
      </c>
      <c r="P144" s="241">
        <f t="shared" si="4"/>
        <v>1.4243826457009001</v>
      </c>
      <c r="Q144" s="242">
        <f t="shared" si="5"/>
        <v>0.99587358264342063</v>
      </c>
      <c r="R144" s="246"/>
    </row>
    <row r="145" spans="2:18" ht="22.5" x14ac:dyDescent="0.2">
      <c r="B145" s="234"/>
      <c r="C145" s="235"/>
      <c r="D145" s="236" t="s">
        <v>353</v>
      </c>
      <c r="E145" s="237" t="s">
        <v>705</v>
      </c>
      <c r="F145" s="237" t="s">
        <v>706</v>
      </c>
      <c r="G145" s="247" t="s">
        <v>422</v>
      </c>
      <c r="H145" s="244">
        <v>5816113</v>
      </c>
      <c r="I145" s="244">
        <v>528899.43999999994</v>
      </c>
      <c r="J145" s="239">
        <v>6345012.4399999995</v>
      </c>
      <c r="K145" s="239">
        <v>6345012.4399999995</v>
      </c>
      <c r="L145" s="245">
        <v>6307331.4399999995</v>
      </c>
      <c r="M145" s="245">
        <v>6307331.4399999995</v>
      </c>
      <c r="N145" s="245">
        <v>6307331.4399999995</v>
      </c>
      <c r="O145" s="239">
        <v>37681</v>
      </c>
      <c r="P145" s="241">
        <f t="shared" si="4"/>
        <v>1.0844582008637038</v>
      </c>
      <c r="Q145" s="242">
        <f t="shared" si="5"/>
        <v>0.99406131975999723</v>
      </c>
      <c r="R145" s="246"/>
    </row>
    <row r="146" spans="2:18" ht="22.5" x14ac:dyDescent="0.2">
      <c r="B146" s="234"/>
      <c r="C146" s="235"/>
      <c r="D146" s="236" t="s">
        <v>353</v>
      </c>
      <c r="E146" s="237" t="s">
        <v>707</v>
      </c>
      <c r="F146" s="237" t="s">
        <v>708</v>
      </c>
      <c r="G146" s="247" t="s">
        <v>425</v>
      </c>
      <c r="H146" s="244">
        <v>2950573</v>
      </c>
      <c r="I146" s="244">
        <v>1448012.96</v>
      </c>
      <c r="J146" s="239">
        <v>4398585.96</v>
      </c>
      <c r="K146" s="239">
        <v>4398585.96</v>
      </c>
      <c r="L146" s="245">
        <v>4376398.96</v>
      </c>
      <c r="M146" s="245">
        <v>4376398.96</v>
      </c>
      <c r="N146" s="245">
        <v>4376398.96</v>
      </c>
      <c r="O146" s="239">
        <v>22187</v>
      </c>
      <c r="P146" s="241">
        <f t="shared" si="4"/>
        <v>1.4832369712594808</v>
      </c>
      <c r="Q146" s="242">
        <f t="shared" si="5"/>
        <v>0.99495587895706372</v>
      </c>
      <c r="R146" s="246"/>
    </row>
    <row r="147" spans="2:18" ht="22.5" x14ac:dyDescent="0.2">
      <c r="B147" s="234"/>
      <c r="C147" s="235"/>
      <c r="D147" s="236" t="s">
        <v>353</v>
      </c>
      <c r="E147" s="237" t="s">
        <v>709</v>
      </c>
      <c r="F147" s="237" t="s">
        <v>710</v>
      </c>
      <c r="G147" s="247" t="s">
        <v>428</v>
      </c>
      <c r="H147" s="244">
        <v>5465875</v>
      </c>
      <c r="I147" s="244">
        <v>5169031.5399999991</v>
      </c>
      <c r="J147" s="239">
        <v>10634906.539999999</v>
      </c>
      <c r="K147" s="239">
        <v>10634906.539999999</v>
      </c>
      <c r="L147" s="245">
        <v>10596411.539999999</v>
      </c>
      <c r="M147" s="245">
        <v>10596411.539999999</v>
      </c>
      <c r="N147" s="245">
        <v>10596411.539999999</v>
      </c>
      <c r="O147" s="239">
        <v>38495</v>
      </c>
      <c r="P147" s="241">
        <f t="shared" si="4"/>
        <v>1.9386487140668236</v>
      </c>
      <c r="Q147" s="242">
        <f t="shared" si="5"/>
        <v>0.99638031609819866</v>
      </c>
      <c r="R147" s="246"/>
    </row>
    <row r="148" spans="2:18" ht="22.5" x14ac:dyDescent="0.2">
      <c r="B148" s="234"/>
      <c r="C148" s="235"/>
      <c r="D148" s="236" t="s">
        <v>353</v>
      </c>
      <c r="E148" s="237" t="s">
        <v>711</v>
      </c>
      <c r="F148" s="237" t="s">
        <v>712</v>
      </c>
      <c r="G148" s="247" t="s">
        <v>431</v>
      </c>
      <c r="H148" s="244">
        <v>18762535</v>
      </c>
      <c r="I148" s="244">
        <v>5063700.66</v>
      </c>
      <c r="J148" s="239">
        <v>23826235.659999996</v>
      </c>
      <c r="K148" s="239">
        <v>23826235.659999996</v>
      </c>
      <c r="L148" s="245">
        <v>23599299.659999996</v>
      </c>
      <c r="M148" s="245">
        <v>23599299.659999996</v>
      </c>
      <c r="N148" s="245">
        <v>23599299.659999996</v>
      </c>
      <c r="O148" s="239">
        <v>226936</v>
      </c>
      <c r="P148" s="241">
        <f t="shared" si="4"/>
        <v>1.2577884417004417</v>
      </c>
      <c r="Q148" s="242">
        <f t="shared" si="5"/>
        <v>0.9904753733137549</v>
      </c>
      <c r="R148" s="246"/>
    </row>
    <row r="149" spans="2:18" ht="33.75" x14ac:dyDescent="0.2">
      <c r="B149" s="234"/>
      <c r="C149" s="235"/>
      <c r="D149" s="236" t="s">
        <v>353</v>
      </c>
      <c r="E149" s="237" t="s">
        <v>713</v>
      </c>
      <c r="F149" s="237" t="s">
        <v>714</v>
      </c>
      <c r="G149" s="247" t="s">
        <v>434</v>
      </c>
      <c r="H149" s="244">
        <v>5226759</v>
      </c>
      <c r="I149" s="244">
        <v>2287237.3199999998</v>
      </c>
      <c r="J149" s="239">
        <v>7513996.3199999994</v>
      </c>
      <c r="K149" s="239">
        <v>7513996.3199999994</v>
      </c>
      <c r="L149" s="245">
        <v>7460152.8199999994</v>
      </c>
      <c r="M149" s="245">
        <v>7460152.8199999994</v>
      </c>
      <c r="N149" s="245">
        <v>7460152.8199999994</v>
      </c>
      <c r="O149" s="239">
        <v>53843.5</v>
      </c>
      <c r="P149" s="241">
        <f t="shared" si="4"/>
        <v>1.4272999424691284</v>
      </c>
      <c r="Q149" s="242">
        <f t="shared" si="5"/>
        <v>0.99283423923742353</v>
      </c>
      <c r="R149" s="246"/>
    </row>
    <row r="150" spans="2:18" ht="22.5" x14ac:dyDescent="0.2">
      <c r="B150" s="234"/>
      <c r="C150" s="235"/>
      <c r="D150" s="236" t="s">
        <v>353</v>
      </c>
      <c r="E150" s="237" t="s">
        <v>715</v>
      </c>
      <c r="F150" s="237" t="s">
        <v>716</v>
      </c>
      <c r="G150" s="247" t="s">
        <v>437</v>
      </c>
      <c r="H150" s="244">
        <v>6079356</v>
      </c>
      <c r="I150" s="244">
        <v>3530879.5100000002</v>
      </c>
      <c r="J150" s="239">
        <v>9610235.5099999998</v>
      </c>
      <c r="K150" s="239">
        <v>9610235.5099999998</v>
      </c>
      <c r="L150" s="245">
        <v>9549923.5099999998</v>
      </c>
      <c r="M150" s="245">
        <v>9549923.5099999998</v>
      </c>
      <c r="N150" s="245">
        <v>9549923.5099999998</v>
      </c>
      <c r="O150" s="239">
        <v>60312</v>
      </c>
      <c r="P150" s="241">
        <f t="shared" si="4"/>
        <v>1.5708774926159941</v>
      </c>
      <c r="Q150" s="242">
        <f t="shared" si="5"/>
        <v>0.99372419126074052</v>
      </c>
      <c r="R150" s="246"/>
    </row>
    <row r="151" spans="2:18" ht="22.5" x14ac:dyDescent="0.2">
      <c r="B151" s="234"/>
      <c r="C151" s="235"/>
      <c r="D151" s="236" t="s">
        <v>353</v>
      </c>
      <c r="E151" s="237" t="s">
        <v>717</v>
      </c>
      <c r="F151" s="237" t="s">
        <v>718</v>
      </c>
      <c r="G151" s="247" t="s">
        <v>440</v>
      </c>
      <c r="H151" s="244">
        <v>8636552</v>
      </c>
      <c r="I151" s="244">
        <v>2221456.1800000002</v>
      </c>
      <c r="J151" s="239">
        <v>10858008.180000002</v>
      </c>
      <c r="K151" s="239">
        <v>10858008.180000002</v>
      </c>
      <c r="L151" s="245">
        <v>10798709.180000002</v>
      </c>
      <c r="M151" s="245">
        <v>10798709.180000002</v>
      </c>
      <c r="N151" s="245">
        <v>10798709.180000002</v>
      </c>
      <c r="O151" s="239">
        <v>59299</v>
      </c>
      <c r="P151" s="241">
        <f t="shared" si="4"/>
        <v>1.2503495816385986</v>
      </c>
      <c r="Q151" s="242">
        <f t="shared" si="5"/>
        <v>0.99453868527109546</v>
      </c>
      <c r="R151" s="246"/>
    </row>
    <row r="152" spans="2:18" ht="22.5" x14ac:dyDescent="0.2">
      <c r="B152" s="234"/>
      <c r="C152" s="235"/>
      <c r="D152" s="236" t="s">
        <v>353</v>
      </c>
      <c r="E152" s="237" t="s">
        <v>719</v>
      </c>
      <c r="F152" s="237" t="s">
        <v>720</v>
      </c>
      <c r="G152" s="247" t="s">
        <v>443</v>
      </c>
      <c r="H152" s="244">
        <v>6813140</v>
      </c>
      <c r="I152" s="244">
        <v>4248081.7699999996</v>
      </c>
      <c r="J152" s="239">
        <v>11061221.77</v>
      </c>
      <c r="K152" s="239">
        <v>11061221.77</v>
      </c>
      <c r="L152" s="245">
        <v>11004393.77</v>
      </c>
      <c r="M152" s="245">
        <v>11004393.77</v>
      </c>
      <c r="N152" s="245">
        <v>11004393.77</v>
      </c>
      <c r="O152" s="239">
        <v>56828</v>
      </c>
      <c r="P152" s="241">
        <f t="shared" si="4"/>
        <v>1.6151721188761716</v>
      </c>
      <c r="Q152" s="242">
        <f t="shared" si="5"/>
        <v>0.99486241202087389</v>
      </c>
      <c r="R152" s="246"/>
    </row>
    <row r="153" spans="2:18" ht="22.5" x14ac:dyDescent="0.2">
      <c r="B153" s="234"/>
      <c r="C153" s="235"/>
      <c r="D153" s="236" t="s">
        <v>353</v>
      </c>
      <c r="E153" s="237" t="s">
        <v>721</v>
      </c>
      <c r="F153" s="237" t="s">
        <v>722</v>
      </c>
      <c r="G153" s="247" t="s">
        <v>446</v>
      </c>
      <c r="H153" s="244">
        <v>1171722</v>
      </c>
      <c r="I153" s="244">
        <v>1129863.8899999999</v>
      </c>
      <c r="J153" s="239">
        <v>2301585.89</v>
      </c>
      <c r="K153" s="239">
        <v>2301585.89</v>
      </c>
      <c r="L153" s="245">
        <v>2290733.39</v>
      </c>
      <c r="M153" s="245">
        <v>2290733.39</v>
      </c>
      <c r="N153" s="245">
        <v>2290733.39</v>
      </c>
      <c r="O153" s="239">
        <v>10852.5</v>
      </c>
      <c r="P153" s="241">
        <f t="shared" si="4"/>
        <v>1.9550144061475334</v>
      </c>
      <c r="Q153" s="242">
        <f t="shared" si="5"/>
        <v>0.99528477297017148</v>
      </c>
      <c r="R153" s="246"/>
    </row>
    <row r="154" spans="2:18" ht="22.5" x14ac:dyDescent="0.2">
      <c r="B154" s="234"/>
      <c r="C154" s="235"/>
      <c r="D154" s="236" t="s">
        <v>353</v>
      </c>
      <c r="E154" s="237" t="s">
        <v>723</v>
      </c>
      <c r="F154" s="237" t="s">
        <v>724</v>
      </c>
      <c r="G154" s="247" t="s">
        <v>449</v>
      </c>
      <c r="H154" s="244">
        <v>5326547</v>
      </c>
      <c r="I154" s="244">
        <v>3231140.0399999996</v>
      </c>
      <c r="J154" s="239">
        <v>8557687.040000001</v>
      </c>
      <c r="K154" s="239">
        <v>8557687.040000001</v>
      </c>
      <c r="L154" s="245">
        <v>8512476.540000001</v>
      </c>
      <c r="M154" s="245">
        <v>8512476.540000001</v>
      </c>
      <c r="N154" s="245">
        <v>8512476.540000001</v>
      </c>
      <c r="O154" s="239">
        <v>45210.5</v>
      </c>
      <c r="P154" s="241">
        <f t="shared" si="4"/>
        <v>1.5981228627101198</v>
      </c>
      <c r="Q154" s="242">
        <f t="shared" si="5"/>
        <v>0.99471697202892806</v>
      </c>
      <c r="R154" s="246"/>
    </row>
    <row r="155" spans="2:18" ht="22.5" x14ac:dyDescent="0.2">
      <c r="B155" s="234"/>
      <c r="C155" s="235"/>
      <c r="D155" s="236" t="s">
        <v>353</v>
      </c>
      <c r="E155" s="237" t="s">
        <v>725</v>
      </c>
      <c r="F155" s="237" t="s">
        <v>726</v>
      </c>
      <c r="G155" s="247" t="s">
        <v>452</v>
      </c>
      <c r="H155" s="244">
        <v>6710658</v>
      </c>
      <c r="I155" s="244">
        <v>3756177.2000000007</v>
      </c>
      <c r="J155" s="239">
        <v>10466835.199999999</v>
      </c>
      <c r="K155" s="239">
        <v>10466835.199999999</v>
      </c>
      <c r="L155" s="245">
        <v>10382356.199999999</v>
      </c>
      <c r="M155" s="245">
        <v>10382356.199999999</v>
      </c>
      <c r="N155" s="245">
        <v>10382356.199999999</v>
      </c>
      <c r="O155" s="239">
        <v>84479</v>
      </c>
      <c r="P155" s="241">
        <f t="shared" si="4"/>
        <v>1.5471442889803055</v>
      </c>
      <c r="Q155" s="242">
        <f t="shared" si="5"/>
        <v>0.99192888792211042</v>
      </c>
      <c r="R155" s="246"/>
    </row>
    <row r="156" spans="2:18" ht="22.5" x14ac:dyDescent="0.2">
      <c r="B156" s="234"/>
      <c r="C156" s="235"/>
      <c r="D156" s="236" t="s">
        <v>353</v>
      </c>
      <c r="E156" s="237" t="s">
        <v>727</v>
      </c>
      <c r="F156" s="237" t="s">
        <v>728</v>
      </c>
      <c r="G156" s="247" t="s">
        <v>455</v>
      </c>
      <c r="H156" s="244">
        <v>11066067</v>
      </c>
      <c r="I156" s="244">
        <v>7125678.6600000001</v>
      </c>
      <c r="J156" s="239">
        <v>18191745.66</v>
      </c>
      <c r="K156" s="239">
        <v>18191745.66</v>
      </c>
      <c r="L156" s="245">
        <v>18091083.16</v>
      </c>
      <c r="M156" s="245">
        <v>18091083.16</v>
      </c>
      <c r="N156" s="245">
        <v>18091083.16</v>
      </c>
      <c r="O156" s="239">
        <v>100662.5</v>
      </c>
      <c r="P156" s="241">
        <f t="shared" si="4"/>
        <v>1.634825015969992</v>
      </c>
      <c r="Q156" s="242">
        <f t="shared" si="5"/>
        <v>0.99446658380776853</v>
      </c>
      <c r="R156" s="246"/>
    </row>
    <row r="157" spans="2:18" ht="22.5" x14ac:dyDescent="0.2">
      <c r="B157" s="234"/>
      <c r="C157" s="235"/>
      <c r="D157" s="236" t="s">
        <v>353</v>
      </c>
      <c r="E157" s="237" t="s">
        <v>729</v>
      </c>
      <c r="F157" s="237" t="s">
        <v>730</v>
      </c>
      <c r="G157" s="247" t="s">
        <v>458</v>
      </c>
      <c r="H157" s="244">
        <v>10514410</v>
      </c>
      <c r="I157" s="244">
        <v>6878585.0100000016</v>
      </c>
      <c r="J157" s="239">
        <v>17392995.009999998</v>
      </c>
      <c r="K157" s="239">
        <v>17392995.009999998</v>
      </c>
      <c r="L157" s="245">
        <v>17307126.509999998</v>
      </c>
      <c r="M157" s="245">
        <v>17307126.509999998</v>
      </c>
      <c r="N157" s="245">
        <v>17307126.509999998</v>
      </c>
      <c r="O157" s="239">
        <v>85868.5</v>
      </c>
      <c r="P157" s="241">
        <f t="shared" si="4"/>
        <v>1.6460387706014885</v>
      </c>
      <c r="Q157" s="242">
        <f t="shared" si="5"/>
        <v>0.99506304118694733</v>
      </c>
      <c r="R157" s="246"/>
    </row>
    <row r="158" spans="2:18" ht="22.5" x14ac:dyDescent="0.2">
      <c r="B158" s="234"/>
      <c r="C158" s="235"/>
      <c r="D158" s="236" t="s">
        <v>353</v>
      </c>
      <c r="E158" s="237" t="s">
        <v>731</v>
      </c>
      <c r="F158" s="237" t="s">
        <v>732</v>
      </c>
      <c r="G158" s="247" t="s">
        <v>461</v>
      </c>
      <c r="H158" s="244">
        <v>3374877</v>
      </c>
      <c r="I158" s="244">
        <v>3214942.43</v>
      </c>
      <c r="J158" s="239">
        <v>6589819.4299999997</v>
      </c>
      <c r="K158" s="239">
        <v>6589819.4299999997</v>
      </c>
      <c r="L158" s="245">
        <v>6548681.4299999997</v>
      </c>
      <c r="M158" s="245">
        <v>6548681.4299999997</v>
      </c>
      <c r="N158" s="245">
        <v>6548681.4299999997</v>
      </c>
      <c r="O158" s="239">
        <v>41138</v>
      </c>
      <c r="P158" s="241">
        <f t="shared" si="4"/>
        <v>1.9404207708903167</v>
      </c>
      <c r="Q158" s="242">
        <f t="shared" si="5"/>
        <v>0.99375734032821594</v>
      </c>
      <c r="R158" s="246"/>
    </row>
    <row r="159" spans="2:18" ht="22.5" x14ac:dyDescent="0.2">
      <c r="B159" s="234"/>
      <c r="C159" s="235"/>
      <c r="D159" s="236" t="s">
        <v>353</v>
      </c>
      <c r="E159" s="237" t="s">
        <v>733</v>
      </c>
      <c r="F159" s="237" t="s">
        <v>734</v>
      </c>
      <c r="G159" s="247" t="s">
        <v>464</v>
      </c>
      <c r="H159" s="244">
        <v>2399716</v>
      </c>
      <c r="I159" s="244">
        <v>2372284.7200000002</v>
      </c>
      <c r="J159" s="239">
        <v>4772000.7200000007</v>
      </c>
      <c r="K159" s="239">
        <v>4772000.7200000007</v>
      </c>
      <c r="L159" s="245">
        <v>4748310.2200000007</v>
      </c>
      <c r="M159" s="245">
        <v>4748310.2200000007</v>
      </c>
      <c r="N159" s="245">
        <v>4748310.2200000007</v>
      </c>
      <c r="O159" s="239">
        <v>23690.5</v>
      </c>
      <c r="P159" s="241">
        <f t="shared" si="4"/>
        <v>1.9786967374472648</v>
      </c>
      <c r="Q159" s="242">
        <f t="shared" si="5"/>
        <v>0.99503552044728105</v>
      </c>
      <c r="R159" s="246"/>
    </row>
    <row r="160" spans="2:18" ht="22.5" x14ac:dyDescent="0.2">
      <c r="B160" s="234"/>
      <c r="C160" s="235"/>
      <c r="D160" s="236" t="s">
        <v>353</v>
      </c>
      <c r="E160" s="237" t="s">
        <v>735</v>
      </c>
      <c r="F160" s="237" t="s">
        <v>736</v>
      </c>
      <c r="G160" s="247" t="s">
        <v>467</v>
      </c>
      <c r="H160" s="244">
        <v>3650171</v>
      </c>
      <c r="I160" s="244">
        <v>1946582.32</v>
      </c>
      <c r="J160" s="239">
        <v>5596753.3200000003</v>
      </c>
      <c r="K160" s="239">
        <v>5596753.3200000003</v>
      </c>
      <c r="L160" s="245">
        <v>5560773.8200000003</v>
      </c>
      <c r="M160" s="245">
        <v>5560773.8200000003</v>
      </c>
      <c r="N160" s="245">
        <v>5560773.8200000003</v>
      </c>
      <c r="O160" s="239">
        <v>35979.5</v>
      </c>
      <c r="P160" s="241">
        <f t="shared" si="4"/>
        <v>1.5234283051396771</v>
      </c>
      <c r="Q160" s="242">
        <f t="shared" si="5"/>
        <v>0.99357136219110687</v>
      </c>
      <c r="R160" s="246"/>
    </row>
    <row r="161" spans="2:18" ht="22.5" x14ac:dyDescent="0.2">
      <c r="B161" s="234"/>
      <c r="C161" s="235"/>
      <c r="D161" s="236" t="s">
        <v>353</v>
      </c>
      <c r="E161" s="237" t="s">
        <v>737</v>
      </c>
      <c r="F161" s="237" t="s">
        <v>738</v>
      </c>
      <c r="G161" s="247" t="s">
        <v>470</v>
      </c>
      <c r="H161" s="244">
        <v>6265571</v>
      </c>
      <c r="I161" s="244">
        <v>3380005.5700000003</v>
      </c>
      <c r="J161" s="239">
        <v>9645576.5700000003</v>
      </c>
      <c r="K161" s="239">
        <v>9645576.5700000003</v>
      </c>
      <c r="L161" s="245">
        <v>9579953.5700000003</v>
      </c>
      <c r="M161" s="245">
        <v>9579953.5700000003</v>
      </c>
      <c r="N161" s="245">
        <v>9579953.5700000003</v>
      </c>
      <c r="O161" s="239">
        <v>65623</v>
      </c>
      <c r="P161" s="241">
        <f t="shared" si="4"/>
        <v>1.5289833233076444</v>
      </c>
      <c r="Q161" s="242">
        <f t="shared" si="5"/>
        <v>0.99319657051874921</v>
      </c>
      <c r="R161" s="246"/>
    </row>
    <row r="162" spans="2:18" ht="22.5" x14ac:dyDescent="0.2">
      <c r="B162" s="234"/>
      <c r="C162" s="235"/>
      <c r="D162" s="236" t="s">
        <v>353</v>
      </c>
      <c r="E162" s="237" t="s">
        <v>739</v>
      </c>
      <c r="F162" s="237" t="s">
        <v>740</v>
      </c>
      <c r="G162" s="247" t="s">
        <v>473</v>
      </c>
      <c r="H162" s="244">
        <v>18912322</v>
      </c>
      <c r="I162" s="244">
        <v>4188240.1500000004</v>
      </c>
      <c r="J162" s="239">
        <v>23100562.149999999</v>
      </c>
      <c r="K162" s="239">
        <v>23100562.149999999</v>
      </c>
      <c r="L162" s="245">
        <v>22933097.149999999</v>
      </c>
      <c r="M162" s="245">
        <v>22933097.149999999</v>
      </c>
      <c r="N162" s="245">
        <v>22933097.149999999</v>
      </c>
      <c r="O162" s="239">
        <v>167465</v>
      </c>
      <c r="P162" s="241">
        <f t="shared" si="4"/>
        <v>1.21260081919079</v>
      </c>
      <c r="Q162" s="242">
        <f t="shared" si="5"/>
        <v>0.99275060931796411</v>
      </c>
      <c r="R162" s="246"/>
    </row>
    <row r="163" spans="2:18" ht="22.5" x14ac:dyDescent="0.2">
      <c r="B163" s="234"/>
      <c r="C163" s="235"/>
      <c r="D163" s="236" t="s">
        <v>353</v>
      </c>
      <c r="E163" s="237" t="s">
        <v>741</v>
      </c>
      <c r="F163" s="237" t="s">
        <v>742</v>
      </c>
      <c r="G163" s="247" t="s">
        <v>476</v>
      </c>
      <c r="H163" s="244">
        <v>11784237</v>
      </c>
      <c r="I163" s="244">
        <v>4335466.2600000007</v>
      </c>
      <c r="J163" s="239">
        <v>16119703.259999998</v>
      </c>
      <c r="K163" s="239">
        <v>16119703.259999998</v>
      </c>
      <c r="L163" s="245">
        <v>16007430.259999998</v>
      </c>
      <c r="M163" s="245">
        <v>16007430.259999998</v>
      </c>
      <c r="N163" s="245">
        <v>16007430.259999998</v>
      </c>
      <c r="O163" s="239">
        <v>112273</v>
      </c>
      <c r="P163" s="241">
        <f t="shared" si="4"/>
        <v>1.3583764701948882</v>
      </c>
      <c r="Q163" s="242">
        <f t="shared" si="5"/>
        <v>0.99303504548507426</v>
      </c>
      <c r="R163" s="246"/>
    </row>
    <row r="164" spans="2:18" ht="22.5" x14ac:dyDescent="0.2">
      <c r="B164" s="234"/>
      <c r="C164" s="235"/>
      <c r="D164" s="236" t="s">
        <v>353</v>
      </c>
      <c r="E164" s="237" t="s">
        <v>743</v>
      </c>
      <c r="F164" s="237" t="s">
        <v>744</v>
      </c>
      <c r="G164" s="247" t="s">
        <v>479</v>
      </c>
      <c r="H164" s="244">
        <v>7926506</v>
      </c>
      <c r="I164" s="244">
        <v>3023221.8199999994</v>
      </c>
      <c r="J164" s="239">
        <v>10949727.82</v>
      </c>
      <c r="K164" s="239">
        <v>10949727.82</v>
      </c>
      <c r="L164" s="245">
        <v>10870805.82</v>
      </c>
      <c r="M164" s="245">
        <v>10870805.82</v>
      </c>
      <c r="N164" s="245">
        <v>10870805.82</v>
      </c>
      <c r="O164" s="239">
        <v>78922</v>
      </c>
      <c r="P164" s="241">
        <f t="shared" si="4"/>
        <v>1.3714498948212492</v>
      </c>
      <c r="Q164" s="242">
        <f t="shared" si="5"/>
        <v>0.99279233225725971</v>
      </c>
      <c r="R164" s="246"/>
    </row>
    <row r="165" spans="2:18" ht="22.5" x14ac:dyDescent="0.2">
      <c r="B165" s="234"/>
      <c r="C165" s="235"/>
      <c r="D165" s="236" t="s">
        <v>353</v>
      </c>
      <c r="E165" s="237" t="s">
        <v>745</v>
      </c>
      <c r="F165" s="237" t="s">
        <v>746</v>
      </c>
      <c r="G165" s="247" t="s">
        <v>482</v>
      </c>
      <c r="H165" s="244">
        <v>4153263</v>
      </c>
      <c r="I165" s="244">
        <v>498156.62</v>
      </c>
      <c r="J165" s="239">
        <v>4651419.620000001</v>
      </c>
      <c r="K165" s="239">
        <v>4651419.620000001</v>
      </c>
      <c r="L165" s="245">
        <v>4598446.120000001</v>
      </c>
      <c r="M165" s="245">
        <v>4598446.120000001</v>
      </c>
      <c r="N165" s="245">
        <v>4598446.120000001</v>
      </c>
      <c r="O165" s="239">
        <v>52973.5</v>
      </c>
      <c r="P165" s="241">
        <f t="shared" si="4"/>
        <v>1.1071887621852989</v>
      </c>
      <c r="Q165" s="242">
        <f t="shared" si="5"/>
        <v>0.98861132636319748</v>
      </c>
      <c r="R165" s="246"/>
    </row>
    <row r="166" spans="2:18" ht="22.5" x14ac:dyDescent="0.2">
      <c r="B166" s="234"/>
      <c r="C166" s="235"/>
      <c r="D166" s="236" t="s">
        <v>353</v>
      </c>
      <c r="E166" s="237" t="s">
        <v>747</v>
      </c>
      <c r="F166" s="237" t="s">
        <v>748</v>
      </c>
      <c r="G166" s="247" t="s">
        <v>485</v>
      </c>
      <c r="H166" s="244">
        <v>4455288</v>
      </c>
      <c r="I166" s="244">
        <v>2092828.3699999999</v>
      </c>
      <c r="J166" s="239">
        <v>6548116.3699999992</v>
      </c>
      <c r="K166" s="239">
        <v>6548116.3699999992</v>
      </c>
      <c r="L166" s="245">
        <v>6500167.3699999992</v>
      </c>
      <c r="M166" s="245">
        <v>6500167.3699999992</v>
      </c>
      <c r="N166" s="245">
        <v>6500167.3699999992</v>
      </c>
      <c r="O166" s="239">
        <v>47949</v>
      </c>
      <c r="P166" s="241">
        <f t="shared" si="4"/>
        <v>1.4589780436191777</v>
      </c>
      <c r="Q166" s="242">
        <f t="shared" si="5"/>
        <v>0.99267743618307136</v>
      </c>
      <c r="R166" s="246"/>
    </row>
    <row r="167" spans="2:18" ht="22.5" x14ac:dyDescent="0.2">
      <c r="B167" s="234"/>
      <c r="C167" s="235"/>
      <c r="D167" s="236" t="s">
        <v>353</v>
      </c>
      <c r="E167" s="237" t="s">
        <v>749</v>
      </c>
      <c r="F167" s="237" t="s">
        <v>750</v>
      </c>
      <c r="G167" s="247" t="s">
        <v>488</v>
      </c>
      <c r="H167" s="244">
        <v>31643995</v>
      </c>
      <c r="I167" s="244">
        <v>11617142.629999999</v>
      </c>
      <c r="J167" s="239">
        <v>43261137.630000003</v>
      </c>
      <c r="K167" s="239">
        <v>43261137.630000003</v>
      </c>
      <c r="L167" s="245">
        <v>42976053.630000003</v>
      </c>
      <c r="M167" s="245">
        <v>42976053.630000003</v>
      </c>
      <c r="N167" s="245">
        <v>42976053.630000003</v>
      </c>
      <c r="O167" s="239">
        <v>285084</v>
      </c>
      <c r="P167" s="241">
        <f t="shared" si="4"/>
        <v>1.3581108715887487</v>
      </c>
      <c r="Q167" s="242">
        <f t="shared" si="5"/>
        <v>0.99341015942672983</v>
      </c>
      <c r="R167" s="246"/>
    </row>
    <row r="168" spans="2:18" ht="22.5" x14ac:dyDescent="0.2">
      <c r="B168" s="234"/>
      <c r="C168" s="235"/>
      <c r="D168" s="236" t="s">
        <v>353</v>
      </c>
      <c r="E168" s="237" t="s">
        <v>751</v>
      </c>
      <c r="F168" s="237" t="s">
        <v>752</v>
      </c>
      <c r="G168" s="247" t="s">
        <v>491</v>
      </c>
      <c r="H168" s="244">
        <v>5337341</v>
      </c>
      <c r="I168" s="244">
        <v>2924524.3300000005</v>
      </c>
      <c r="J168" s="239">
        <v>8261865.3299999991</v>
      </c>
      <c r="K168" s="239">
        <v>8261865.3299999991</v>
      </c>
      <c r="L168" s="245">
        <v>8198310.8299999991</v>
      </c>
      <c r="M168" s="245">
        <v>8198310.8299999991</v>
      </c>
      <c r="N168" s="245">
        <v>8198310.8299999991</v>
      </c>
      <c r="O168" s="239">
        <v>63554.5</v>
      </c>
      <c r="P168" s="241">
        <f t="shared" si="4"/>
        <v>1.5360290507951431</v>
      </c>
      <c r="Q168" s="242">
        <f t="shared" si="5"/>
        <v>0.99230748778133371</v>
      </c>
      <c r="R168" s="246"/>
    </row>
    <row r="169" spans="2:18" ht="22.5" x14ac:dyDescent="0.2">
      <c r="B169" s="234"/>
      <c r="C169" s="235"/>
      <c r="D169" s="236" t="s">
        <v>353</v>
      </c>
      <c r="E169" s="237" t="s">
        <v>753</v>
      </c>
      <c r="F169" s="237" t="s">
        <v>754</v>
      </c>
      <c r="G169" s="247" t="s">
        <v>494</v>
      </c>
      <c r="H169" s="244">
        <v>4531995</v>
      </c>
      <c r="I169" s="244">
        <v>2003125.6600000001</v>
      </c>
      <c r="J169" s="239">
        <v>6535120.6600000001</v>
      </c>
      <c r="K169" s="239">
        <v>6535120.6600000001</v>
      </c>
      <c r="L169" s="245">
        <v>6490270.1600000001</v>
      </c>
      <c r="M169" s="245">
        <v>6490270.1600000001</v>
      </c>
      <c r="N169" s="245">
        <v>6490270.1600000001</v>
      </c>
      <c r="O169" s="239">
        <v>44850.5</v>
      </c>
      <c r="P169" s="241">
        <f t="shared" si="4"/>
        <v>1.432100026588732</v>
      </c>
      <c r="Q169" s="242">
        <f t="shared" si="5"/>
        <v>0.99313700506334646</v>
      </c>
      <c r="R169" s="246"/>
    </row>
    <row r="170" spans="2:18" ht="22.5" x14ac:dyDescent="0.2">
      <c r="B170" s="234"/>
      <c r="C170" s="235"/>
      <c r="D170" s="236" t="s">
        <v>353</v>
      </c>
      <c r="E170" s="237" t="s">
        <v>755</v>
      </c>
      <c r="F170" s="237" t="s">
        <v>756</v>
      </c>
      <c r="G170" s="247" t="s">
        <v>500</v>
      </c>
      <c r="H170" s="244">
        <v>1917379</v>
      </c>
      <c r="I170" s="244">
        <v>1004222.91</v>
      </c>
      <c r="J170" s="239">
        <v>2921601.91</v>
      </c>
      <c r="K170" s="239">
        <v>2921601.91</v>
      </c>
      <c r="L170" s="245">
        <v>2895560.41</v>
      </c>
      <c r="M170" s="245">
        <v>2895560.41</v>
      </c>
      <c r="N170" s="245">
        <v>2895560.41</v>
      </c>
      <c r="O170" s="239">
        <v>26041.5</v>
      </c>
      <c r="P170" s="241">
        <f t="shared" si="4"/>
        <v>1.5101659139898789</v>
      </c>
      <c r="Q170" s="242">
        <f t="shared" si="5"/>
        <v>0.99108656798489014</v>
      </c>
      <c r="R170" s="246"/>
    </row>
    <row r="171" spans="2:18" ht="22.5" x14ac:dyDescent="0.2">
      <c r="B171" s="234"/>
      <c r="C171" s="235"/>
      <c r="D171" s="236" t="s">
        <v>353</v>
      </c>
      <c r="E171" s="237" t="s">
        <v>757</v>
      </c>
      <c r="F171" s="237" t="s">
        <v>758</v>
      </c>
      <c r="G171" s="247" t="s">
        <v>503</v>
      </c>
      <c r="H171" s="244">
        <v>15945221</v>
      </c>
      <c r="I171" s="244">
        <v>7137446.2999999998</v>
      </c>
      <c r="J171" s="239">
        <v>23082667.300000004</v>
      </c>
      <c r="K171" s="239">
        <v>23082667.300000004</v>
      </c>
      <c r="L171" s="245">
        <v>22919960.300000004</v>
      </c>
      <c r="M171" s="245">
        <v>22919960.300000004</v>
      </c>
      <c r="N171" s="245">
        <v>22919960.300000004</v>
      </c>
      <c r="O171" s="239">
        <v>162707</v>
      </c>
      <c r="P171" s="241">
        <f t="shared" si="4"/>
        <v>1.4374187914987195</v>
      </c>
      <c r="Q171" s="242">
        <f t="shared" si="5"/>
        <v>0.99295111791521595</v>
      </c>
      <c r="R171" s="246"/>
    </row>
    <row r="172" spans="2:18" ht="22.5" x14ac:dyDescent="0.2">
      <c r="B172" s="234"/>
      <c r="C172" s="235"/>
      <c r="D172" s="236" t="s">
        <v>353</v>
      </c>
      <c r="E172" s="237" t="s">
        <v>759</v>
      </c>
      <c r="F172" s="237" t="s">
        <v>760</v>
      </c>
      <c r="G172" s="247" t="s">
        <v>506</v>
      </c>
      <c r="H172" s="244">
        <v>65421578</v>
      </c>
      <c r="I172" s="244">
        <v>32637945.700000003</v>
      </c>
      <c r="J172" s="239">
        <v>98059523.700000003</v>
      </c>
      <c r="K172" s="239">
        <v>98059523.700000003</v>
      </c>
      <c r="L172" s="245">
        <v>97501168.200000003</v>
      </c>
      <c r="M172" s="245">
        <v>97501168.200000003</v>
      </c>
      <c r="N172" s="245">
        <v>97501168.200000003</v>
      </c>
      <c r="O172" s="239">
        <v>558355.5</v>
      </c>
      <c r="P172" s="241">
        <f t="shared" si="4"/>
        <v>1.4903518255093144</v>
      </c>
      <c r="Q172" s="242">
        <f t="shared" si="5"/>
        <v>0.9943059533747256</v>
      </c>
      <c r="R172" s="246"/>
    </row>
    <row r="173" spans="2:18" ht="22.5" x14ac:dyDescent="0.2">
      <c r="B173" s="234"/>
      <c r="C173" s="235"/>
      <c r="D173" s="236" t="s">
        <v>353</v>
      </c>
      <c r="E173" s="237" t="s">
        <v>761</v>
      </c>
      <c r="F173" s="237" t="s">
        <v>762</v>
      </c>
      <c r="G173" s="247" t="s">
        <v>509</v>
      </c>
      <c r="H173" s="244">
        <v>8889134</v>
      </c>
      <c r="I173" s="244">
        <v>6014888.96</v>
      </c>
      <c r="J173" s="239">
        <v>14904022.960000001</v>
      </c>
      <c r="K173" s="239">
        <v>14904022.960000001</v>
      </c>
      <c r="L173" s="245">
        <v>14796113.960000001</v>
      </c>
      <c r="M173" s="245">
        <v>14796113.960000001</v>
      </c>
      <c r="N173" s="245">
        <v>14796113.960000001</v>
      </c>
      <c r="O173" s="239">
        <v>107909</v>
      </c>
      <c r="P173" s="241">
        <f t="shared" si="4"/>
        <v>1.6645169214458913</v>
      </c>
      <c r="Q173" s="242">
        <f t="shared" si="5"/>
        <v>0.99275974008563928</v>
      </c>
      <c r="R173" s="246"/>
    </row>
    <row r="174" spans="2:18" ht="22.5" x14ac:dyDescent="0.2">
      <c r="B174" s="234"/>
      <c r="C174" s="235"/>
      <c r="D174" s="236" t="s">
        <v>353</v>
      </c>
      <c r="E174" s="237" t="s">
        <v>763</v>
      </c>
      <c r="F174" s="237" t="s">
        <v>764</v>
      </c>
      <c r="G174" s="247" t="s">
        <v>512</v>
      </c>
      <c r="H174" s="244">
        <v>5636714</v>
      </c>
      <c r="I174" s="244">
        <v>2939562.93</v>
      </c>
      <c r="J174" s="239">
        <v>8576276.9299999997</v>
      </c>
      <c r="K174" s="239">
        <v>8576276.9299999997</v>
      </c>
      <c r="L174" s="245">
        <v>8512215.4299999997</v>
      </c>
      <c r="M174" s="245">
        <v>8512215.4299999997</v>
      </c>
      <c r="N174" s="245">
        <v>8512215.4299999997</v>
      </c>
      <c r="O174" s="239">
        <v>64061.5</v>
      </c>
      <c r="P174" s="241">
        <f t="shared" si="4"/>
        <v>1.5101378977184223</v>
      </c>
      <c r="Q174" s="242">
        <f t="shared" si="5"/>
        <v>0.99253038346092681</v>
      </c>
      <c r="R174" s="246"/>
    </row>
    <row r="175" spans="2:18" ht="33.75" x14ac:dyDescent="0.2">
      <c r="B175" s="234"/>
      <c r="C175" s="235"/>
      <c r="D175" s="236" t="s">
        <v>353</v>
      </c>
      <c r="E175" s="237" t="s">
        <v>765</v>
      </c>
      <c r="F175" s="237" t="s">
        <v>766</v>
      </c>
      <c r="G175" s="247" t="s">
        <v>515</v>
      </c>
      <c r="H175" s="244">
        <v>12648542</v>
      </c>
      <c r="I175" s="244">
        <v>5567764.879999999</v>
      </c>
      <c r="J175" s="239">
        <v>18216306.879999999</v>
      </c>
      <c r="K175" s="239">
        <v>18216306.879999999</v>
      </c>
      <c r="L175" s="245">
        <v>18078757.879999999</v>
      </c>
      <c r="M175" s="245">
        <v>18078757.879999999</v>
      </c>
      <c r="N175" s="245">
        <v>18078757.879999999</v>
      </c>
      <c r="O175" s="239">
        <v>137549</v>
      </c>
      <c r="P175" s="241">
        <f t="shared" si="4"/>
        <v>1.429315559058111</v>
      </c>
      <c r="Q175" s="242">
        <f t="shared" si="5"/>
        <v>0.99244912808583519</v>
      </c>
      <c r="R175" s="246"/>
    </row>
    <row r="176" spans="2:18" ht="22.5" x14ac:dyDescent="0.2">
      <c r="B176" s="234"/>
      <c r="C176" s="235"/>
      <c r="D176" s="236" t="s">
        <v>353</v>
      </c>
      <c r="E176" s="237" t="s">
        <v>767</v>
      </c>
      <c r="F176" s="237" t="s">
        <v>768</v>
      </c>
      <c r="G176" s="247" t="s">
        <v>518</v>
      </c>
      <c r="H176" s="244">
        <v>5177375</v>
      </c>
      <c r="I176" s="244">
        <v>1412812.5699999998</v>
      </c>
      <c r="J176" s="239">
        <v>6590187.5700000003</v>
      </c>
      <c r="K176" s="239">
        <v>6590187.5700000003</v>
      </c>
      <c r="L176" s="245">
        <v>6528261.0700000003</v>
      </c>
      <c r="M176" s="245">
        <v>6528261.0700000003</v>
      </c>
      <c r="N176" s="245">
        <v>6528261.0700000003</v>
      </c>
      <c r="O176" s="239">
        <v>61926.5</v>
      </c>
      <c r="P176" s="241">
        <f t="shared" si="4"/>
        <v>1.2609210401023685</v>
      </c>
      <c r="Q176" s="242">
        <f t="shared" si="5"/>
        <v>0.99060322648752774</v>
      </c>
      <c r="R176" s="246"/>
    </row>
    <row r="177" spans="2:18" ht="22.5" x14ac:dyDescent="0.2">
      <c r="B177" s="234"/>
      <c r="C177" s="235"/>
      <c r="D177" s="236" t="s">
        <v>353</v>
      </c>
      <c r="E177" s="237" t="s">
        <v>769</v>
      </c>
      <c r="F177" s="237" t="s">
        <v>770</v>
      </c>
      <c r="G177" s="247" t="s">
        <v>521</v>
      </c>
      <c r="H177" s="244">
        <v>4168021</v>
      </c>
      <c r="I177" s="244">
        <v>1610100.42</v>
      </c>
      <c r="J177" s="239">
        <v>5778121.419999999</v>
      </c>
      <c r="K177" s="239">
        <v>5778121.419999999</v>
      </c>
      <c r="L177" s="245">
        <v>5728132.919999999</v>
      </c>
      <c r="M177" s="245">
        <v>5728132.919999999</v>
      </c>
      <c r="N177" s="245">
        <v>5728132.919999999</v>
      </c>
      <c r="O177" s="239">
        <v>49988.5</v>
      </c>
      <c r="P177" s="241">
        <f t="shared" si="4"/>
        <v>1.3743051966388842</v>
      </c>
      <c r="Q177" s="242">
        <f t="shared" si="5"/>
        <v>0.99134865878259792</v>
      </c>
      <c r="R177" s="246"/>
    </row>
    <row r="178" spans="2:18" ht="22.5" x14ac:dyDescent="0.2">
      <c r="B178" s="234"/>
      <c r="C178" s="235"/>
      <c r="D178" s="236" t="s">
        <v>353</v>
      </c>
      <c r="E178" s="237" t="s">
        <v>771</v>
      </c>
      <c r="F178" s="237" t="s">
        <v>772</v>
      </c>
      <c r="G178" s="247" t="s">
        <v>647</v>
      </c>
      <c r="H178" s="244">
        <v>3402064</v>
      </c>
      <c r="I178" s="244">
        <v>1788284.53</v>
      </c>
      <c r="J178" s="239">
        <v>5190348.53</v>
      </c>
      <c r="K178" s="239">
        <v>5190348.53</v>
      </c>
      <c r="L178" s="245">
        <v>5159791.53</v>
      </c>
      <c r="M178" s="245">
        <v>5159791.53</v>
      </c>
      <c r="N178" s="245">
        <v>5159791.53</v>
      </c>
      <c r="O178" s="239">
        <v>30557</v>
      </c>
      <c r="P178" s="241">
        <f t="shared" si="4"/>
        <v>1.5166650392232481</v>
      </c>
      <c r="Q178" s="242">
        <f t="shared" si="5"/>
        <v>0.99411272676133755</v>
      </c>
      <c r="R178" s="246"/>
    </row>
    <row r="179" spans="2:18" ht="22.5" x14ac:dyDescent="0.2">
      <c r="B179" s="234"/>
      <c r="C179" s="235"/>
      <c r="D179" s="236" t="s">
        <v>353</v>
      </c>
      <c r="E179" s="237" t="s">
        <v>773</v>
      </c>
      <c r="F179" s="237" t="s">
        <v>774</v>
      </c>
      <c r="G179" s="247" t="s">
        <v>655</v>
      </c>
      <c r="H179" s="244">
        <v>4668730</v>
      </c>
      <c r="I179" s="244">
        <v>2023908.4399999997</v>
      </c>
      <c r="J179" s="239">
        <v>6692638.4399999995</v>
      </c>
      <c r="K179" s="239">
        <v>6692638.4399999995</v>
      </c>
      <c r="L179" s="245">
        <v>6645212.4399999995</v>
      </c>
      <c r="M179" s="245">
        <v>6645212.4399999995</v>
      </c>
      <c r="N179" s="245">
        <v>6645212.4399999995</v>
      </c>
      <c r="O179" s="239">
        <v>47426</v>
      </c>
      <c r="P179" s="241">
        <f t="shared" si="4"/>
        <v>1.4233447725612747</v>
      </c>
      <c r="Q179" s="242">
        <f t="shared" si="5"/>
        <v>0.9929137065411231</v>
      </c>
      <c r="R179" s="246"/>
    </row>
    <row r="180" spans="2:18" ht="22.5" x14ac:dyDescent="0.2">
      <c r="B180" s="234"/>
      <c r="C180" s="235"/>
      <c r="D180" s="236" t="s">
        <v>353</v>
      </c>
      <c r="E180" s="237" t="s">
        <v>775</v>
      </c>
      <c r="F180" s="237" t="s">
        <v>776</v>
      </c>
      <c r="G180" s="247" t="s">
        <v>326</v>
      </c>
      <c r="H180" s="244">
        <v>547403617.62000012</v>
      </c>
      <c r="I180" s="244">
        <v>122508807.93000004</v>
      </c>
      <c r="J180" s="239">
        <v>669912425.54999995</v>
      </c>
      <c r="K180" s="239">
        <v>667834987.68000007</v>
      </c>
      <c r="L180" s="245">
        <v>665600695.09000003</v>
      </c>
      <c r="M180" s="245">
        <v>665600695.09000003</v>
      </c>
      <c r="N180" s="245">
        <v>653940590.55999994</v>
      </c>
      <c r="O180" s="239">
        <v>4311730.4600000018</v>
      </c>
      <c r="P180" s="241">
        <f t="shared" si="4"/>
        <v>1.2159230842936275</v>
      </c>
      <c r="Q180" s="242">
        <f t="shared" si="5"/>
        <v>0.99356374013146576</v>
      </c>
      <c r="R180" s="246"/>
    </row>
    <row r="181" spans="2:18" ht="22.5" x14ac:dyDescent="0.2">
      <c r="B181" s="234"/>
      <c r="C181" s="235"/>
      <c r="D181" s="236" t="s">
        <v>353</v>
      </c>
      <c r="E181" s="237" t="s">
        <v>777</v>
      </c>
      <c r="F181" s="237" t="s">
        <v>778</v>
      </c>
      <c r="G181" s="247" t="s">
        <v>326</v>
      </c>
      <c r="H181" s="244">
        <v>349613131.38</v>
      </c>
      <c r="I181" s="244">
        <v>113911297.51000004</v>
      </c>
      <c r="J181" s="239">
        <v>463524428.88999999</v>
      </c>
      <c r="K181" s="239">
        <v>463488412.20999998</v>
      </c>
      <c r="L181" s="245">
        <v>463446040.20999998</v>
      </c>
      <c r="M181" s="245">
        <v>463446040.20999998</v>
      </c>
      <c r="N181" s="245">
        <v>451189166.50999999</v>
      </c>
      <c r="O181" s="239">
        <v>78388.679999993838</v>
      </c>
      <c r="P181" s="241">
        <f t="shared" si="4"/>
        <v>1.3255967771595891</v>
      </c>
      <c r="Q181" s="242">
        <f t="shared" si="5"/>
        <v>0.99983088554752608</v>
      </c>
      <c r="R181" s="246"/>
    </row>
    <row r="182" spans="2:18" ht="33.75" x14ac:dyDescent="0.2">
      <c r="B182" s="234"/>
      <c r="C182" s="235"/>
      <c r="D182" s="236" t="s">
        <v>353</v>
      </c>
      <c r="E182" s="237" t="s">
        <v>779</v>
      </c>
      <c r="F182" s="237" t="s">
        <v>780</v>
      </c>
      <c r="G182" s="247" t="s">
        <v>320</v>
      </c>
      <c r="H182" s="244">
        <v>812493322.19000018</v>
      </c>
      <c r="I182" s="244">
        <v>-77295480.219999999</v>
      </c>
      <c r="J182" s="239">
        <v>735197841.97000003</v>
      </c>
      <c r="K182" s="239">
        <v>639216011.91999996</v>
      </c>
      <c r="L182" s="245">
        <v>639166306.13</v>
      </c>
      <c r="M182" s="245">
        <v>639166306.13</v>
      </c>
      <c r="N182" s="245">
        <v>521255122.16000003</v>
      </c>
      <c r="O182" s="239">
        <v>96031535.840000004</v>
      </c>
      <c r="P182" s="241">
        <f t="shared" si="4"/>
        <v>0.78667268846861005</v>
      </c>
      <c r="Q182" s="242">
        <f t="shared" si="5"/>
        <v>0.86938000853936315</v>
      </c>
      <c r="R182" s="246"/>
    </row>
    <row r="183" spans="2:18" ht="33.75" x14ac:dyDescent="0.2">
      <c r="B183" s="234"/>
      <c r="C183" s="235"/>
      <c r="D183" s="236" t="s">
        <v>353</v>
      </c>
      <c r="E183" s="237" t="s">
        <v>781</v>
      </c>
      <c r="F183" s="237" t="s">
        <v>782</v>
      </c>
      <c r="G183" s="247" t="s">
        <v>320</v>
      </c>
      <c r="H183" s="244">
        <v>223719012.09999999</v>
      </c>
      <c r="I183" s="244">
        <v>325008167.93999994</v>
      </c>
      <c r="J183" s="239">
        <v>548727180.04000008</v>
      </c>
      <c r="K183" s="239">
        <v>350185622.56</v>
      </c>
      <c r="L183" s="245">
        <v>348601346.90000004</v>
      </c>
      <c r="M183" s="245">
        <v>348601346.90000004</v>
      </c>
      <c r="N183" s="245">
        <v>296003264.10000002</v>
      </c>
      <c r="O183" s="239">
        <v>200125833.14000002</v>
      </c>
      <c r="P183" s="241">
        <f t="shared" si="4"/>
        <v>1.558210648383245</v>
      </c>
      <c r="Q183" s="242">
        <f t="shared" si="5"/>
        <v>0.63529083227586491</v>
      </c>
      <c r="R183" s="246"/>
    </row>
    <row r="184" spans="2:18" ht="22.5" x14ac:dyDescent="0.2">
      <c r="B184" s="234"/>
      <c r="C184" s="235"/>
      <c r="D184" s="236" t="s">
        <v>353</v>
      </c>
      <c r="E184" s="237" t="s">
        <v>783</v>
      </c>
      <c r="F184" s="237" t="s">
        <v>784</v>
      </c>
      <c r="G184" s="247" t="s">
        <v>320</v>
      </c>
      <c r="H184" s="244">
        <v>1085084.71</v>
      </c>
      <c r="I184" s="244">
        <v>468943.57000000007</v>
      </c>
      <c r="J184" s="239">
        <v>1554028.28</v>
      </c>
      <c r="K184" s="239">
        <v>1528086.69</v>
      </c>
      <c r="L184" s="245">
        <v>1398056.19</v>
      </c>
      <c r="M184" s="245">
        <v>1398056.19</v>
      </c>
      <c r="N184" s="245">
        <v>1387651.71</v>
      </c>
      <c r="O184" s="239">
        <v>155972.09000000003</v>
      </c>
      <c r="P184" s="241">
        <f t="shared" si="4"/>
        <v>1.2884304581160304</v>
      </c>
      <c r="Q184" s="242">
        <f t="shared" si="5"/>
        <v>0.8996336862029306</v>
      </c>
      <c r="R184" s="246"/>
    </row>
    <row r="185" spans="2:18" ht="22.5" x14ac:dyDescent="0.2">
      <c r="B185" s="234"/>
      <c r="C185" s="235"/>
      <c r="D185" s="236" t="s">
        <v>353</v>
      </c>
      <c r="E185" s="237" t="s">
        <v>785</v>
      </c>
      <c r="F185" s="237" t="s">
        <v>786</v>
      </c>
      <c r="G185" s="247" t="s">
        <v>326</v>
      </c>
      <c r="H185" s="244">
        <v>83628959.920000002</v>
      </c>
      <c r="I185" s="244">
        <v>-48184933.880000003</v>
      </c>
      <c r="J185" s="239">
        <v>35444026.039999999</v>
      </c>
      <c r="K185" s="239">
        <v>35377864.010000005</v>
      </c>
      <c r="L185" s="245">
        <v>35377864.010000005</v>
      </c>
      <c r="M185" s="245">
        <v>35377864.010000005</v>
      </c>
      <c r="N185" s="245">
        <v>35230145.780000001</v>
      </c>
      <c r="O185" s="239">
        <v>66162.0299999993</v>
      </c>
      <c r="P185" s="241">
        <f t="shared" si="4"/>
        <v>0.42303364819845535</v>
      </c>
      <c r="Q185" s="242">
        <f t="shared" si="5"/>
        <v>0.99813333762013023</v>
      </c>
      <c r="R185" s="246"/>
    </row>
    <row r="186" spans="2:18" ht="22.5" x14ac:dyDescent="0.2">
      <c r="B186" s="234"/>
      <c r="C186" s="235"/>
      <c r="D186" s="236" t="s">
        <v>353</v>
      </c>
      <c r="E186" s="237" t="s">
        <v>787</v>
      </c>
      <c r="F186" s="237" t="s">
        <v>788</v>
      </c>
      <c r="G186" s="247" t="s">
        <v>326</v>
      </c>
      <c r="H186" s="244">
        <v>144394220.52000001</v>
      </c>
      <c r="I186" s="244">
        <v>17245359.420000002</v>
      </c>
      <c r="J186" s="239">
        <v>161639579.94</v>
      </c>
      <c r="K186" s="239">
        <v>160857255.07999998</v>
      </c>
      <c r="L186" s="245">
        <v>160857255.07999998</v>
      </c>
      <c r="M186" s="245">
        <v>160857255.07999998</v>
      </c>
      <c r="N186" s="245">
        <v>158925541.67000002</v>
      </c>
      <c r="O186" s="239">
        <v>782324.8600000001</v>
      </c>
      <c r="P186" s="241">
        <f t="shared" si="4"/>
        <v>1.1140144979536746</v>
      </c>
      <c r="Q186" s="242">
        <f t="shared" si="5"/>
        <v>0.99516006623940489</v>
      </c>
      <c r="R186" s="246"/>
    </row>
    <row r="187" spans="2:18" ht="22.5" x14ac:dyDescent="0.2">
      <c r="B187" s="234"/>
      <c r="C187" s="235"/>
      <c r="D187" s="236" t="s">
        <v>353</v>
      </c>
      <c r="E187" s="237" t="s">
        <v>789</v>
      </c>
      <c r="F187" s="237" t="s">
        <v>790</v>
      </c>
      <c r="G187" s="247" t="s">
        <v>326</v>
      </c>
      <c r="H187" s="244">
        <v>29101575.209999993</v>
      </c>
      <c r="I187" s="244">
        <v>-5968478.7999999998</v>
      </c>
      <c r="J187" s="239">
        <v>23133096.410000004</v>
      </c>
      <c r="K187" s="239">
        <v>22879985.180000003</v>
      </c>
      <c r="L187" s="245">
        <v>22879985.180000003</v>
      </c>
      <c r="M187" s="245">
        <v>22879985.180000003</v>
      </c>
      <c r="N187" s="245">
        <v>22568460.260000002</v>
      </c>
      <c r="O187" s="239">
        <v>253111.23000000019</v>
      </c>
      <c r="P187" s="241">
        <f t="shared" si="4"/>
        <v>0.78621122791105469</v>
      </c>
      <c r="Q187" s="242">
        <f t="shared" si="5"/>
        <v>0.98905848030397758</v>
      </c>
      <c r="R187" s="246"/>
    </row>
    <row r="188" spans="2:18" ht="22.5" x14ac:dyDescent="0.2">
      <c r="B188" s="234"/>
      <c r="C188" s="235"/>
      <c r="D188" s="236" t="s">
        <v>353</v>
      </c>
      <c r="E188" s="237" t="s">
        <v>791</v>
      </c>
      <c r="F188" s="237" t="s">
        <v>792</v>
      </c>
      <c r="G188" s="247" t="s">
        <v>793</v>
      </c>
      <c r="H188" s="244">
        <v>12736745.17</v>
      </c>
      <c r="I188" s="244">
        <v>-4173828.2899999991</v>
      </c>
      <c r="J188" s="239">
        <v>8562916.8800000008</v>
      </c>
      <c r="K188" s="239">
        <v>8380900.4000000004</v>
      </c>
      <c r="L188" s="245">
        <v>8380900.4000000004</v>
      </c>
      <c r="M188" s="245">
        <v>8380900.4000000004</v>
      </c>
      <c r="N188" s="245">
        <v>8380900.4000000004</v>
      </c>
      <c r="O188" s="239">
        <v>182016.48</v>
      </c>
      <c r="P188" s="241">
        <f t="shared" si="4"/>
        <v>0.65800958472030102</v>
      </c>
      <c r="Q188" s="242">
        <f t="shared" si="5"/>
        <v>0.97874363577846613</v>
      </c>
      <c r="R188" s="246"/>
    </row>
    <row r="189" spans="2:18" ht="33.75" x14ac:dyDescent="0.2">
      <c r="B189" s="234"/>
      <c r="C189" s="235"/>
      <c r="D189" s="236" t="s">
        <v>353</v>
      </c>
      <c r="E189" s="237" t="s">
        <v>794</v>
      </c>
      <c r="F189" s="237" t="s">
        <v>795</v>
      </c>
      <c r="G189" s="247" t="s">
        <v>320</v>
      </c>
      <c r="H189" s="244">
        <v>959312981.25999999</v>
      </c>
      <c r="I189" s="244">
        <v>414380367.41999996</v>
      </c>
      <c r="J189" s="239">
        <v>1373693348.6799998</v>
      </c>
      <c r="K189" s="239">
        <v>1156814349.4899998</v>
      </c>
      <c r="L189" s="245">
        <v>1151169190.7199998</v>
      </c>
      <c r="M189" s="245">
        <v>1151169190.7199998</v>
      </c>
      <c r="N189" s="245">
        <v>1011790050.27</v>
      </c>
      <c r="O189" s="239">
        <v>222524157.96000004</v>
      </c>
      <c r="P189" s="241">
        <f t="shared" si="4"/>
        <v>1.1999933423271394</v>
      </c>
      <c r="Q189" s="242">
        <f t="shared" si="5"/>
        <v>0.83801031127228909</v>
      </c>
      <c r="R189" s="246"/>
    </row>
    <row r="190" spans="2:18" ht="33.75" x14ac:dyDescent="0.2">
      <c r="B190" s="234"/>
      <c r="C190" s="235"/>
      <c r="D190" s="236" t="s">
        <v>353</v>
      </c>
      <c r="E190" s="237" t="s">
        <v>796</v>
      </c>
      <c r="F190" s="237" t="s">
        <v>797</v>
      </c>
      <c r="G190" s="247" t="s">
        <v>320</v>
      </c>
      <c r="H190" s="244">
        <v>89491532</v>
      </c>
      <c r="I190" s="244">
        <v>-316462.96000002226</v>
      </c>
      <c r="J190" s="239">
        <v>89175069.039999977</v>
      </c>
      <c r="K190" s="239">
        <v>89117069.039999977</v>
      </c>
      <c r="L190" s="245">
        <v>89101275.729999974</v>
      </c>
      <c r="M190" s="245">
        <v>89101275.729999974</v>
      </c>
      <c r="N190" s="245">
        <v>89095051.039999977</v>
      </c>
      <c r="O190" s="239">
        <v>73793.31</v>
      </c>
      <c r="P190" s="241">
        <f t="shared" si="4"/>
        <v>0.99563918215189318</v>
      </c>
      <c r="Q190" s="242">
        <f t="shared" si="5"/>
        <v>0.99917248945479475</v>
      </c>
      <c r="R190" s="246"/>
    </row>
    <row r="191" spans="2:18" x14ac:dyDescent="0.2">
      <c r="B191" s="234"/>
      <c r="C191" s="235"/>
      <c r="D191" s="236" t="s">
        <v>798</v>
      </c>
      <c r="E191" s="237" t="s">
        <v>799</v>
      </c>
      <c r="F191" s="237" t="s">
        <v>800</v>
      </c>
      <c r="G191" s="247" t="s">
        <v>320</v>
      </c>
      <c r="H191" s="244">
        <v>52500000</v>
      </c>
      <c r="I191" s="244">
        <v>130320675.86999999</v>
      </c>
      <c r="J191" s="239">
        <v>182820675.87</v>
      </c>
      <c r="K191" s="239">
        <v>176472115.94</v>
      </c>
      <c r="L191" s="245">
        <v>176472115.94</v>
      </c>
      <c r="M191" s="245">
        <v>176472115.94</v>
      </c>
      <c r="N191" s="245">
        <v>167525547.94</v>
      </c>
      <c r="O191" s="239">
        <v>6348559.9299999941</v>
      </c>
      <c r="P191" s="241">
        <f t="shared" si="4"/>
        <v>3.361373636952381</v>
      </c>
      <c r="Q191" s="242">
        <f t="shared" si="5"/>
        <v>0.96527438759435313</v>
      </c>
      <c r="R191" s="246"/>
    </row>
    <row r="192" spans="2:18" x14ac:dyDescent="0.2">
      <c r="B192" s="234"/>
      <c r="C192" s="235"/>
      <c r="D192" s="236" t="s">
        <v>798</v>
      </c>
      <c r="E192" s="237" t="s">
        <v>801</v>
      </c>
      <c r="F192" s="237" t="s">
        <v>802</v>
      </c>
      <c r="G192" s="247" t="s">
        <v>320</v>
      </c>
      <c r="H192" s="244">
        <v>8500000</v>
      </c>
      <c r="I192" s="244">
        <v>9640680.0899999999</v>
      </c>
      <c r="J192" s="239">
        <v>18140680.09</v>
      </c>
      <c r="K192" s="239">
        <v>18097332.550000001</v>
      </c>
      <c r="L192" s="245">
        <v>18097332.550000001</v>
      </c>
      <c r="M192" s="245">
        <v>18097332.550000001</v>
      </c>
      <c r="N192" s="245">
        <v>17797124.550000001</v>
      </c>
      <c r="O192" s="239">
        <v>43347.540000000503</v>
      </c>
      <c r="P192" s="241">
        <f t="shared" si="4"/>
        <v>2.1290979470588236</v>
      </c>
      <c r="Q192" s="242">
        <f t="shared" si="5"/>
        <v>0.9976104787811183</v>
      </c>
      <c r="R192" s="246"/>
    </row>
    <row r="193" spans="2:18" ht="33.75" x14ac:dyDescent="0.2">
      <c r="B193" s="234"/>
      <c r="C193" s="235"/>
      <c r="D193" s="236" t="s">
        <v>798</v>
      </c>
      <c r="E193" s="237" t="s">
        <v>803</v>
      </c>
      <c r="F193" s="237" t="s">
        <v>804</v>
      </c>
      <c r="G193" s="247" t="s">
        <v>386</v>
      </c>
      <c r="H193" s="244">
        <v>0</v>
      </c>
      <c r="I193" s="244">
        <v>166953</v>
      </c>
      <c r="J193" s="239">
        <v>166953</v>
      </c>
      <c r="K193" s="239">
        <v>166953</v>
      </c>
      <c r="L193" s="245">
        <v>166953</v>
      </c>
      <c r="M193" s="245">
        <v>166953</v>
      </c>
      <c r="N193" s="245">
        <v>166953</v>
      </c>
      <c r="O193" s="239">
        <v>0</v>
      </c>
      <c r="P193" s="241"/>
      <c r="Q193" s="242">
        <f t="shared" si="5"/>
        <v>1</v>
      </c>
      <c r="R193" s="246"/>
    </row>
    <row r="194" spans="2:18" x14ac:dyDescent="0.2">
      <c r="B194" s="234"/>
      <c r="C194" s="235"/>
      <c r="D194" s="236" t="s">
        <v>798</v>
      </c>
      <c r="E194" s="237" t="s">
        <v>805</v>
      </c>
      <c r="F194" s="237" t="s">
        <v>806</v>
      </c>
      <c r="G194" s="247" t="s">
        <v>389</v>
      </c>
      <c r="H194" s="244">
        <v>7700000</v>
      </c>
      <c r="I194" s="244">
        <v>0</v>
      </c>
      <c r="J194" s="239">
        <v>7700000</v>
      </c>
      <c r="K194" s="239">
        <v>6543719.3700000001</v>
      </c>
      <c r="L194" s="245">
        <v>6543719.3700000001</v>
      </c>
      <c r="M194" s="245">
        <v>6543719.3700000001</v>
      </c>
      <c r="N194" s="245">
        <v>6418439.3700000001</v>
      </c>
      <c r="O194" s="239">
        <v>1156280.6299999999</v>
      </c>
      <c r="P194" s="241">
        <f t="shared" si="4"/>
        <v>0.84983368441558438</v>
      </c>
      <c r="Q194" s="242">
        <f t="shared" si="5"/>
        <v>0.84983368441558438</v>
      </c>
      <c r="R194" s="246"/>
    </row>
    <row r="195" spans="2:18" x14ac:dyDescent="0.2">
      <c r="B195" s="234"/>
      <c r="C195" s="235"/>
      <c r="D195" s="236" t="s">
        <v>798</v>
      </c>
      <c r="E195" s="237" t="s">
        <v>807</v>
      </c>
      <c r="F195" s="237" t="s">
        <v>808</v>
      </c>
      <c r="G195" s="247" t="s">
        <v>320</v>
      </c>
      <c r="H195" s="244">
        <v>500000</v>
      </c>
      <c r="I195" s="244">
        <v>690000</v>
      </c>
      <c r="J195" s="239">
        <v>1190000</v>
      </c>
      <c r="K195" s="239">
        <v>977023.98</v>
      </c>
      <c r="L195" s="245">
        <v>977023.98</v>
      </c>
      <c r="M195" s="245">
        <v>977023.98</v>
      </c>
      <c r="N195" s="245">
        <v>977023.98</v>
      </c>
      <c r="O195" s="239">
        <v>212976.02000000002</v>
      </c>
      <c r="P195" s="241">
        <f t="shared" si="4"/>
        <v>1.95404796</v>
      </c>
      <c r="Q195" s="242">
        <f t="shared" si="5"/>
        <v>0.82102855462184876</v>
      </c>
      <c r="R195" s="246"/>
    </row>
    <row r="196" spans="2:18" ht="22.5" x14ac:dyDescent="0.2">
      <c r="B196" s="234"/>
      <c r="C196" s="235"/>
      <c r="D196" s="236" t="s">
        <v>798</v>
      </c>
      <c r="E196" s="237" t="s">
        <v>809</v>
      </c>
      <c r="F196" s="237" t="s">
        <v>810</v>
      </c>
      <c r="G196" s="247" t="s">
        <v>320</v>
      </c>
      <c r="H196" s="244">
        <v>2500000</v>
      </c>
      <c r="I196" s="244">
        <v>45588</v>
      </c>
      <c r="J196" s="239">
        <v>2545588</v>
      </c>
      <c r="K196" s="239">
        <v>2542344.69</v>
      </c>
      <c r="L196" s="245">
        <v>2542344.69</v>
      </c>
      <c r="M196" s="245">
        <v>2542344.69</v>
      </c>
      <c r="N196" s="245">
        <v>2542344.69</v>
      </c>
      <c r="O196" s="239">
        <v>3243.3100000000559</v>
      </c>
      <c r="P196" s="241">
        <f t="shared" si="4"/>
        <v>1.0169378760000001</v>
      </c>
      <c r="Q196" s="242">
        <f t="shared" si="5"/>
        <v>0.99872590929875527</v>
      </c>
      <c r="R196" s="246"/>
    </row>
    <row r="197" spans="2:18" ht="22.5" x14ac:dyDescent="0.2">
      <c r="B197" s="234"/>
      <c r="C197" s="235"/>
      <c r="D197" s="236" t="s">
        <v>798</v>
      </c>
      <c r="E197" s="237" t="s">
        <v>811</v>
      </c>
      <c r="F197" s="237" t="s">
        <v>812</v>
      </c>
      <c r="G197" s="247" t="s">
        <v>813</v>
      </c>
      <c r="H197" s="244">
        <v>0</v>
      </c>
      <c r="I197" s="244">
        <v>1036344</v>
      </c>
      <c r="J197" s="239">
        <v>1036344</v>
      </c>
      <c r="K197" s="239">
        <v>1036344</v>
      </c>
      <c r="L197" s="245">
        <v>1036344</v>
      </c>
      <c r="M197" s="245">
        <v>1036344</v>
      </c>
      <c r="N197" s="245">
        <v>1019640</v>
      </c>
      <c r="O197" s="239">
        <v>0</v>
      </c>
      <c r="P197" s="241"/>
      <c r="Q197" s="242">
        <f t="shared" si="5"/>
        <v>1</v>
      </c>
      <c r="R197" s="246"/>
    </row>
    <row r="198" spans="2:18" x14ac:dyDescent="0.2">
      <c r="B198" s="234"/>
      <c r="C198" s="235"/>
      <c r="D198" s="236" t="s">
        <v>798</v>
      </c>
      <c r="E198" s="237" t="s">
        <v>814</v>
      </c>
      <c r="F198" s="237" t="s">
        <v>815</v>
      </c>
      <c r="G198" s="247" t="s">
        <v>626</v>
      </c>
      <c r="H198" s="244">
        <v>0</v>
      </c>
      <c r="I198" s="244">
        <v>3068483.2699999991</v>
      </c>
      <c r="J198" s="239">
        <v>3068483.2699999996</v>
      </c>
      <c r="K198" s="239">
        <v>3068483.2699999996</v>
      </c>
      <c r="L198" s="245">
        <v>524082.16</v>
      </c>
      <c r="M198" s="245">
        <v>524082.16</v>
      </c>
      <c r="N198" s="245">
        <v>507378.16</v>
      </c>
      <c r="O198" s="239">
        <v>2544401.11</v>
      </c>
      <c r="P198" s="241"/>
      <c r="Q198" s="242">
        <f t="shared" si="5"/>
        <v>0.17079518246811234</v>
      </c>
      <c r="R198" s="246"/>
    </row>
    <row r="199" spans="2:18" x14ac:dyDescent="0.2">
      <c r="B199" s="234"/>
      <c r="C199" s="235"/>
      <c r="D199" s="236" t="s">
        <v>798</v>
      </c>
      <c r="E199" s="237" t="s">
        <v>816</v>
      </c>
      <c r="F199" s="237" t="s">
        <v>817</v>
      </c>
      <c r="G199" s="247" t="s">
        <v>536</v>
      </c>
      <c r="H199" s="244">
        <v>0</v>
      </c>
      <c r="I199" s="244">
        <v>92760</v>
      </c>
      <c r="J199" s="239">
        <v>92760</v>
      </c>
      <c r="K199" s="239">
        <v>92760</v>
      </c>
      <c r="L199" s="245">
        <v>92760</v>
      </c>
      <c r="M199" s="245">
        <v>92760</v>
      </c>
      <c r="N199" s="245">
        <v>51000</v>
      </c>
      <c r="O199" s="239">
        <v>0</v>
      </c>
      <c r="P199" s="241"/>
      <c r="Q199" s="242">
        <f t="shared" si="5"/>
        <v>1</v>
      </c>
      <c r="R199" s="246"/>
    </row>
    <row r="200" spans="2:18" x14ac:dyDescent="0.2">
      <c r="B200" s="234"/>
      <c r="C200" s="235"/>
      <c r="D200" s="236" t="s">
        <v>798</v>
      </c>
      <c r="E200" s="237" t="s">
        <v>818</v>
      </c>
      <c r="F200" s="237" t="s">
        <v>819</v>
      </c>
      <c r="G200" s="247" t="s">
        <v>542</v>
      </c>
      <c r="H200" s="244">
        <v>0</v>
      </c>
      <c r="I200" s="244">
        <v>3530101</v>
      </c>
      <c r="J200" s="239">
        <v>3530101</v>
      </c>
      <c r="K200" s="239">
        <v>3037139.46</v>
      </c>
      <c r="L200" s="245">
        <v>3008620.94</v>
      </c>
      <c r="M200" s="245">
        <v>3008620.94</v>
      </c>
      <c r="N200" s="245">
        <v>2966860.94</v>
      </c>
      <c r="O200" s="239">
        <v>521480.06000000006</v>
      </c>
      <c r="P200" s="241"/>
      <c r="Q200" s="242">
        <f t="shared" si="5"/>
        <v>0.85227616433637454</v>
      </c>
      <c r="R200" s="246"/>
    </row>
    <row r="201" spans="2:18" x14ac:dyDescent="0.2">
      <c r="B201" s="234"/>
      <c r="C201" s="235"/>
      <c r="D201" s="236" t="s">
        <v>798</v>
      </c>
      <c r="E201" s="237" t="s">
        <v>820</v>
      </c>
      <c r="F201" s="237" t="s">
        <v>821</v>
      </c>
      <c r="G201" s="247" t="s">
        <v>479</v>
      </c>
      <c r="H201" s="244">
        <v>0</v>
      </c>
      <c r="I201" s="244">
        <v>180189.55</v>
      </c>
      <c r="J201" s="239">
        <v>180189.55</v>
      </c>
      <c r="K201" s="239">
        <v>180189.55</v>
      </c>
      <c r="L201" s="245">
        <v>180189.55</v>
      </c>
      <c r="M201" s="245">
        <v>180189.55</v>
      </c>
      <c r="N201" s="245">
        <v>180189.55</v>
      </c>
      <c r="O201" s="239">
        <v>0</v>
      </c>
      <c r="P201" s="241"/>
      <c r="Q201" s="242">
        <f t="shared" ref="Q201:Q264" si="6">L201/J201</f>
        <v>1</v>
      </c>
      <c r="R201" s="246"/>
    </row>
    <row r="202" spans="2:18" ht="22.5" x14ac:dyDescent="0.2">
      <c r="B202" s="234"/>
      <c r="C202" s="235"/>
      <c r="D202" s="236" t="s">
        <v>798</v>
      </c>
      <c r="E202" s="237" t="s">
        <v>822</v>
      </c>
      <c r="F202" s="237" t="s">
        <v>823</v>
      </c>
      <c r="G202" s="247" t="s">
        <v>590</v>
      </c>
      <c r="H202" s="244">
        <v>0</v>
      </c>
      <c r="I202" s="244">
        <v>18201065.530000001</v>
      </c>
      <c r="J202" s="239">
        <v>18201065.530000001</v>
      </c>
      <c r="K202" s="239">
        <v>5460319.6600000001</v>
      </c>
      <c r="L202" s="245">
        <v>0</v>
      </c>
      <c r="M202" s="245">
        <v>0</v>
      </c>
      <c r="N202" s="245">
        <v>0</v>
      </c>
      <c r="O202" s="239">
        <v>18201065.530000001</v>
      </c>
      <c r="P202" s="241"/>
      <c r="Q202" s="242">
        <f t="shared" si="6"/>
        <v>0</v>
      </c>
      <c r="R202" s="246"/>
    </row>
    <row r="203" spans="2:18" ht="22.5" x14ac:dyDescent="0.2">
      <c r="B203" s="234"/>
      <c r="C203" s="235"/>
      <c r="D203" s="236" t="s">
        <v>798</v>
      </c>
      <c r="E203" s="237" t="s">
        <v>824</v>
      </c>
      <c r="F203" s="237" t="s">
        <v>825</v>
      </c>
      <c r="G203" s="247" t="s">
        <v>539</v>
      </c>
      <c r="H203" s="244">
        <v>0</v>
      </c>
      <c r="I203" s="244">
        <v>666018</v>
      </c>
      <c r="J203" s="239">
        <v>666018</v>
      </c>
      <c r="K203" s="239">
        <v>666018</v>
      </c>
      <c r="L203" s="245">
        <v>666018</v>
      </c>
      <c r="M203" s="245">
        <v>666018</v>
      </c>
      <c r="N203" s="245">
        <v>624258</v>
      </c>
      <c r="O203" s="239">
        <v>0</v>
      </c>
      <c r="P203" s="241"/>
      <c r="Q203" s="242">
        <f t="shared" si="6"/>
        <v>1</v>
      </c>
      <c r="R203" s="246"/>
    </row>
    <row r="204" spans="2:18" x14ac:dyDescent="0.2">
      <c r="B204" s="234"/>
      <c r="C204" s="235"/>
      <c r="D204" s="236" t="s">
        <v>798</v>
      </c>
      <c r="E204" s="237" t="s">
        <v>826</v>
      </c>
      <c r="F204" s="237" t="s">
        <v>827</v>
      </c>
      <c r="G204" s="247" t="s">
        <v>670</v>
      </c>
      <c r="H204" s="244">
        <v>0</v>
      </c>
      <c r="I204" s="244">
        <v>61224.800000000003</v>
      </c>
      <c r="J204" s="239">
        <v>61224.800000000003</v>
      </c>
      <c r="K204" s="239">
        <v>61224.800000000003</v>
      </c>
      <c r="L204" s="245">
        <v>61224.800000000003</v>
      </c>
      <c r="M204" s="245">
        <v>61224.800000000003</v>
      </c>
      <c r="N204" s="245">
        <v>44520.800000000003</v>
      </c>
      <c r="O204" s="239">
        <v>0</v>
      </c>
      <c r="P204" s="241"/>
      <c r="Q204" s="242">
        <f t="shared" si="6"/>
        <v>1</v>
      </c>
      <c r="R204" s="246"/>
    </row>
    <row r="205" spans="2:18" x14ac:dyDescent="0.2">
      <c r="B205" s="234"/>
      <c r="C205" s="235"/>
      <c r="D205" s="236" t="s">
        <v>798</v>
      </c>
      <c r="E205" s="237" t="s">
        <v>828</v>
      </c>
      <c r="F205" s="237" t="s">
        <v>829</v>
      </c>
      <c r="G205" s="247" t="s">
        <v>398</v>
      </c>
      <c r="H205" s="244">
        <v>0</v>
      </c>
      <c r="I205" s="244">
        <v>18873.2</v>
      </c>
      <c r="J205" s="239">
        <v>18873.2</v>
      </c>
      <c r="K205" s="239">
        <v>18873.2</v>
      </c>
      <c r="L205" s="245">
        <v>18873.2</v>
      </c>
      <c r="M205" s="245">
        <v>18873.2</v>
      </c>
      <c r="N205" s="245">
        <v>18873.2</v>
      </c>
      <c r="O205" s="239">
        <v>0</v>
      </c>
      <c r="P205" s="241"/>
      <c r="Q205" s="242">
        <f t="shared" si="6"/>
        <v>1</v>
      </c>
      <c r="R205" s="246"/>
    </row>
    <row r="206" spans="2:18" x14ac:dyDescent="0.2">
      <c r="B206" s="234"/>
      <c r="C206" s="235"/>
      <c r="D206" s="236" t="s">
        <v>798</v>
      </c>
      <c r="E206" s="237" t="s">
        <v>830</v>
      </c>
      <c r="F206" s="237" t="s">
        <v>831</v>
      </c>
      <c r="G206" s="247" t="s">
        <v>479</v>
      </c>
      <c r="H206" s="244">
        <v>0</v>
      </c>
      <c r="I206" s="244">
        <v>16994</v>
      </c>
      <c r="J206" s="239">
        <v>16994</v>
      </c>
      <c r="K206" s="239">
        <v>16994</v>
      </c>
      <c r="L206" s="245">
        <v>16994</v>
      </c>
      <c r="M206" s="245">
        <v>16994</v>
      </c>
      <c r="N206" s="245">
        <v>16994</v>
      </c>
      <c r="O206" s="239">
        <v>0</v>
      </c>
      <c r="P206" s="241"/>
      <c r="Q206" s="242">
        <f t="shared" si="6"/>
        <v>1</v>
      </c>
      <c r="R206" s="246"/>
    </row>
    <row r="207" spans="2:18" x14ac:dyDescent="0.2">
      <c r="B207" s="234"/>
      <c r="C207" s="235"/>
      <c r="D207" s="236" t="s">
        <v>798</v>
      </c>
      <c r="E207" s="237" t="s">
        <v>832</v>
      </c>
      <c r="F207" s="237" t="s">
        <v>833</v>
      </c>
      <c r="G207" s="247" t="s">
        <v>545</v>
      </c>
      <c r="H207" s="244">
        <v>0</v>
      </c>
      <c r="I207" s="244">
        <v>19081151</v>
      </c>
      <c r="J207" s="239">
        <v>19081151</v>
      </c>
      <c r="K207" s="239">
        <v>17498790.580000002</v>
      </c>
      <c r="L207" s="245">
        <v>1854515.94</v>
      </c>
      <c r="M207" s="245">
        <v>1854515.94</v>
      </c>
      <c r="N207" s="245">
        <v>1812755.94</v>
      </c>
      <c r="O207" s="239">
        <v>17226635.060000002</v>
      </c>
      <c r="P207" s="241"/>
      <c r="Q207" s="242">
        <f t="shared" si="6"/>
        <v>9.7190989159930657E-2</v>
      </c>
      <c r="R207" s="246"/>
    </row>
    <row r="208" spans="2:18" x14ac:dyDescent="0.2">
      <c r="B208" s="234"/>
      <c r="C208" s="235"/>
      <c r="D208" s="236" t="s">
        <v>798</v>
      </c>
      <c r="E208" s="237" t="s">
        <v>834</v>
      </c>
      <c r="F208" s="237" t="s">
        <v>835</v>
      </c>
      <c r="G208" s="247" t="s">
        <v>545</v>
      </c>
      <c r="H208" s="244">
        <v>0</v>
      </c>
      <c r="I208" s="244">
        <v>12578748.25</v>
      </c>
      <c r="J208" s="239">
        <v>12578748.25</v>
      </c>
      <c r="K208" s="239">
        <v>0</v>
      </c>
      <c r="L208" s="245">
        <v>0</v>
      </c>
      <c r="M208" s="245">
        <v>0</v>
      </c>
      <c r="N208" s="245">
        <v>0</v>
      </c>
      <c r="O208" s="239">
        <v>12578748.25</v>
      </c>
      <c r="P208" s="241"/>
      <c r="Q208" s="242">
        <f t="shared" si="6"/>
        <v>0</v>
      </c>
      <c r="R208" s="246"/>
    </row>
    <row r="209" spans="2:18" ht="22.5" x14ac:dyDescent="0.2">
      <c r="B209" s="234"/>
      <c r="C209" s="235"/>
      <c r="D209" s="236" t="s">
        <v>798</v>
      </c>
      <c r="E209" s="237" t="s">
        <v>836</v>
      </c>
      <c r="F209" s="237" t="s">
        <v>837</v>
      </c>
      <c r="G209" s="247" t="s">
        <v>320</v>
      </c>
      <c r="H209" s="244">
        <v>7300000</v>
      </c>
      <c r="I209" s="244">
        <v>8067030.2999999998</v>
      </c>
      <c r="J209" s="239">
        <v>15367030.300000001</v>
      </c>
      <c r="K209" s="239">
        <v>14860704.039999999</v>
      </c>
      <c r="L209" s="245">
        <v>14860704.039999999</v>
      </c>
      <c r="M209" s="245">
        <v>14860704.039999999</v>
      </c>
      <c r="N209" s="245">
        <v>14860704.039999999</v>
      </c>
      <c r="O209" s="239">
        <v>506326.26000000013</v>
      </c>
      <c r="P209" s="241">
        <f t="shared" ref="P209:P237" si="7">L209/H209</f>
        <v>2.0357128821917807</v>
      </c>
      <c r="Q209" s="242">
        <f t="shared" si="6"/>
        <v>0.96705113153840783</v>
      </c>
      <c r="R209" s="246"/>
    </row>
    <row r="210" spans="2:18" ht="22.5" x14ac:dyDescent="0.2">
      <c r="B210" s="234"/>
      <c r="C210" s="235"/>
      <c r="D210" s="236" t="s">
        <v>798</v>
      </c>
      <c r="E210" s="237" t="s">
        <v>838</v>
      </c>
      <c r="F210" s="237" t="s">
        <v>839</v>
      </c>
      <c r="G210" s="247" t="s">
        <v>419</v>
      </c>
      <c r="H210" s="244">
        <v>0</v>
      </c>
      <c r="I210" s="244">
        <v>10672945.75</v>
      </c>
      <c r="J210" s="239">
        <v>10672945.75</v>
      </c>
      <c r="K210" s="239">
        <v>9670244.2300000004</v>
      </c>
      <c r="L210" s="245">
        <v>6841773.8799999999</v>
      </c>
      <c r="M210" s="245">
        <v>6841773.8799999999</v>
      </c>
      <c r="N210" s="245">
        <v>6841773.8799999999</v>
      </c>
      <c r="O210" s="239">
        <v>3831171.87</v>
      </c>
      <c r="P210" s="241"/>
      <c r="Q210" s="242">
        <f t="shared" si="6"/>
        <v>0.6410389446606154</v>
      </c>
      <c r="R210" s="246"/>
    </row>
    <row r="211" spans="2:18" ht="22.5" x14ac:dyDescent="0.2">
      <c r="B211" s="234"/>
      <c r="C211" s="235"/>
      <c r="D211" s="236" t="s">
        <v>798</v>
      </c>
      <c r="E211" s="237" t="s">
        <v>840</v>
      </c>
      <c r="F211" s="237" t="s">
        <v>841</v>
      </c>
      <c r="G211" s="247" t="s">
        <v>632</v>
      </c>
      <c r="H211" s="244">
        <v>0</v>
      </c>
      <c r="I211" s="244">
        <v>5374027.2000000002</v>
      </c>
      <c r="J211" s="239">
        <v>5374027.2000000002</v>
      </c>
      <c r="K211" s="239">
        <v>5076535.6400000006</v>
      </c>
      <c r="L211" s="245">
        <v>5076535.6400000006</v>
      </c>
      <c r="M211" s="245">
        <v>5076535.6400000006</v>
      </c>
      <c r="N211" s="245">
        <v>5051479.6400000006</v>
      </c>
      <c r="O211" s="239">
        <v>297491.55999999959</v>
      </c>
      <c r="P211" s="241"/>
      <c r="Q211" s="242">
        <f t="shared" si="6"/>
        <v>0.94464271412694012</v>
      </c>
      <c r="R211" s="246"/>
    </row>
    <row r="212" spans="2:18" x14ac:dyDescent="0.2">
      <c r="B212" s="234"/>
      <c r="C212" s="235"/>
      <c r="D212" s="236" t="s">
        <v>798</v>
      </c>
      <c r="E212" s="237" t="s">
        <v>842</v>
      </c>
      <c r="F212" s="237" t="s">
        <v>843</v>
      </c>
      <c r="G212" s="247" t="s">
        <v>533</v>
      </c>
      <c r="H212" s="244">
        <v>0</v>
      </c>
      <c r="I212" s="244">
        <v>17630429.669999998</v>
      </c>
      <c r="J212" s="239">
        <v>17630429.669999998</v>
      </c>
      <c r="K212" s="239">
        <v>16469810.810000001</v>
      </c>
      <c r="L212" s="245">
        <v>15896315.810000001</v>
      </c>
      <c r="M212" s="245">
        <v>15896315.810000001</v>
      </c>
      <c r="N212" s="245">
        <v>15854555.810000001</v>
      </c>
      <c r="O212" s="239">
        <v>1734113.8600000013</v>
      </c>
      <c r="P212" s="241"/>
      <c r="Q212" s="242">
        <f t="shared" si="6"/>
        <v>0.90164086227854268</v>
      </c>
      <c r="R212" s="246"/>
    </row>
    <row r="213" spans="2:18" x14ac:dyDescent="0.2">
      <c r="B213" s="234"/>
      <c r="C213" s="235"/>
      <c r="D213" s="236" t="s">
        <v>798</v>
      </c>
      <c r="E213" s="237" t="s">
        <v>844</v>
      </c>
      <c r="F213" s="237" t="s">
        <v>845</v>
      </c>
      <c r="G213" s="247" t="s">
        <v>635</v>
      </c>
      <c r="H213" s="244">
        <v>0</v>
      </c>
      <c r="I213" s="244">
        <v>1145627.24</v>
      </c>
      <c r="J213" s="239">
        <v>1145627.24</v>
      </c>
      <c r="K213" s="239">
        <v>959749.8899999999</v>
      </c>
      <c r="L213" s="245">
        <v>530173.8899999999</v>
      </c>
      <c r="M213" s="245">
        <v>530173.8899999999</v>
      </c>
      <c r="N213" s="245">
        <v>530173.8899999999</v>
      </c>
      <c r="O213" s="239">
        <v>615453.35000000009</v>
      </c>
      <c r="P213" s="241"/>
      <c r="Q213" s="242">
        <f t="shared" si="6"/>
        <v>0.46278045029725368</v>
      </c>
      <c r="R213" s="246"/>
    </row>
    <row r="214" spans="2:18" ht="22.5" x14ac:dyDescent="0.2">
      <c r="B214" s="234"/>
      <c r="C214" s="235"/>
      <c r="D214" s="236" t="s">
        <v>798</v>
      </c>
      <c r="E214" s="237" t="s">
        <v>846</v>
      </c>
      <c r="F214" s="237" t="s">
        <v>847</v>
      </c>
      <c r="G214" s="247" t="s">
        <v>470</v>
      </c>
      <c r="H214" s="244">
        <v>0</v>
      </c>
      <c r="I214" s="244">
        <v>770536.48</v>
      </c>
      <c r="J214" s="239">
        <v>770536.48</v>
      </c>
      <c r="K214" s="239">
        <v>770536.48</v>
      </c>
      <c r="L214" s="245">
        <v>770536.48</v>
      </c>
      <c r="M214" s="245">
        <v>770536.48</v>
      </c>
      <c r="N214" s="245">
        <v>770536.48</v>
      </c>
      <c r="O214" s="239">
        <v>0</v>
      </c>
      <c r="P214" s="241"/>
      <c r="Q214" s="242">
        <f t="shared" si="6"/>
        <v>1</v>
      </c>
      <c r="R214" s="246"/>
    </row>
    <row r="215" spans="2:18" x14ac:dyDescent="0.2">
      <c r="B215" s="234"/>
      <c r="C215" s="235"/>
      <c r="D215" s="236" t="s">
        <v>798</v>
      </c>
      <c r="E215" s="237" t="s">
        <v>848</v>
      </c>
      <c r="F215" s="237" t="s">
        <v>849</v>
      </c>
      <c r="G215" s="247" t="s">
        <v>455</v>
      </c>
      <c r="H215" s="244">
        <v>0</v>
      </c>
      <c r="I215" s="244">
        <v>20649.16</v>
      </c>
      <c r="J215" s="239">
        <v>20649.16</v>
      </c>
      <c r="K215" s="239">
        <v>20649.16</v>
      </c>
      <c r="L215" s="245">
        <v>20649.16</v>
      </c>
      <c r="M215" s="245">
        <v>20649.16</v>
      </c>
      <c r="N215" s="245">
        <v>20649.16</v>
      </c>
      <c r="O215" s="239">
        <v>0</v>
      </c>
      <c r="P215" s="241"/>
      <c r="Q215" s="242">
        <f t="shared" si="6"/>
        <v>1</v>
      </c>
      <c r="R215" s="246"/>
    </row>
    <row r="216" spans="2:18" ht="22.5" x14ac:dyDescent="0.2">
      <c r="B216" s="234"/>
      <c r="C216" s="235"/>
      <c r="D216" s="236" t="s">
        <v>798</v>
      </c>
      <c r="E216" s="237" t="s">
        <v>850</v>
      </c>
      <c r="F216" s="237" t="s">
        <v>851</v>
      </c>
      <c r="G216" s="247" t="s">
        <v>509</v>
      </c>
      <c r="H216" s="244">
        <v>0</v>
      </c>
      <c r="I216" s="244">
        <v>131289.5</v>
      </c>
      <c r="J216" s="239">
        <v>131289.5</v>
      </c>
      <c r="K216" s="239">
        <v>131289.5</v>
      </c>
      <c r="L216" s="245">
        <v>131289.5</v>
      </c>
      <c r="M216" s="245">
        <v>131289.5</v>
      </c>
      <c r="N216" s="245">
        <v>131289.5</v>
      </c>
      <c r="O216" s="239">
        <v>0</v>
      </c>
      <c r="P216" s="241"/>
      <c r="Q216" s="242">
        <f t="shared" si="6"/>
        <v>1</v>
      </c>
      <c r="R216" s="246"/>
    </row>
    <row r="217" spans="2:18" ht="33.75" x14ac:dyDescent="0.2">
      <c r="B217" s="234"/>
      <c r="C217" s="235"/>
      <c r="D217" s="236" t="s">
        <v>798</v>
      </c>
      <c r="E217" s="237" t="s">
        <v>852</v>
      </c>
      <c r="F217" s="237" t="s">
        <v>853</v>
      </c>
      <c r="G217" s="247" t="s">
        <v>413</v>
      </c>
      <c r="H217" s="244">
        <v>0</v>
      </c>
      <c r="I217" s="244">
        <v>3560475.35</v>
      </c>
      <c r="J217" s="239">
        <v>3560475.35</v>
      </c>
      <c r="K217" s="239">
        <v>3348872.93</v>
      </c>
      <c r="L217" s="245">
        <v>2412095.3200000003</v>
      </c>
      <c r="M217" s="245">
        <v>2412095.3200000003</v>
      </c>
      <c r="N217" s="245">
        <v>2412095.3200000003</v>
      </c>
      <c r="O217" s="239">
        <v>1148380.0299999998</v>
      </c>
      <c r="P217" s="241"/>
      <c r="Q217" s="242">
        <f t="shared" si="6"/>
        <v>0.67746440654335671</v>
      </c>
      <c r="R217" s="246"/>
    </row>
    <row r="218" spans="2:18" ht="33.75" x14ac:dyDescent="0.2">
      <c r="B218" s="234"/>
      <c r="C218" s="235"/>
      <c r="D218" s="236" t="s">
        <v>798</v>
      </c>
      <c r="E218" s="237" t="s">
        <v>854</v>
      </c>
      <c r="F218" s="237" t="s">
        <v>855</v>
      </c>
      <c r="G218" s="247" t="s">
        <v>440</v>
      </c>
      <c r="H218" s="244">
        <v>0</v>
      </c>
      <c r="I218" s="244">
        <v>210016.52</v>
      </c>
      <c r="J218" s="239">
        <v>210016.52</v>
      </c>
      <c r="K218" s="239">
        <v>210016.52</v>
      </c>
      <c r="L218" s="245">
        <v>210016.52</v>
      </c>
      <c r="M218" s="245">
        <v>210016.52</v>
      </c>
      <c r="N218" s="245">
        <v>210016.52</v>
      </c>
      <c r="O218" s="239">
        <v>0</v>
      </c>
      <c r="P218" s="241"/>
      <c r="Q218" s="242">
        <f t="shared" si="6"/>
        <v>1</v>
      </c>
      <c r="R218" s="246"/>
    </row>
    <row r="219" spans="2:18" x14ac:dyDescent="0.2">
      <c r="B219" s="234"/>
      <c r="C219" s="235"/>
      <c r="D219" s="236" t="s">
        <v>798</v>
      </c>
      <c r="E219" s="237" t="s">
        <v>856</v>
      </c>
      <c r="F219" s="237" t="s">
        <v>857</v>
      </c>
      <c r="G219" s="247" t="s">
        <v>449</v>
      </c>
      <c r="H219" s="244">
        <v>0</v>
      </c>
      <c r="I219" s="244">
        <v>85817.96</v>
      </c>
      <c r="J219" s="239">
        <v>85817.96</v>
      </c>
      <c r="K219" s="239">
        <v>85817.96</v>
      </c>
      <c r="L219" s="245">
        <v>85817.96</v>
      </c>
      <c r="M219" s="245">
        <v>85817.96</v>
      </c>
      <c r="N219" s="245">
        <v>85817.96</v>
      </c>
      <c r="O219" s="239">
        <v>0</v>
      </c>
      <c r="P219" s="241"/>
      <c r="Q219" s="242">
        <f t="shared" si="6"/>
        <v>1</v>
      </c>
      <c r="R219" s="246"/>
    </row>
    <row r="220" spans="2:18" x14ac:dyDescent="0.2">
      <c r="B220" s="234"/>
      <c r="C220" s="235"/>
      <c r="D220" s="236" t="s">
        <v>798</v>
      </c>
      <c r="E220" s="237" t="s">
        <v>858</v>
      </c>
      <c r="F220" s="237" t="s">
        <v>859</v>
      </c>
      <c r="G220" s="247" t="s">
        <v>437</v>
      </c>
      <c r="H220" s="244">
        <v>0</v>
      </c>
      <c r="I220" s="244">
        <v>157668.35999999999</v>
      </c>
      <c r="J220" s="239">
        <v>157668.35999999999</v>
      </c>
      <c r="K220" s="239">
        <v>157668.35999999999</v>
      </c>
      <c r="L220" s="245">
        <v>157668.35999999999</v>
      </c>
      <c r="M220" s="245">
        <v>157668.35999999999</v>
      </c>
      <c r="N220" s="245">
        <v>157668.35999999999</v>
      </c>
      <c r="O220" s="239">
        <v>0</v>
      </c>
      <c r="P220" s="241"/>
      <c r="Q220" s="242">
        <f t="shared" si="6"/>
        <v>1</v>
      </c>
      <c r="R220" s="246"/>
    </row>
    <row r="221" spans="2:18" x14ac:dyDescent="0.2">
      <c r="B221" s="234"/>
      <c r="C221" s="235"/>
      <c r="D221" s="236" t="s">
        <v>798</v>
      </c>
      <c r="E221" s="237" t="s">
        <v>860</v>
      </c>
      <c r="F221" s="237" t="s">
        <v>861</v>
      </c>
      <c r="G221" s="247" t="s">
        <v>506</v>
      </c>
      <c r="H221" s="244">
        <v>0</v>
      </c>
      <c r="I221" s="244">
        <v>58852.6</v>
      </c>
      <c r="J221" s="239">
        <v>58852.6</v>
      </c>
      <c r="K221" s="239">
        <v>58852.6</v>
      </c>
      <c r="L221" s="245">
        <v>58852.6</v>
      </c>
      <c r="M221" s="245">
        <v>58852.6</v>
      </c>
      <c r="N221" s="245">
        <v>58852.6</v>
      </c>
      <c r="O221" s="239">
        <v>0</v>
      </c>
      <c r="P221" s="241"/>
      <c r="Q221" s="242">
        <f t="shared" si="6"/>
        <v>1</v>
      </c>
      <c r="R221" s="246"/>
    </row>
    <row r="222" spans="2:18" x14ac:dyDescent="0.2">
      <c r="B222" s="234"/>
      <c r="C222" s="235"/>
      <c r="D222" s="236" t="s">
        <v>798</v>
      </c>
      <c r="E222" s="237" t="s">
        <v>862</v>
      </c>
      <c r="F222" s="237" t="s">
        <v>863</v>
      </c>
      <c r="G222" s="247" t="s">
        <v>476</v>
      </c>
      <c r="H222" s="244">
        <v>0</v>
      </c>
      <c r="I222" s="244">
        <v>735560.76</v>
      </c>
      <c r="J222" s="239">
        <v>735560.76</v>
      </c>
      <c r="K222" s="239">
        <v>579973.75</v>
      </c>
      <c r="L222" s="245">
        <v>220025.75</v>
      </c>
      <c r="M222" s="245">
        <v>220025.75</v>
      </c>
      <c r="N222" s="245">
        <v>220025.75</v>
      </c>
      <c r="O222" s="239">
        <v>515535.01</v>
      </c>
      <c r="P222" s="241"/>
      <c r="Q222" s="242">
        <f t="shared" si="6"/>
        <v>0.29912654666352784</v>
      </c>
      <c r="R222" s="246"/>
    </row>
    <row r="223" spans="2:18" ht="22.5" x14ac:dyDescent="0.2">
      <c r="B223" s="234"/>
      <c r="C223" s="235"/>
      <c r="D223" s="236" t="s">
        <v>798</v>
      </c>
      <c r="E223" s="237" t="s">
        <v>864</v>
      </c>
      <c r="F223" s="237" t="s">
        <v>865</v>
      </c>
      <c r="G223" s="247" t="s">
        <v>629</v>
      </c>
      <c r="H223" s="244">
        <v>0</v>
      </c>
      <c r="I223" s="244">
        <v>3374731.34</v>
      </c>
      <c r="J223" s="239">
        <v>3374731.3400000003</v>
      </c>
      <c r="K223" s="239">
        <v>3160387.58</v>
      </c>
      <c r="L223" s="245">
        <v>3160387.58</v>
      </c>
      <c r="M223" s="245">
        <v>3160387.58</v>
      </c>
      <c r="N223" s="245">
        <v>3126979.58</v>
      </c>
      <c r="O223" s="239">
        <v>214343.76</v>
      </c>
      <c r="P223" s="241"/>
      <c r="Q223" s="242">
        <f t="shared" si="6"/>
        <v>0.93648568184986236</v>
      </c>
      <c r="R223" s="246"/>
    </row>
    <row r="224" spans="2:18" x14ac:dyDescent="0.2">
      <c r="B224" s="234"/>
      <c r="C224" s="235"/>
      <c r="D224" s="236" t="s">
        <v>798</v>
      </c>
      <c r="E224" s="237" t="s">
        <v>866</v>
      </c>
      <c r="F224" s="237" t="s">
        <v>867</v>
      </c>
      <c r="G224" s="247" t="s">
        <v>614</v>
      </c>
      <c r="H224" s="244">
        <v>0</v>
      </c>
      <c r="I224" s="244">
        <v>12177538.939999998</v>
      </c>
      <c r="J224" s="239">
        <v>12177538.939999998</v>
      </c>
      <c r="K224" s="239">
        <v>12027390.509999998</v>
      </c>
      <c r="L224" s="245">
        <v>12027390.509999998</v>
      </c>
      <c r="M224" s="245">
        <v>12027390.509999998</v>
      </c>
      <c r="N224" s="245">
        <v>12010686.509999998</v>
      </c>
      <c r="O224" s="239">
        <v>150148.43</v>
      </c>
      <c r="P224" s="241"/>
      <c r="Q224" s="242">
        <f t="shared" si="6"/>
        <v>0.9876700513346911</v>
      </c>
      <c r="R224" s="246"/>
    </row>
    <row r="225" spans="2:18" ht="22.5" x14ac:dyDescent="0.2">
      <c r="B225" s="234"/>
      <c r="C225" s="235"/>
      <c r="D225" s="236" t="s">
        <v>798</v>
      </c>
      <c r="E225" s="237" t="s">
        <v>868</v>
      </c>
      <c r="F225" s="237" t="s">
        <v>869</v>
      </c>
      <c r="G225" s="247" t="s">
        <v>452</v>
      </c>
      <c r="H225" s="244">
        <v>0</v>
      </c>
      <c r="I225" s="244">
        <v>178468.32</v>
      </c>
      <c r="J225" s="239">
        <v>178468.32</v>
      </c>
      <c r="K225" s="239">
        <v>178468.32</v>
      </c>
      <c r="L225" s="245">
        <v>178468.32</v>
      </c>
      <c r="M225" s="245">
        <v>178468.32</v>
      </c>
      <c r="N225" s="245">
        <v>178468.32</v>
      </c>
      <c r="O225" s="239">
        <v>0</v>
      </c>
      <c r="P225" s="241"/>
      <c r="Q225" s="242">
        <f t="shared" si="6"/>
        <v>1</v>
      </c>
      <c r="R225" s="246"/>
    </row>
    <row r="226" spans="2:18" ht="22.5" x14ac:dyDescent="0.2">
      <c r="B226" s="234"/>
      <c r="C226" s="235"/>
      <c r="D226" s="236" t="s">
        <v>798</v>
      </c>
      <c r="E226" s="237" t="s">
        <v>870</v>
      </c>
      <c r="F226" s="237" t="s">
        <v>871</v>
      </c>
      <c r="G226" s="247" t="s">
        <v>446</v>
      </c>
      <c r="H226" s="244">
        <v>0</v>
      </c>
      <c r="I226" s="244">
        <v>1390409.87</v>
      </c>
      <c r="J226" s="239">
        <v>1390409.87</v>
      </c>
      <c r="K226" s="239">
        <v>566770.08000000007</v>
      </c>
      <c r="L226" s="245">
        <v>566770.08000000007</v>
      </c>
      <c r="M226" s="245">
        <v>566770.08000000007</v>
      </c>
      <c r="N226" s="245">
        <v>566770.08000000007</v>
      </c>
      <c r="O226" s="239">
        <v>823639.79</v>
      </c>
      <c r="P226" s="241"/>
      <c r="Q226" s="242">
        <f t="shared" si="6"/>
        <v>0.40762806150103065</v>
      </c>
      <c r="R226" s="246"/>
    </row>
    <row r="227" spans="2:18" x14ac:dyDescent="0.2">
      <c r="B227" s="234"/>
      <c r="C227" s="235"/>
      <c r="D227" s="236" t="s">
        <v>798</v>
      </c>
      <c r="E227" s="237" t="s">
        <v>872</v>
      </c>
      <c r="F227" s="237" t="s">
        <v>873</v>
      </c>
      <c r="G227" s="247" t="s">
        <v>425</v>
      </c>
      <c r="H227" s="244">
        <v>0</v>
      </c>
      <c r="I227" s="244">
        <v>5074141.6400000006</v>
      </c>
      <c r="J227" s="239">
        <v>5074141.6400000006</v>
      </c>
      <c r="K227" s="239">
        <v>5074141.6400000006</v>
      </c>
      <c r="L227" s="245">
        <v>4906352.1900000004</v>
      </c>
      <c r="M227" s="245">
        <v>4906352.1900000004</v>
      </c>
      <c r="N227" s="245">
        <v>4906352.1900000004</v>
      </c>
      <c r="O227" s="239">
        <v>167789.45000000007</v>
      </c>
      <c r="P227" s="241"/>
      <c r="Q227" s="242">
        <f t="shared" si="6"/>
        <v>0.9669324465290251</v>
      </c>
      <c r="R227" s="246"/>
    </row>
    <row r="228" spans="2:18" x14ac:dyDescent="0.2">
      <c r="B228" s="234"/>
      <c r="C228" s="235"/>
      <c r="D228" s="236" t="s">
        <v>798</v>
      </c>
      <c r="E228" s="237" t="s">
        <v>874</v>
      </c>
      <c r="F228" s="237" t="s">
        <v>875</v>
      </c>
      <c r="G228" s="247" t="s">
        <v>506</v>
      </c>
      <c r="H228" s="244">
        <v>0</v>
      </c>
      <c r="I228" s="244">
        <v>250240.4</v>
      </c>
      <c r="J228" s="239">
        <v>250240.4</v>
      </c>
      <c r="K228" s="239">
        <v>155711.28</v>
      </c>
      <c r="L228" s="245">
        <v>155711.28</v>
      </c>
      <c r="M228" s="245">
        <v>155711.28</v>
      </c>
      <c r="N228" s="245">
        <v>155711.28</v>
      </c>
      <c r="O228" s="239">
        <v>94529.12</v>
      </c>
      <c r="P228" s="241"/>
      <c r="Q228" s="242">
        <f t="shared" si="6"/>
        <v>0.62224676750836394</v>
      </c>
      <c r="R228" s="246"/>
    </row>
    <row r="229" spans="2:18" x14ac:dyDescent="0.2">
      <c r="B229" s="234"/>
      <c r="C229" s="235"/>
      <c r="D229" s="236" t="s">
        <v>798</v>
      </c>
      <c r="E229" s="237" t="s">
        <v>876</v>
      </c>
      <c r="F229" s="237" t="s">
        <v>877</v>
      </c>
      <c r="G229" s="247" t="s">
        <v>488</v>
      </c>
      <c r="H229" s="244">
        <v>0</v>
      </c>
      <c r="I229" s="244">
        <v>2817220.9400000004</v>
      </c>
      <c r="J229" s="239">
        <v>2817220.9400000004</v>
      </c>
      <c r="K229" s="239">
        <v>1698184.78</v>
      </c>
      <c r="L229" s="245">
        <v>1698184.78</v>
      </c>
      <c r="M229" s="245">
        <v>1698184.78</v>
      </c>
      <c r="N229" s="245">
        <v>1698184.78</v>
      </c>
      <c r="O229" s="239">
        <v>1119036.1600000004</v>
      </c>
      <c r="P229" s="241"/>
      <c r="Q229" s="242">
        <f t="shared" si="6"/>
        <v>0.60278722051526412</v>
      </c>
      <c r="R229" s="246"/>
    </row>
    <row r="230" spans="2:18" ht="22.5" x14ac:dyDescent="0.2">
      <c r="B230" s="234"/>
      <c r="C230" s="235"/>
      <c r="D230" s="236" t="s">
        <v>798</v>
      </c>
      <c r="E230" s="237" t="s">
        <v>878</v>
      </c>
      <c r="F230" s="237" t="s">
        <v>879</v>
      </c>
      <c r="G230" s="247" t="s">
        <v>506</v>
      </c>
      <c r="H230" s="244">
        <v>0</v>
      </c>
      <c r="I230" s="244">
        <v>116178.64</v>
      </c>
      <c r="J230" s="239">
        <v>116178.64</v>
      </c>
      <c r="K230" s="239">
        <v>116178.64</v>
      </c>
      <c r="L230" s="245">
        <v>116178.64</v>
      </c>
      <c r="M230" s="245">
        <v>116178.64</v>
      </c>
      <c r="N230" s="245">
        <v>116178.64</v>
      </c>
      <c r="O230" s="239">
        <v>0</v>
      </c>
      <c r="P230" s="241"/>
      <c r="Q230" s="242">
        <f t="shared" si="6"/>
        <v>1</v>
      </c>
      <c r="R230" s="246"/>
    </row>
    <row r="231" spans="2:18" x14ac:dyDescent="0.2">
      <c r="B231" s="234"/>
      <c r="C231" s="235"/>
      <c r="D231" s="236" t="s">
        <v>798</v>
      </c>
      <c r="E231" s="237" t="s">
        <v>880</v>
      </c>
      <c r="F231" s="237" t="s">
        <v>881</v>
      </c>
      <c r="G231" s="247" t="s">
        <v>431</v>
      </c>
      <c r="H231" s="244">
        <v>0</v>
      </c>
      <c r="I231" s="244">
        <v>116538.24000000001</v>
      </c>
      <c r="J231" s="239">
        <v>116538.24000000001</v>
      </c>
      <c r="K231" s="239">
        <v>116538.24000000001</v>
      </c>
      <c r="L231" s="245">
        <v>116538.24000000001</v>
      </c>
      <c r="M231" s="245">
        <v>116538.24000000001</v>
      </c>
      <c r="N231" s="245">
        <v>116538.24000000001</v>
      </c>
      <c r="O231" s="239">
        <v>0</v>
      </c>
      <c r="P231" s="241"/>
      <c r="Q231" s="242">
        <f t="shared" si="6"/>
        <v>1</v>
      </c>
      <c r="R231" s="246"/>
    </row>
    <row r="232" spans="2:18" x14ac:dyDescent="0.2">
      <c r="B232" s="234"/>
      <c r="C232" s="235"/>
      <c r="D232" s="236" t="s">
        <v>798</v>
      </c>
      <c r="E232" s="237" t="s">
        <v>882</v>
      </c>
      <c r="F232" s="237" t="s">
        <v>883</v>
      </c>
      <c r="G232" s="247" t="s">
        <v>488</v>
      </c>
      <c r="H232" s="244">
        <v>0</v>
      </c>
      <c r="I232" s="244">
        <v>755487.56</v>
      </c>
      <c r="J232" s="239">
        <v>755487.56</v>
      </c>
      <c r="K232" s="239">
        <v>520769.04</v>
      </c>
      <c r="L232" s="245">
        <v>520769.04</v>
      </c>
      <c r="M232" s="245">
        <v>520769.04</v>
      </c>
      <c r="N232" s="245">
        <v>520769.04</v>
      </c>
      <c r="O232" s="239">
        <v>234718.52000000002</v>
      </c>
      <c r="P232" s="241"/>
      <c r="Q232" s="242">
        <f t="shared" si="6"/>
        <v>0.68931517548746923</v>
      </c>
      <c r="R232" s="246"/>
    </row>
    <row r="233" spans="2:18" x14ac:dyDescent="0.2">
      <c r="B233" s="234"/>
      <c r="C233" s="235"/>
      <c r="D233" s="236" t="s">
        <v>798</v>
      </c>
      <c r="E233" s="237" t="s">
        <v>884</v>
      </c>
      <c r="F233" s="237" t="s">
        <v>885</v>
      </c>
      <c r="G233" s="247" t="s">
        <v>527</v>
      </c>
      <c r="H233" s="244">
        <v>0</v>
      </c>
      <c r="I233" s="244">
        <v>504960.8</v>
      </c>
      <c r="J233" s="239">
        <v>504960.8</v>
      </c>
      <c r="K233" s="239">
        <v>504960.8</v>
      </c>
      <c r="L233" s="245">
        <v>504960.8</v>
      </c>
      <c r="M233" s="245">
        <v>504960.8</v>
      </c>
      <c r="N233" s="245">
        <v>463200.8</v>
      </c>
      <c r="O233" s="239">
        <v>0</v>
      </c>
      <c r="P233" s="241"/>
      <c r="Q233" s="242">
        <f t="shared" si="6"/>
        <v>1</v>
      </c>
      <c r="R233" s="246"/>
    </row>
    <row r="234" spans="2:18" ht="22.5" x14ac:dyDescent="0.2">
      <c r="B234" s="234"/>
      <c r="C234" s="235"/>
      <c r="D234" s="236" t="s">
        <v>798</v>
      </c>
      <c r="E234" s="237" t="s">
        <v>886</v>
      </c>
      <c r="F234" s="237" t="s">
        <v>887</v>
      </c>
      <c r="G234" s="247" t="s">
        <v>569</v>
      </c>
      <c r="H234" s="244">
        <v>0</v>
      </c>
      <c r="I234" s="244">
        <v>876554</v>
      </c>
      <c r="J234" s="239">
        <v>876554</v>
      </c>
      <c r="K234" s="239">
        <v>876554</v>
      </c>
      <c r="L234" s="245">
        <v>876554</v>
      </c>
      <c r="M234" s="245">
        <v>876554</v>
      </c>
      <c r="N234" s="245">
        <v>834794</v>
      </c>
      <c r="O234" s="239">
        <v>0</v>
      </c>
      <c r="P234" s="241"/>
      <c r="Q234" s="242">
        <f t="shared" si="6"/>
        <v>1</v>
      </c>
      <c r="R234" s="246"/>
    </row>
    <row r="235" spans="2:18" x14ac:dyDescent="0.2">
      <c r="B235" s="234"/>
      <c r="C235" s="235"/>
      <c r="D235" s="236" t="s">
        <v>798</v>
      </c>
      <c r="E235" s="237" t="s">
        <v>888</v>
      </c>
      <c r="F235" s="237" t="s">
        <v>889</v>
      </c>
      <c r="G235" s="247" t="s">
        <v>488</v>
      </c>
      <c r="H235" s="244">
        <v>0</v>
      </c>
      <c r="I235" s="244">
        <v>548889.26</v>
      </c>
      <c r="J235" s="239">
        <v>548889.26</v>
      </c>
      <c r="K235" s="239">
        <v>548889.26</v>
      </c>
      <c r="L235" s="245">
        <v>548889.26</v>
      </c>
      <c r="M235" s="245">
        <v>548889.26</v>
      </c>
      <c r="N235" s="245">
        <v>548889.26</v>
      </c>
      <c r="O235" s="239">
        <v>0</v>
      </c>
      <c r="P235" s="241"/>
      <c r="Q235" s="242">
        <f t="shared" si="6"/>
        <v>1</v>
      </c>
      <c r="R235" s="246"/>
    </row>
    <row r="236" spans="2:18" x14ac:dyDescent="0.2">
      <c r="B236" s="234"/>
      <c r="C236" s="235"/>
      <c r="D236" s="236" t="s">
        <v>798</v>
      </c>
      <c r="E236" s="237" t="s">
        <v>890</v>
      </c>
      <c r="F236" s="237" t="s">
        <v>891</v>
      </c>
      <c r="G236" s="247" t="s">
        <v>473</v>
      </c>
      <c r="H236" s="244">
        <v>0</v>
      </c>
      <c r="I236" s="244">
        <v>105474.56</v>
      </c>
      <c r="J236" s="239">
        <v>105474.56</v>
      </c>
      <c r="K236" s="239">
        <v>104024.56</v>
      </c>
      <c r="L236" s="245">
        <v>104024.56</v>
      </c>
      <c r="M236" s="245">
        <v>104024.56</v>
      </c>
      <c r="N236" s="245">
        <v>104024.56</v>
      </c>
      <c r="O236" s="239">
        <v>1450</v>
      </c>
      <c r="P236" s="241"/>
      <c r="Q236" s="242">
        <f t="shared" si="6"/>
        <v>0.98625260915997182</v>
      </c>
      <c r="R236" s="246"/>
    </row>
    <row r="237" spans="2:18" x14ac:dyDescent="0.2">
      <c r="B237" s="234"/>
      <c r="C237" s="235"/>
      <c r="D237" s="236" t="s">
        <v>798</v>
      </c>
      <c r="E237" s="237" t="s">
        <v>892</v>
      </c>
      <c r="F237" s="237" t="s">
        <v>893</v>
      </c>
      <c r="G237" s="247" t="s">
        <v>320</v>
      </c>
      <c r="H237" s="244">
        <v>2500000</v>
      </c>
      <c r="I237" s="244">
        <v>203232</v>
      </c>
      <c r="J237" s="239">
        <v>2703232</v>
      </c>
      <c r="K237" s="239">
        <v>2239180.87</v>
      </c>
      <c r="L237" s="245">
        <v>2239180.87</v>
      </c>
      <c r="M237" s="245">
        <v>2239180.87</v>
      </c>
      <c r="N237" s="245">
        <v>2035948.87</v>
      </c>
      <c r="O237" s="239">
        <v>464051.12999999989</v>
      </c>
      <c r="P237" s="241">
        <f t="shared" si="7"/>
        <v>0.89567234800000006</v>
      </c>
      <c r="Q237" s="242">
        <f t="shared" si="6"/>
        <v>0.82833470083218907</v>
      </c>
      <c r="R237" s="246"/>
    </row>
    <row r="238" spans="2:18" x14ac:dyDescent="0.2">
      <c r="B238" s="234"/>
      <c r="C238" s="235"/>
      <c r="D238" s="236" t="s">
        <v>798</v>
      </c>
      <c r="E238" s="237" t="s">
        <v>894</v>
      </c>
      <c r="F238" s="237" t="s">
        <v>895</v>
      </c>
      <c r="G238" s="247" t="s">
        <v>506</v>
      </c>
      <c r="H238" s="244">
        <v>0</v>
      </c>
      <c r="I238" s="244">
        <v>286818.7</v>
      </c>
      <c r="J238" s="239">
        <v>286818.7</v>
      </c>
      <c r="K238" s="239">
        <v>286818.7</v>
      </c>
      <c r="L238" s="245">
        <v>286818.7</v>
      </c>
      <c r="M238" s="245">
        <v>286818.7</v>
      </c>
      <c r="N238" s="245">
        <v>286818.7</v>
      </c>
      <c r="O238" s="239">
        <v>0</v>
      </c>
      <c r="P238" s="241"/>
      <c r="Q238" s="242">
        <f t="shared" si="6"/>
        <v>1</v>
      </c>
      <c r="R238" s="246"/>
    </row>
    <row r="239" spans="2:18" x14ac:dyDescent="0.2">
      <c r="B239" s="234"/>
      <c r="C239" s="235"/>
      <c r="D239" s="236" t="s">
        <v>798</v>
      </c>
      <c r="E239" s="237" t="s">
        <v>896</v>
      </c>
      <c r="F239" s="237" t="s">
        <v>897</v>
      </c>
      <c r="G239" s="247" t="s">
        <v>431</v>
      </c>
      <c r="H239" s="244">
        <v>0</v>
      </c>
      <c r="I239" s="244">
        <v>583626.46</v>
      </c>
      <c r="J239" s="239">
        <v>583626.46</v>
      </c>
      <c r="K239" s="239">
        <v>583626.46</v>
      </c>
      <c r="L239" s="245">
        <v>583626.46</v>
      </c>
      <c r="M239" s="245">
        <v>583626.46</v>
      </c>
      <c r="N239" s="245">
        <v>583626.46</v>
      </c>
      <c r="O239" s="239">
        <v>0</v>
      </c>
      <c r="P239" s="241"/>
      <c r="Q239" s="242">
        <f t="shared" si="6"/>
        <v>1</v>
      </c>
      <c r="R239" s="246"/>
    </row>
    <row r="240" spans="2:18" ht="22.5" x14ac:dyDescent="0.2">
      <c r="B240" s="234"/>
      <c r="C240" s="235"/>
      <c r="D240" s="236" t="s">
        <v>798</v>
      </c>
      <c r="E240" s="237" t="s">
        <v>898</v>
      </c>
      <c r="F240" s="237" t="s">
        <v>899</v>
      </c>
      <c r="G240" s="247" t="s">
        <v>563</v>
      </c>
      <c r="H240" s="244">
        <v>0</v>
      </c>
      <c r="I240" s="244">
        <v>24226685.330000006</v>
      </c>
      <c r="J240" s="239">
        <v>24226685.329999998</v>
      </c>
      <c r="K240" s="239">
        <v>24226685.329999998</v>
      </c>
      <c r="L240" s="245">
        <v>4463602.2099999972</v>
      </c>
      <c r="M240" s="245">
        <v>4463602.2099999972</v>
      </c>
      <c r="N240" s="245">
        <v>4421842.21</v>
      </c>
      <c r="O240" s="239">
        <v>19763083.120000001</v>
      </c>
      <c r="P240" s="241"/>
      <c r="Q240" s="242">
        <f t="shared" si="6"/>
        <v>0.18424320740537714</v>
      </c>
      <c r="R240" s="246"/>
    </row>
    <row r="241" spans="2:18" ht="33.75" x14ac:dyDescent="0.2">
      <c r="B241" s="234"/>
      <c r="C241" s="235"/>
      <c r="D241" s="236" t="s">
        <v>798</v>
      </c>
      <c r="E241" s="237" t="s">
        <v>900</v>
      </c>
      <c r="F241" s="237" t="s">
        <v>901</v>
      </c>
      <c r="G241" s="247" t="s">
        <v>608</v>
      </c>
      <c r="H241" s="244">
        <v>0</v>
      </c>
      <c r="I241" s="244">
        <v>666060.68000000005</v>
      </c>
      <c r="J241" s="239">
        <v>666060.68000000005</v>
      </c>
      <c r="K241" s="239">
        <v>666060.68000000005</v>
      </c>
      <c r="L241" s="245">
        <v>666060.68000000005</v>
      </c>
      <c r="M241" s="245">
        <v>666060.68000000005</v>
      </c>
      <c r="N241" s="245">
        <v>649356.68000000005</v>
      </c>
      <c r="O241" s="239">
        <v>0</v>
      </c>
      <c r="P241" s="241"/>
      <c r="Q241" s="242">
        <f t="shared" si="6"/>
        <v>1</v>
      </c>
      <c r="R241" s="246"/>
    </row>
    <row r="242" spans="2:18" x14ac:dyDescent="0.2">
      <c r="B242" s="234"/>
      <c r="C242" s="235"/>
      <c r="D242" s="236" t="s">
        <v>798</v>
      </c>
      <c r="E242" s="237" t="s">
        <v>902</v>
      </c>
      <c r="F242" s="237" t="s">
        <v>903</v>
      </c>
      <c r="G242" s="247" t="s">
        <v>542</v>
      </c>
      <c r="H242" s="244">
        <v>0</v>
      </c>
      <c r="I242" s="244">
        <v>1720202.2200000002</v>
      </c>
      <c r="J242" s="239">
        <v>1720202.2200000002</v>
      </c>
      <c r="K242" s="239">
        <v>1720202.2200000002</v>
      </c>
      <c r="L242" s="245">
        <v>1720202.2200000002</v>
      </c>
      <c r="M242" s="245">
        <v>1720202.2200000002</v>
      </c>
      <c r="N242" s="245">
        <v>1720202.2200000002</v>
      </c>
      <c r="O242" s="239">
        <v>0</v>
      </c>
      <c r="P242" s="241"/>
      <c r="Q242" s="242">
        <f t="shared" si="6"/>
        <v>1</v>
      </c>
      <c r="R242" s="246"/>
    </row>
    <row r="243" spans="2:18" x14ac:dyDescent="0.2">
      <c r="B243" s="234"/>
      <c r="C243" s="235"/>
      <c r="D243" s="236" t="s">
        <v>798</v>
      </c>
      <c r="E243" s="237" t="s">
        <v>904</v>
      </c>
      <c r="F243" s="237" t="s">
        <v>905</v>
      </c>
      <c r="G243" s="247" t="s">
        <v>473</v>
      </c>
      <c r="H243" s="244">
        <v>0</v>
      </c>
      <c r="I243" s="244">
        <v>14319826</v>
      </c>
      <c r="J243" s="239">
        <v>14319826</v>
      </c>
      <c r="K243" s="239">
        <v>4295947.8</v>
      </c>
      <c r="L243" s="245">
        <v>0</v>
      </c>
      <c r="M243" s="245">
        <v>0</v>
      </c>
      <c r="N243" s="245">
        <v>0</v>
      </c>
      <c r="O243" s="239">
        <v>14319826</v>
      </c>
      <c r="P243" s="241"/>
      <c r="Q243" s="242">
        <f t="shared" si="6"/>
        <v>0</v>
      </c>
      <c r="R243" s="246"/>
    </row>
    <row r="244" spans="2:18" ht="22.5" x14ac:dyDescent="0.2">
      <c r="B244" s="234"/>
      <c r="C244" s="235"/>
      <c r="D244" s="236" t="s">
        <v>798</v>
      </c>
      <c r="E244" s="237" t="s">
        <v>906</v>
      </c>
      <c r="F244" s="237" t="s">
        <v>907</v>
      </c>
      <c r="G244" s="247" t="s">
        <v>395</v>
      </c>
      <c r="H244" s="244">
        <v>0</v>
      </c>
      <c r="I244" s="244">
        <v>7551.6</v>
      </c>
      <c r="J244" s="239">
        <v>7551.6</v>
      </c>
      <c r="K244" s="239">
        <v>7551.6</v>
      </c>
      <c r="L244" s="245">
        <v>7551.6</v>
      </c>
      <c r="M244" s="245">
        <v>7551.6</v>
      </c>
      <c r="N244" s="245">
        <v>7551.6</v>
      </c>
      <c r="O244" s="239">
        <v>0</v>
      </c>
      <c r="P244" s="241"/>
      <c r="Q244" s="242">
        <f t="shared" si="6"/>
        <v>1</v>
      </c>
      <c r="R244" s="246"/>
    </row>
    <row r="245" spans="2:18" x14ac:dyDescent="0.2">
      <c r="B245" s="234"/>
      <c r="C245" s="235"/>
      <c r="D245" s="236" t="s">
        <v>798</v>
      </c>
      <c r="E245" s="237" t="s">
        <v>908</v>
      </c>
      <c r="F245" s="237" t="s">
        <v>909</v>
      </c>
      <c r="G245" s="247" t="s">
        <v>524</v>
      </c>
      <c r="H245" s="244">
        <v>0</v>
      </c>
      <c r="I245" s="244">
        <v>59189.459999999992</v>
      </c>
      <c r="J245" s="239">
        <v>59189.46</v>
      </c>
      <c r="K245" s="239">
        <v>59189.46</v>
      </c>
      <c r="L245" s="245">
        <v>59189.46</v>
      </c>
      <c r="M245" s="245">
        <v>59189.46</v>
      </c>
      <c r="N245" s="245">
        <v>17429.46</v>
      </c>
      <c r="O245" s="239">
        <v>0</v>
      </c>
      <c r="P245" s="241"/>
      <c r="Q245" s="242">
        <f t="shared" si="6"/>
        <v>1</v>
      </c>
      <c r="R245" s="246"/>
    </row>
    <row r="246" spans="2:18" ht="22.5" x14ac:dyDescent="0.2">
      <c r="B246" s="234"/>
      <c r="C246" s="235"/>
      <c r="D246" s="236" t="s">
        <v>798</v>
      </c>
      <c r="E246" s="237" t="s">
        <v>910</v>
      </c>
      <c r="F246" s="237" t="s">
        <v>911</v>
      </c>
      <c r="G246" s="247" t="s">
        <v>560</v>
      </c>
      <c r="H246" s="244">
        <v>0</v>
      </c>
      <c r="I246" s="244">
        <v>1042588.0800000001</v>
      </c>
      <c r="J246" s="239">
        <v>1042588.0800000001</v>
      </c>
      <c r="K246" s="239">
        <v>843733.24</v>
      </c>
      <c r="L246" s="245">
        <v>754761.24</v>
      </c>
      <c r="M246" s="245">
        <v>754761.24</v>
      </c>
      <c r="N246" s="245">
        <v>680614.04</v>
      </c>
      <c r="O246" s="239">
        <v>287826.83999999997</v>
      </c>
      <c r="P246" s="241"/>
      <c r="Q246" s="242">
        <f t="shared" si="6"/>
        <v>0.72393043281292835</v>
      </c>
      <c r="R246" s="246"/>
    </row>
    <row r="247" spans="2:18" x14ac:dyDescent="0.2">
      <c r="B247" s="234"/>
      <c r="C247" s="235"/>
      <c r="D247" s="236" t="s">
        <v>798</v>
      </c>
      <c r="E247" s="237" t="s">
        <v>912</v>
      </c>
      <c r="F247" s="237" t="s">
        <v>913</v>
      </c>
      <c r="G247" s="247" t="s">
        <v>551</v>
      </c>
      <c r="H247" s="244">
        <v>0</v>
      </c>
      <c r="I247" s="244">
        <v>58464</v>
      </c>
      <c r="J247" s="239">
        <v>58464</v>
      </c>
      <c r="K247" s="239">
        <v>58464</v>
      </c>
      <c r="L247" s="245">
        <v>58464</v>
      </c>
      <c r="M247" s="245">
        <v>58464</v>
      </c>
      <c r="N247" s="245">
        <v>0</v>
      </c>
      <c r="O247" s="239">
        <v>0</v>
      </c>
      <c r="P247" s="241"/>
      <c r="Q247" s="242">
        <f t="shared" si="6"/>
        <v>1</v>
      </c>
      <c r="R247" s="246"/>
    </row>
    <row r="248" spans="2:18" x14ac:dyDescent="0.2">
      <c r="B248" s="234"/>
      <c r="C248" s="235"/>
      <c r="D248" s="236" t="s">
        <v>798</v>
      </c>
      <c r="E248" s="237" t="s">
        <v>914</v>
      </c>
      <c r="F248" s="237" t="s">
        <v>915</v>
      </c>
      <c r="G248" s="247" t="s">
        <v>554</v>
      </c>
      <c r="H248" s="244">
        <v>0</v>
      </c>
      <c r="I248" s="244">
        <v>41760</v>
      </c>
      <c r="J248" s="239">
        <v>41760</v>
      </c>
      <c r="K248" s="239">
        <v>41760</v>
      </c>
      <c r="L248" s="245">
        <v>41760</v>
      </c>
      <c r="M248" s="245">
        <v>41760</v>
      </c>
      <c r="N248" s="245">
        <v>0</v>
      </c>
      <c r="O248" s="239">
        <v>0</v>
      </c>
      <c r="P248" s="241"/>
      <c r="Q248" s="242">
        <f t="shared" si="6"/>
        <v>1</v>
      </c>
      <c r="R248" s="246"/>
    </row>
    <row r="249" spans="2:18" x14ac:dyDescent="0.2">
      <c r="B249" s="234"/>
      <c r="C249" s="235"/>
      <c r="D249" s="236" t="s">
        <v>798</v>
      </c>
      <c r="E249" s="237" t="s">
        <v>916</v>
      </c>
      <c r="F249" s="237" t="s">
        <v>917</v>
      </c>
      <c r="G249" s="247" t="s">
        <v>572</v>
      </c>
      <c r="H249" s="244">
        <v>0</v>
      </c>
      <c r="I249" s="244">
        <v>4021379.46</v>
      </c>
      <c r="J249" s="239">
        <v>4021379.46</v>
      </c>
      <c r="K249" s="239">
        <v>2754886.49</v>
      </c>
      <c r="L249" s="245">
        <v>2557686.4900000002</v>
      </c>
      <c r="M249" s="245">
        <v>2557686.4900000002</v>
      </c>
      <c r="N249" s="245">
        <v>2524278.4900000002</v>
      </c>
      <c r="O249" s="239">
        <v>1463692.9699999997</v>
      </c>
      <c r="P249" s="241"/>
      <c r="Q249" s="242">
        <f t="shared" si="6"/>
        <v>0.63602216986506421</v>
      </c>
      <c r="R249" s="246"/>
    </row>
    <row r="250" spans="2:18" x14ac:dyDescent="0.2">
      <c r="B250" s="234"/>
      <c r="C250" s="235"/>
      <c r="D250" s="236" t="s">
        <v>798</v>
      </c>
      <c r="E250" s="237" t="s">
        <v>918</v>
      </c>
      <c r="F250" s="237" t="s">
        <v>919</v>
      </c>
      <c r="G250" s="247" t="s">
        <v>599</v>
      </c>
      <c r="H250" s="244">
        <v>0</v>
      </c>
      <c r="I250" s="244">
        <v>127134.2</v>
      </c>
      <c r="J250" s="239">
        <v>127134.2</v>
      </c>
      <c r="K250" s="239">
        <v>127134.2</v>
      </c>
      <c r="L250" s="245">
        <v>127134.2</v>
      </c>
      <c r="M250" s="245">
        <v>127134.2</v>
      </c>
      <c r="N250" s="245">
        <v>110430.2</v>
      </c>
      <c r="O250" s="239">
        <v>0</v>
      </c>
      <c r="P250" s="241"/>
      <c r="Q250" s="242">
        <f t="shared" si="6"/>
        <v>1</v>
      </c>
      <c r="R250" s="246"/>
    </row>
    <row r="251" spans="2:18" x14ac:dyDescent="0.2">
      <c r="B251" s="234"/>
      <c r="C251" s="235"/>
      <c r="D251" s="236" t="s">
        <v>798</v>
      </c>
      <c r="E251" s="237" t="s">
        <v>920</v>
      </c>
      <c r="F251" s="237" t="s">
        <v>921</v>
      </c>
      <c r="G251" s="247" t="s">
        <v>575</v>
      </c>
      <c r="H251" s="244">
        <v>0</v>
      </c>
      <c r="I251" s="244">
        <v>834540.11999999988</v>
      </c>
      <c r="J251" s="239">
        <v>834540.11999999988</v>
      </c>
      <c r="K251" s="239">
        <v>758540.11999999988</v>
      </c>
      <c r="L251" s="245">
        <v>228540.12000000002</v>
      </c>
      <c r="M251" s="245">
        <v>228540.12000000002</v>
      </c>
      <c r="N251" s="245">
        <v>195132.12000000002</v>
      </c>
      <c r="O251" s="239">
        <v>606000</v>
      </c>
      <c r="P251" s="241"/>
      <c r="Q251" s="242">
        <f t="shared" si="6"/>
        <v>0.27385156749564066</v>
      </c>
      <c r="R251" s="246"/>
    </row>
    <row r="252" spans="2:18" x14ac:dyDescent="0.2">
      <c r="B252" s="234"/>
      <c r="C252" s="235"/>
      <c r="D252" s="236" t="s">
        <v>798</v>
      </c>
      <c r="E252" s="237" t="s">
        <v>922</v>
      </c>
      <c r="F252" s="237" t="s">
        <v>923</v>
      </c>
      <c r="G252" s="247" t="s">
        <v>620</v>
      </c>
      <c r="H252" s="244">
        <v>0</v>
      </c>
      <c r="I252" s="244">
        <v>102024.8</v>
      </c>
      <c r="J252" s="239">
        <v>102024.8</v>
      </c>
      <c r="K252" s="239">
        <v>102024.8</v>
      </c>
      <c r="L252" s="245">
        <v>102024.8</v>
      </c>
      <c r="M252" s="245">
        <v>102024.8</v>
      </c>
      <c r="N252" s="245">
        <v>85320.8</v>
      </c>
      <c r="O252" s="239">
        <v>0</v>
      </c>
      <c r="P252" s="241"/>
      <c r="Q252" s="242">
        <f t="shared" si="6"/>
        <v>1</v>
      </c>
      <c r="R252" s="246"/>
    </row>
    <row r="253" spans="2:18" x14ac:dyDescent="0.2">
      <c r="B253" s="234"/>
      <c r="C253" s="235"/>
      <c r="D253" s="236" t="s">
        <v>798</v>
      </c>
      <c r="E253" s="237" t="s">
        <v>924</v>
      </c>
      <c r="F253" s="237" t="s">
        <v>925</v>
      </c>
      <c r="G253" s="247" t="s">
        <v>617</v>
      </c>
      <c r="H253" s="244">
        <v>0</v>
      </c>
      <c r="I253" s="244">
        <v>69564.399999999994</v>
      </c>
      <c r="J253" s="239">
        <v>69564.399999999994</v>
      </c>
      <c r="K253" s="239">
        <v>69564.399999999994</v>
      </c>
      <c r="L253" s="245">
        <v>69564.399999999994</v>
      </c>
      <c r="M253" s="245">
        <v>69564.399999999994</v>
      </c>
      <c r="N253" s="245">
        <v>52860.4</v>
      </c>
      <c r="O253" s="239">
        <v>0</v>
      </c>
      <c r="P253" s="241"/>
      <c r="Q253" s="242">
        <f t="shared" si="6"/>
        <v>1</v>
      </c>
      <c r="R253" s="246"/>
    </row>
    <row r="254" spans="2:18" x14ac:dyDescent="0.2">
      <c r="B254" s="234"/>
      <c r="C254" s="235"/>
      <c r="D254" s="236" t="s">
        <v>798</v>
      </c>
      <c r="E254" s="237" t="s">
        <v>926</v>
      </c>
      <c r="F254" s="237" t="s">
        <v>927</v>
      </c>
      <c r="G254" s="247" t="s">
        <v>596</v>
      </c>
      <c r="H254" s="244">
        <v>0</v>
      </c>
      <c r="I254" s="244">
        <v>177919.57999999996</v>
      </c>
      <c r="J254" s="239">
        <v>177919.58</v>
      </c>
      <c r="K254" s="239">
        <v>177919.58</v>
      </c>
      <c r="L254" s="245">
        <v>16704</v>
      </c>
      <c r="M254" s="245">
        <v>16704</v>
      </c>
      <c r="N254" s="245">
        <v>0</v>
      </c>
      <c r="O254" s="239">
        <v>161215.57999999999</v>
      </c>
      <c r="P254" s="241"/>
      <c r="Q254" s="242">
        <f t="shared" si="6"/>
        <v>9.388511371261106E-2</v>
      </c>
      <c r="R254" s="246"/>
    </row>
    <row r="255" spans="2:18" x14ac:dyDescent="0.2">
      <c r="B255" s="234"/>
      <c r="C255" s="235"/>
      <c r="D255" s="236" t="s">
        <v>798</v>
      </c>
      <c r="E255" s="237" t="s">
        <v>928</v>
      </c>
      <c r="F255" s="237" t="s">
        <v>929</v>
      </c>
      <c r="G255" s="247" t="s">
        <v>605</v>
      </c>
      <c r="H255" s="244">
        <v>0</v>
      </c>
      <c r="I255" s="244">
        <v>100094.6</v>
      </c>
      <c r="J255" s="239">
        <v>100094.6</v>
      </c>
      <c r="K255" s="239">
        <v>100094.6</v>
      </c>
      <c r="L255" s="245">
        <v>100094.6</v>
      </c>
      <c r="M255" s="245">
        <v>100094.6</v>
      </c>
      <c r="N255" s="245">
        <v>83390.600000000006</v>
      </c>
      <c r="O255" s="239">
        <v>0</v>
      </c>
      <c r="P255" s="241"/>
      <c r="Q255" s="242">
        <f t="shared" si="6"/>
        <v>1</v>
      </c>
      <c r="R255" s="246"/>
    </row>
    <row r="256" spans="2:18" x14ac:dyDescent="0.2">
      <c r="B256" s="234"/>
      <c r="C256" s="235"/>
      <c r="D256" s="236" t="s">
        <v>798</v>
      </c>
      <c r="E256" s="237" t="s">
        <v>930</v>
      </c>
      <c r="F256" s="237" t="s">
        <v>931</v>
      </c>
      <c r="G256" s="247" t="s">
        <v>584</v>
      </c>
      <c r="H256" s="244">
        <v>0</v>
      </c>
      <c r="I256" s="244">
        <v>16704</v>
      </c>
      <c r="J256" s="239">
        <v>16704</v>
      </c>
      <c r="K256" s="239">
        <v>16704</v>
      </c>
      <c r="L256" s="245">
        <v>16704</v>
      </c>
      <c r="M256" s="245">
        <v>16704</v>
      </c>
      <c r="N256" s="245">
        <v>0</v>
      </c>
      <c r="O256" s="239">
        <v>0</v>
      </c>
      <c r="P256" s="241"/>
      <c r="Q256" s="242">
        <f t="shared" si="6"/>
        <v>1</v>
      </c>
      <c r="R256" s="246"/>
    </row>
    <row r="257" spans="2:18" x14ac:dyDescent="0.2">
      <c r="B257" s="234"/>
      <c r="C257" s="235"/>
      <c r="D257" s="236" t="s">
        <v>798</v>
      </c>
      <c r="E257" s="237" t="s">
        <v>932</v>
      </c>
      <c r="F257" s="237" t="s">
        <v>933</v>
      </c>
      <c r="G257" s="247" t="s">
        <v>602</v>
      </c>
      <c r="H257" s="244">
        <v>0</v>
      </c>
      <c r="I257" s="244">
        <v>33835.58</v>
      </c>
      <c r="J257" s="239">
        <v>33835.58</v>
      </c>
      <c r="K257" s="239">
        <v>33835.58</v>
      </c>
      <c r="L257" s="245">
        <v>33835.58</v>
      </c>
      <c r="M257" s="245">
        <v>33835.58</v>
      </c>
      <c r="N257" s="245">
        <v>17131.580000000002</v>
      </c>
      <c r="O257" s="239">
        <v>0</v>
      </c>
      <c r="P257" s="241"/>
      <c r="Q257" s="242">
        <f t="shared" si="6"/>
        <v>1</v>
      </c>
      <c r="R257" s="246"/>
    </row>
    <row r="258" spans="2:18" x14ac:dyDescent="0.2">
      <c r="B258" s="234"/>
      <c r="C258" s="235"/>
      <c r="D258" s="236" t="s">
        <v>798</v>
      </c>
      <c r="E258" s="237" t="s">
        <v>934</v>
      </c>
      <c r="F258" s="237" t="s">
        <v>935</v>
      </c>
      <c r="G258" s="247" t="s">
        <v>590</v>
      </c>
      <c r="H258" s="244">
        <v>0</v>
      </c>
      <c r="I258" s="244">
        <v>16704</v>
      </c>
      <c r="J258" s="239">
        <v>16704</v>
      </c>
      <c r="K258" s="239">
        <v>16704</v>
      </c>
      <c r="L258" s="245">
        <v>16704</v>
      </c>
      <c r="M258" s="245">
        <v>16704</v>
      </c>
      <c r="N258" s="245">
        <v>0</v>
      </c>
      <c r="O258" s="239">
        <v>0</v>
      </c>
      <c r="P258" s="241"/>
      <c r="Q258" s="242">
        <f t="shared" si="6"/>
        <v>1</v>
      </c>
      <c r="R258" s="246"/>
    </row>
    <row r="259" spans="2:18" x14ac:dyDescent="0.2">
      <c r="B259" s="234"/>
      <c r="C259" s="235"/>
      <c r="D259" s="236" t="s">
        <v>798</v>
      </c>
      <c r="E259" s="237" t="s">
        <v>936</v>
      </c>
      <c r="F259" s="237" t="s">
        <v>937</v>
      </c>
      <c r="G259" s="247" t="s">
        <v>623</v>
      </c>
      <c r="H259" s="244">
        <v>0</v>
      </c>
      <c r="I259" s="244">
        <v>38964.400000000001</v>
      </c>
      <c r="J259" s="239">
        <v>38964.400000000001</v>
      </c>
      <c r="K259" s="239">
        <v>38964.400000000001</v>
      </c>
      <c r="L259" s="245">
        <v>38964.400000000001</v>
      </c>
      <c r="M259" s="245">
        <v>38964.400000000001</v>
      </c>
      <c r="N259" s="245">
        <v>22260.400000000001</v>
      </c>
      <c r="O259" s="239">
        <v>0</v>
      </c>
      <c r="P259" s="241"/>
      <c r="Q259" s="242">
        <f t="shared" si="6"/>
        <v>1</v>
      </c>
      <c r="R259" s="246"/>
    </row>
    <row r="260" spans="2:18" x14ac:dyDescent="0.2">
      <c r="B260" s="234"/>
      <c r="C260" s="235"/>
      <c r="D260" s="236" t="s">
        <v>798</v>
      </c>
      <c r="E260" s="237" t="s">
        <v>938</v>
      </c>
      <c r="F260" s="237" t="s">
        <v>939</v>
      </c>
      <c r="G260" s="247" t="s">
        <v>578</v>
      </c>
      <c r="H260" s="244">
        <v>0</v>
      </c>
      <c r="I260" s="244">
        <v>50094.6</v>
      </c>
      <c r="J260" s="239">
        <v>50094.6</v>
      </c>
      <c r="K260" s="239">
        <v>50094.6</v>
      </c>
      <c r="L260" s="245">
        <v>50094.6</v>
      </c>
      <c r="M260" s="245">
        <v>50094.6</v>
      </c>
      <c r="N260" s="245">
        <v>33390.6</v>
      </c>
      <c r="O260" s="239">
        <v>0</v>
      </c>
      <c r="P260" s="241"/>
      <c r="Q260" s="242">
        <f t="shared" si="6"/>
        <v>1</v>
      </c>
      <c r="R260" s="246"/>
    </row>
    <row r="261" spans="2:18" x14ac:dyDescent="0.2">
      <c r="B261" s="234"/>
      <c r="C261" s="235"/>
      <c r="D261" s="236" t="s">
        <v>798</v>
      </c>
      <c r="E261" s="237" t="s">
        <v>940</v>
      </c>
      <c r="F261" s="237" t="s">
        <v>941</v>
      </c>
      <c r="G261" s="247" t="s">
        <v>611</v>
      </c>
      <c r="H261" s="244">
        <v>0</v>
      </c>
      <c r="I261" s="244">
        <v>38964.400000000001</v>
      </c>
      <c r="J261" s="239">
        <v>38964.400000000001</v>
      </c>
      <c r="K261" s="239">
        <v>38964.400000000001</v>
      </c>
      <c r="L261" s="245">
        <v>38964.400000000001</v>
      </c>
      <c r="M261" s="245">
        <v>38964.400000000001</v>
      </c>
      <c r="N261" s="245">
        <v>22260.400000000001</v>
      </c>
      <c r="O261" s="239">
        <v>0</v>
      </c>
      <c r="P261" s="241"/>
      <c r="Q261" s="242">
        <f t="shared" si="6"/>
        <v>1</v>
      </c>
      <c r="R261" s="246"/>
    </row>
    <row r="262" spans="2:18" x14ac:dyDescent="0.2">
      <c r="B262" s="234"/>
      <c r="C262" s="235"/>
      <c r="D262" s="236" t="s">
        <v>798</v>
      </c>
      <c r="E262" s="237" t="s">
        <v>942</v>
      </c>
      <c r="F262" s="237" t="s">
        <v>943</v>
      </c>
      <c r="G262" s="247" t="s">
        <v>530</v>
      </c>
      <c r="H262" s="244">
        <v>0</v>
      </c>
      <c r="I262" s="244">
        <v>49740.800000000003</v>
      </c>
      <c r="J262" s="239">
        <v>49740.800000000003</v>
      </c>
      <c r="K262" s="239">
        <v>49740.800000000003</v>
      </c>
      <c r="L262" s="245">
        <v>49740.800000000003</v>
      </c>
      <c r="M262" s="245">
        <v>49740.800000000003</v>
      </c>
      <c r="N262" s="245">
        <v>7980.8</v>
      </c>
      <c r="O262" s="239">
        <v>0</v>
      </c>
      <c r="P262" s="241"/>
      <c r="Q262" s="242">
        <f t="shared" si="6"/>
        <v>1</v>
      </c>
      <c r="R262" s="246"/>
    </row>
    <row r="263" spans="2:18" x14ac:dyDescent="0.2">
      <c r="B263" s="234"/>
      <c r="C263" s="235"/>
      <c r="D263" s="236" t="s">
        <v>798</v>
      </c>
      <c r="E263" s="237" t="s">
        <v>944</v>
      </c>
      <c r="F263" s="237" t="s">
        <v>945</v>
      </c>
      <c r="G263" s="247" t="s">
        <v>593</v>
      </c>
      <c r="H263" s="244">
        <v>0</v>
      </c>
      <c r="I263" s="244">
        <v>91704</v>
      </c>
      <c r="J263" s="239">
        <v>91704</v>
      </c>
      <c r="K263" s="239">
        <v>91704</v>
      </c>
      <c r="L263" s="245">
        <v>91704</v>
      </c>
      <c r="M263" s="245">
        <v>91704</v>
      </c>
      <c r="N263" s="245">
        <v>75000</v>
      </c>
      <c r="O263" s="239">
        <v>0</v>
      </c>
      <c r="P263" s="241"/>
      <c r="Q263" s="242">
        <f t="shared" si="6"/>
        <v>1</v>
      </c>
      <c r="R263" s="246"/>
    </row>
    <row r="264" spans="2:18" x14ac:dyDescent="0.2">
      <c r="B264" s="234"/>
      <c r="C264" s="235"/>
      <c r="D264" s="236" t="s">
        <v>798</v>
      </c>
      <c r="E264" s="237" t="s">
        <v>946</v>
      </c>
      <c r="F264" s="237" t="s">
        <v>947</v>
      </c>
      <c r="G264" s="247" t="s">
        <v>644</v>
      </c>
      <c r="H264" s="244">
        <v>0</v>
      </c>
      <c r="I264" s="244">
        <v>50094.6</v>
      </c>
      <c r="J264" s="239">
        <v>50094.6</v>
      </c>
      <c r="K264" s="239">
        <v>50094.6</v>
      </c>
      <c r="L264" s="245">
        <v>50094.6</v>
      </c>
      <c r="M264" s="245">
        <v>50094.6</v>
      </c>
      <c r="N264" s="245">
        <v>33390.6</v>
      </c>
      <c r="O264" s="239">
        <v>0</v>
      </c>
      <c r="P264" s="241"/>
      <c r="Q264" s="242">
        <f t="shared" si="6"/>
        <v>1</v>
      </c>
      <c r="R264" s="246"/>
    </row>
    <row r="265" spans="2:18" x14ac:dyDescent="0.2">
      <c r="B265" s="234"/>
      <c r="C265" s="235"/>
      <c r="D265" s="236" t="s">
        <v>798</v>
      </c>
      <c r="E265" s="237" t="s">
        <v>948</v>
      </c>
      <c r="F265" s="237" t="s">
        <v>949</v>
      </c>
      <c r="G265" s="247" t="s">
        <v>566</v>
      </c>
      <c r="H265" s="244">
        <v>0</v>
      </c>
      <c r="I265" s="244">
        <v>59356.04</v>
      </c>
      <c r="J265" s="239">
        <v>59356.04</v>
      </c>
      <c r="K265" s="239">
        <v>59356.04</v>
      </c>
      <c r="L265" s="245">
        <v>59356.04</v>
      </c>
      <c r="M265" s="245">
        <v>59356.04</v>
      </c>
      <c r="N265" s="245">
        <v>42652.04</v>
      </c>
      <c r="O265" s="239">
        <v>0</v>
      </c>
      <c r="P265" s="241"/>
      <c r="Q265" s="242">
        <f t="shared" ref="Q265:Q273" si="8">L265/J265</f>
        <v>1</v>
      </c>
      <c r="R265" s="246"/>
    </row>
    <row r="266" spans="2:18" x14ac:dyDescent="0.2">
      <c r="B266" s="234"/>
      <c r="C266" s="235"/>
      <c r="D266" s="236" t="s">
        <v>798</v>
      </c>
      <c r="E266" s="237" t="s">
        <v>950</v>
      </c>
      <c r="F266" s="237" t="s">
        <v>951</v>
      </c>
      <c r="G266" s="247" t="s">
        <v>557</v>
      </c>
      <c r="H266" s="244">
        <v>0</v>
      </c>
      <c r="I266" s="244">
        <v>1061400</v>
      </c>
      <c r="J266" s="239">
        <v>1061400</v>
      </c>
      <c r="K266" s="239">
        <v>1061400</v>
      </c>
      <c r="L266" s="245">
        <v>1061400</v>
      </c>
      <c r="M266" s="245">
        <v>1061400</v>
      </c>
      <c r="N266" s="245">
        <v>1019640</v>
      </c>
      <c r="O266" s="239">
        <v>0</v>
      </c>
      <c r="P266" s="241"/>
      <c r="Q266" s="242">
        <f t="shared" si="8"/>
        <v>1</v>
      </c>
      <c r="R266" s="246"/>
    </row>
    <row r="267" spans="2:18" x14ac:dyDescent="0.2">
      <c r="B267" s="234"/>
      <c r="C267" s="235"/>
      <c r="D267" s="236" t="s">
        <v>798</v>
      </c>
      <c r="E267" s="237" t="s">
        <v>952</v>
      </c>
      <c r="F267" s="237" t="s">
        <v>953</v>
      </c>
      <c r="G267" s="247" t="s">
        <v>608</v>
      </c>
      <c r="H267" s="244">
        <v>0</v>
      </c>
      <c r="I267" s="244">
        <v>51000</v>
      </c>
      <c r="J267" s="239">
        <v>51000</v>
      </c>
      <c r="K267" s="239">
        <v>51000</v>
      </c>
      <c r="L267" s="245">
        <v>51000</v>
      </c>
      <c r="M267" s="245">
        <v>51000</v>
      </c>
      <c r="N267" s="245">
        <v>51000</v>
      </c>
      <c r="O267" s="239">
        <v>0</v>
      </c>
      <c r="P267" s="241"/>
      <c r="Q267" s="242">
        <f t="shared" si="8"/>
        <v>1</v>
      </c>
      <c r="R267" s="246"/>
    </row>
    <row r="268" spans="2:18" x14ac:dyDescent="0.2">
      <c r="B268" s="234"/>
      <c r="C268" s="235"/>
      <c r="D268" s="236" t="s">
        <v>798</v>
      </c>
      <c r="E268" s="237" t="s">
        <v>954</v>
      </c>
      <c r="F268" s="237" t="s">
        <v>955</v>
      </c>
      <c r="G268" s="247" t="s">
        <v>548</v>
      </c>
      <c r="H268" s="244">
        <v>0</v>
      </c>
      <c r="I268" s="244">
        <v>1427583</v>
      </c>
      <c r="J268" s="239">
        <v>1427583</v>
      </c>
      <c r="K268" s="239">
        <v>1124111.6499999999</v>
      </c>
      <c r="L268" s="245">
        <v>962639.65</v>
      </c>
      <c r="M268" s="245">
        <v>962639.65</v>
      </c>
      <c r="N268" s="245">
        <v>892540.85</v>
      </c>
      <c r="O268" s="239">
        <v>464943.35000000003</v>
      </c>
      <c r="P268" s="241"/>
      <c r="Q268" s="242">
        <f t="shared" si="8"/>
        <v>0.67431431307321532</v>
      </c>
      <c r="R268" s="246"/>
    </row>
    <row r="269" spans="2:18" x14ac:dyDescent="0.2">
      <c r="B269" s="234"/>
      <c r="C269" s="235"/>
      <c r="D269" s="236" t="s">
        <v>798</v>
      </c>
      <c r="E269" s="237" t="s">
        <v>956</v>
      </c>
      <c r="F269" s="237" t="s">
        <v>957</v>
      </c>
      <c r="G269" s="247" t="s">
        <v>581</v>
      </c>
      <c r="H269" s="244">
        <v>0</v>
      </c>
      <c r="I269" s="244">
        <v>492949</v>
      </c>
      <c r="J269" s="239">
        <v>492949</v>
      </c>
      <c r="K269" s="239">
        <v>345934.64</v>
      </c>
      <c r="L269" s="245">
        <v>345934.64</v>
      </c>
      <c r="M269" s="245">
        <v>345934.64</v>
      </c>
      <c r="N269" s="245">
        <v>312526.64</v>
      </c>
      <c r="O269" s="239">
        <v>147014.35999999999</v>
      </c>
      <c r="P269" s="241"/>
      <c r="Q269" s="242">
        <f t="shared" si="8"/>
        <v>0.70176557818354435</v>
      </c>
      <c r="R269" s="246"/>
    </row>
    <row r="270" spans="2:18" x14ac:dyDescent="0.2">
      <c r="B270" s="234"/>
      <c r="C270" s="235"/>
      <c r="D270" s="236" t="s">
        <v>798</v>
      </c>
      <c r="E270" s="237" t="s">
        <v>958</v>
      </c>
      <c r="F270" s="237" t="s">
        <v>959</v>
      </c>
      <c r="G270" s="247" t="s">
        <v>587</v>
      </c>
      <c r="H270" s="244">
        <v>0</v>
      </c>
      <c r="I270" s="244">
        <v>54005.72</v>
      </c>
      <c r="J270" s="239">
        <v>54005.72</v>
      </c>
      <c r="K270" s="239">
        <v>54005.72</v>
      </c>
      <c r="L270" s="245">
        <v>54005.72</v>
      </c>
      <c r="M270" s="245">
        <v>54005.72</v>
      </c>
      <c r="N270" s="245">
        <v>37301.72</v>
      </c>
      <c r="O270" s="239">
        <v>0</v>
      </c>
      <c r="P270" s="241"/>
      <c r="Q270" s="242">
        <f t="shared" si="8"/>
        <v>1</v>
      </c>
      <c r="R270" s="246"/>
    </row>
    <row r="271" spans="2:18" x14ac:dyDescent="0.2">
      <c r="B271" s="234"/>
      <c r="C271" s="235"/>
      <c r="D271" s="236" t="s">
        <v>798</v>
      </c>
      <c r="E271" s="237" t="s">
        <v>960</v>
      </c>
      <c r="F271" s="237" t="s">
        <v>961</v>
      </c>
      <c r="G271" s="247" t="s">
        <v>320</v>
      </c>
      <c r="H271" s="244">
        <v>0</v>
      </c>
      <c r="I271" s="244">
        <v>349424321.66999996</v>
      </c>
      <c r="J271" s="239">
        <v>349424321.66999996</v>
      </c>
      <c r="K271" s="239">
        <v>327814311.91000003</v>
      </c>
      <c r="L271" s="245">
        <v>325115029.61000001</v>
      </c>
      <c r="M271" s="245">
        <v>325115029.61000001</v>
      </c>
      <c r="N271" s="245">
        <v>322356468.00999999</v>
      </c>
      <c r="O271" s="239">
        <v>24309292.059999995</v>
      </c>
      <c r="P271" s="241"/>
      <c r="Q271" s="242">
        <f t="shared" si="8"/>
        <v>0.93043045216824405</v>
      </c>
      <c r="R271" s="246"/>
    </row>
    <row r="272" spans="2:18" x14ac:dyDescent="0.2">
      <c r="B272" s="234"/>
      <c r="C272" s="235"/>
      <c r="D272" s="236" t="s">
        <v>798</v>
      </c>
      <c r="E272" s="237" t="s">
        <v>962</v>
      </c>
      <c r="F272" s="237" t="s">
        <v>963</v>
      </c>
      <c r="G272" s="247" t="s">
        <v>428</v>
      </c>
      <c r="H272" s="244">
        <v>0</v>
      </c>
      <c r="I272" s="244">
        <v>1801722.47</v>
      </c>
      <c r="J272" s="239">
        <v>1801722.47</v>
      </c>
      <c r="K272" s="239">
        <v>1801722.47</v>
      </c>
      <c r="L272" s="245">
        <v>1801722.47</v>
      </c>
      <c r="M272" s="245">
        <v>1801722.47</v>
      </c>
      <c r="N272" s="245">
        <v>1801722.47</v>
      </c>
      <c r="O272" s="239">
        <v>0</v>
      </c>
      <c r="P272" s="241"/>
      <c r="Q272" s="242">
        <f t="shared" si="8"/>
        <v>1</v>
      </c>
      <c r="R272" s="246"/>
    </row>
    <row r="273" spans="1:18" x14ac:dyDescent="0.2">
      <c r="B273" s="234"/>
      <c r="C273" s="235"/>
      <c r="D273" s="236" t="s">
        <v>798</v>
      </c>
      <c r="E273" s="237" t="s">
        <v>964</v>
      </c>
      <c r="F273" s="237" t="s">
        <v>965</v>
      </c>
      <c r="G273" s="247" t="s">
        <v>320</v>
      </c>
      <c r="H273" s="244">
        <v>0</v>
      </c>
      <c r="I273" s="244">
        <v>62655133.18</v>
      </c>
      <c r="J273" s="239">
        <v>62655133.18</v>
      </c>
      <c r="K273" s="239">
        <v>55980598.770000003</v>
      </c>
      <c r="L273" s="245">
        <v>55980598.770000003</v>
      </c>
      <c r="M273" s="245">
        <v>55980598.770000003</v>
      </c>
      <c r="N273" s="245">
        <v>55980598.770000003</v>
      </c>
      <c r="O273" s="239">
        <v>6674534.4099999974</v>
      </c>
      <c r="P273" s="241"/>
      <c r="Q273" s="242">
        <f t="shared" si="8"/>
        <v>0.89347186621046781</v>
      </c>
      <c r="R273" s="246"/>
    </row>
    <row r="274" spans="1:18" x14ac:dyDescent="0.2">
      <c r="B274" s="234"/>
      <c r="C274" s="235"/>
      <c r="D274" s="236" t="s">
        <v>798</v>
      </c>
      <c r="E274" s="237" t="s">
        <v>966</v>
      </c>
      <c r="F274" s="237" t="s">
        <v>967</v>
      </c>
      <c r="G274" s="247" t="s">
        <v>655</v>
      </c>
      <c r="H274" s="244">
        <v>0</v>
      </c>
      <c r="I274" s="244">
        <v>0</v>
      </c>
      <c r="J274" s="239">
        <v>0</v>
      </c>
      <c r="K274" s="239">
        <v>0</v>
      </c>
      <c r="L274" s="245">
        <v>0</v>
      </c>
      <c r="M274" s="245">
        <v>0</v>
      </c>
      <c r="N274" s="245">
        <v>0</v>
      </c>
      <c r="O274" s="239">
        <v>0</v>
      </c>
      <c r="P274" s="241"/>
      <c r="Q274" s="242"/>
      <c r="R274" s="246"/>
    </row>
    <row r="275" spans="1:18" x14ac:dyDescent="0.2">
      <c r="B275" s="234"/>
      <c r="C275" s="235"/>
      <c r="D275" s="236" t="s">
        <v>798</v>
      </c>
      <c r="E275" s="237" t="s">
        <v>968</v>
      </c>
      <c r="F275" s="237" t="s">
        <v>969</v>
      </c>
      <c r="G275" s="247" t="s">
        <v>352</v>
      </c>
      <c r="H275" s="244">
        <v>300000000</v>
      </c>
      <c r="I275" s="244">
        <v>-300000000</v>
      </c>
      <c r="J275" s="239">
        <v>0</v>
      </c>
      <c r="K275" s="239">
        <v>0</v>
      </c>
      <c r="L275" s="245">
        <v>0</v>
      </c>
      <c r="M275" s="245">
        <v>0</v>
      </c>
      <c r="N275" s="245">
        <v>0</v>
      </c>
      <c r="O275" s="239">
        <v>0</v>
      </c>
      <c r="P275" s="241"/>
      <c r="Q275" s="242"/>
      <c r="R275" s="246"/>
    </row>
    <row r="276" spans="1:18" ht="22.5" x14ac:dyDescent="0.2">
      <c r="B276" s="234"/>
      <c r="C276" s="235"/>
      <c r="D276" s="236" t="s">
        <v>798</v>
      </c>
      <c r="E276" s="237" t="s">
        <v>970</v>
      </c>
      <c r="F276" s="237" t="s">
        <v>971</v>
      </c>
      <c r="G276" s="247" t="s">
        <v>518</v>
      </c>
      <c r="H276" s="244">
        <v>0</v>
      </c>
      <c r="I276" s="244">
        <v>0</v>
      </c>
      <c r="J276" s="239">
        <v>0</v>
      </c>
      <c r="K276" s="239">
        <v>0</v>
      </c>
      <c r="L276" s="245">
        <v>0</v>
      </c>
      <c r="M276" s="245">
        <v>0</v>
      </c>
      <c r="N276" s="245">
        <v>0</v>
      </c>
      <c r="O276" s="239">
        <v>0</v>
      </c>
      <c r="P276" s="241"/>
      <c r="Q276" s="242"/>
      <c r="R276" s="246"/>
    </row>
    <row r="277" spans="1:18" x14ac:dyDescent="0.2">
      <c r="B277" s="250"/>
      <c r="C277" s="251"/>
      <c r="D277" s="252"/>
      <c r="E277" s="253"/>
      <c r="F277" s="253"/>
      <c r="G277" s="254"/>
      <c r="H277" s="255"/>
      <c r="I277" s="255"/>
      <c r="J277" s="255"/>
      <c r="K277" s="255"/>
      <c r="L277" s="255"/>
      <c r="M277" s="255"/>
      <c r="N277" s="255"/>
      <c r="O277" s="256"/>
      <c r="P277" s="257"/>
      <c r="Q277" s="258"/>
      <c r="R277" s="246"/>
    </row>
    <row r="278" spans="1:18" s="266" customFormat="1" x14ac:dyDescent="0.2">
      <c r="A278" s="259"/>
      <c r="B278" s="260"/>
      <c r="C278" s="261" t="s">
        <v>972</v>
      </c>
      <c r="D278" s="262"/>
      <c r="E278" s="263"/>
      <c r="F278" s="263"/>
      <c r="G278" s="263"/>
      <c r="H278" s="256">
        <f>SUM(H8:H276)</f>
        <v>13359576442.450001</v>
      </c>
      <c r="I278" s="256">
        <f t="shared" ref="I278:O278" si="9">SUM(I8:I276)</f>
        <v>1771984952.4599991</v>
      </c>
      <c r="J278" s="256">
        <f t="shared" si="9"/>
        <v>15131561394.91</v>
      </c>
      <c r="K278" s="256">
        <f t="shared" si="9"/>
        <v>14436503070.069996</v>
      </c>
      <c r="L278" s="256">
        <f t="shared" si="9"/>
        <v>14325961706.189995</v>
      </c>
      <c r="M278" s="256">
        <f t="shared" si="9"/>
        <v>14325961706.189995</v>
      </c>
      <c r="N278" s="256">
        <f t="shared" si="9"/>
        <v>13947323574.600002</v>
      </c>
      <c r="O278" s="256">
        <f t="shared" si="9"/>
        <v>805599688.71999967</v>
      </c>
      <c r="P278" s="264">
        <f t="shared" ref="P278" si="10">IFERROR(L278/H278,0)</f>
        <v>1.0723365196421428</v>
      </c>
      <c r="Q278" s="265">
        <f>IFERROR(L278/J278,0)</f>
        <v>0.94676030664019939</v>
      </c>
    </row>
    <row r="279" spans="1:18" x14ac:dyDescent="0.2">
      <c r="B279" s="267" t="s">
        <v>973</v>
      </c>
      <c r="C279" s="267"/>
      <c r="D279" s="267"/>
      <c r="E279" s="267"/>
      <c r="F279" s="267"/>
      <c r="G279" s="267"/>
      <c r="H279" s="267"/>
      <c r="I279" s="267"/>
      <c r="J279" s="267"/>
      <c r="K279" s="268"/>
      <c r="L279" s="269"/>
      <c r="M279" s="269"/>
      <c r="N279" s="270"/>
      <c r="O279" s="271"/>
      <c r="P279" s="269"/>
      <c r="Q279" s="272"/>
    </row>
    <row r="280" spans="1:18" x14ac:dyDescent="0.2">
      <c r="B280" s="272"/>
      <c r="C280" s="272"/>
      <c r="D280" s="272"/>
      <c r="E280" s="272"/>
      <c r="F280" s="272"/>
      <c r="G280" s="272"/>
      <c r="H280" s="272"/>
      <c r="I280" s="272"/>
      <c r="J280" s="273"/>
      <c r="K280" s="273"/>
      <c r="L280" s="274"/>
      <c r="M280" s="274"/>
      <c r="N280" s="272"/>
      <c r="O280" s="273"/>
      <c r="P280" s="269"/>
      <c r="Q280" s="272"/>
    </row>
    <row r="281" spans="1:18" x14ac:dyDescent="0.2">
      <c r="B281" s="272"/>
      <c r="C281" s="272"/>
      <c r="D281" s="272"/>
      <c r="E281" s="272"/>
      <c r="F281" s="272"/>
      <c r="G281" s="272"/>
      <c r="H281" s="273"/>
      <c r="I281" s="273"/>
      <c r="J281" s="273"/>
      <c r="K281" s="273"/>
      <c r="L281" s="273"/>
      <c r="M281" s="273"/>
      <c r="N281" s="273"/>
      <c r="O281" s="273"/>
      <c r="P281" s="272"/>
      <c r="Q281" s="272"/>
    </row>
  </sheetData>
  <mergeCells count="12">
    <mergeCell ref="C278:D278"/>
    <mergeCell ref="B279:J279"/>
    <mergeCell ref="B1:Q1"/>
    <mergeCell ref="B2:Q2"/>
    <mergeCell ref="B3:Q3"/>
    <mergeCell ref="B4:Q4"/>
    <mergeCell ref="B5:D7"/>
    <mergeCell ref="E5:E7"/>
    <mergeCell ref="G5:G7"/>
    <mergeCell ref="H5:N5"/>
    <mergeCell ref="O5:O6"/>
    <mergeCell ref="P5:Q5"/>
  </mergeCells>
  <dataValidations count="1">
    <dataValidation allowBlank="1" showInputMessage="1" showErrorMessage="1" prompt="Valor absoluto y/o relativo que registren los indicadores con relación a su meta anual correspondiente al programa, proyecto o actividad que se trate. (DOF 9-dic-09)" sqref="P65783 JL65783 TH65783 ADD65783 AMZ65783 AWV65783 BGR65783 BQN65783 CAJ65783 CKF65783 CUB65783 DDX65783 DNT65783 DXP65783 EHL65783 ERH65783 FBD65783 FKZ65783 FUV65783 GER65783 GON65783 GYJ65783 HIF65783 HSB65783 IBX65783 ILT65783 IVP65783 JFL65783 JPH65783 JZD65783 KIZ65783 KSV65783 LCR65783 LMN65783 LWJ65783 MGF65783 MQB65783 MZX65783 NJT65783 NTP65783 ODL65783 ONH65783 OXD65783 PGZ65783 PQV65783 QAR65783 QKN65783 QUJ65783 REF65783 ROB65783 RXX65783 SHT65783 SRP65783 TBL65783 TLH65783 TVD65783 UEZ65783 UOV65783 UYR65783 VIN65783 VSJ65783 WCF65783 WMB65783 WVX65783 P131319 JL131319 TH131319 ADD131319 AMZ131319 AWV131319 BGR131319 BQN131319 CAJ131319 CKF131319 CUB131319 DDX131319 DNT131319 DXP131319 EHL131319 ERH131319 FBD131319 FKZ131319 FUV131319 GER131319 GON131319 GYJ131319 HIF131319 HSB131319 IBX131319 ILT131319 IVP131319 JFL131319 JPH131319 JZD131319 KIZ131319 KSV131319 LCR131319 LMN131319 LWJ131319 MGF131319 MQB131319 MZX131319 NJT131319 NTP131319 ODL131319 ONH131319 OXD131319 PGZ131319 PQV131319 QAR131319 QKN131319 QUJ131319 REF131319 ROB131319 RXX131319 SHT131319 SRP131319 TBL131319 TLH131319 TVD131319 UEZ131319 UOV131319 UYR131319 VIN131319 VSJ131319 WCF131319 WMB131319 WVX131319 P196855 JL196855 TH196855 ADD196855 AMZ196855 AWV196855 BGR196855 BQN196855 CAJ196855 CKF196855 CUB196855 DDX196855 DNT196855 DXP196855 EHL196855 ERH196855 FBD196855 FKZ196855 FUV196855 GER196855 GON196855 GYJ196855 HIF196855 HSB196855 IBX196855 ILT196855 IVP196855 JFL196855 JPH196855 JZD196855 KIZ196855 KSV196855 LCR196855 LMN196855 LWJ196855 MGF196855 MQB196855 MZX196855 NJT196855 NTP196855 ODL196855 ONH196855 OXD196855 PGZ196855 PQV196855 QAR196855 QKN196855 QUJ196855 REF196855 ROB196855 RXX196855 SHT196855 SRP196855 TBL196855 TLH196855 TVD196855 UEZ196855 UOV196855 UYR196855 VIN196855 VSJ196855 WCF196855 WMB196855 WVX196855 P262391 JL262391 TH262391 ADD262391 AMZ262391 AWV262391 BGR262391 BQN262391 CAJ262391 CKF262391 CUB262391 DDX262391 DNT262391 DXP262391 EHL262391 ERH262391 FBD262391 FKZ262391 FUV262391 GER262391 GON262391 GYJ262391 HIF262391 HSB262391 IBX262391 ILT262391 IVP262391 JFL262391 JPH262391 JZD262391 KIZ262391 KSV262391 LCR262391 LMN262391 LWJ262391 MGF262391 MQB262391 MZX262391 NJT262391 NTP262391 ODL262391 ONH262391 OXD262391 PGZ262391 PQV262391 QAR262391 QKN262391 QUJ262391 REF262391 ROB262391 RXX262391 SHT262391 SRP262391 TBL262391 TLH262391 TVD262391 UEZ262391 UOV262391 UYR262391 VIN262391 VSJ262391 WCF262391 WMB262391 WVX262391 P327927 JL327927 TH327927 ADD327927 AMZ327927 AWV327927 BGR327927 BQN327927 CAJ327927 CKF327927 CUB327927 DDX327927 DNT327927 DXP327927 EHL327927 ERH327927 FBD327927 FKZ327927 FUV327927 GER327927 GON327927 GYJ327927 HIF327927 HSB327927 IBX327927 ILT327927 IVP327927 JFL327927 JPH327927 JZD327927 KIZ327927 KSV327927 LCR327927 LMN327927 LWJ327927 MGF327927 MQB327927 MZX327927 NJT327927 NTP327927 ODL327927 ONH327927 OXD327927 PGZ327927 PQV327927 QAR327927 QKN327927 QUJ327927 REF327927 ROB327927 RXX327927 SHT327927 SRP327927 TBL327927 TLH327927 TVD327927 UEZ327927 UOV327927 UYR327927 VIN327927 VSJ327927 WCF327927 WMB327927 WVX327927 P393463 JL393463 TH393463 ADD393463 AMZ393463 AWV393463 BGR393463 BQN393463 CAJ393463 CKF393463 CUB393463 DDX393463 DNT393463 DXP393463 EHL393463 ERH393463 FBD393463 FKZ393463 FUV393463 GER393463 GON393463 GYJ393463 HIF393463 HSB393463 IBX393463 ILT393463 IVP393463 JFL393463 JPH393463 JZD393463 KIZ393463 KSV393463 LCR393463 LMN393463 LWJ393463 MGF393463 MQB393463 MZX393463 NJT393463 NTP393463 ODL393463 ONH393463 OXD393463 PGZ393463 PQV393463 QAR393463 QKN393463 QUJ393463 REF393463 ROB393463 RXX393463 SHT393463 SRP393463 TBL393463 TLH393463 TVD393463 UEZ393463 UOV393463 UYR393463 VIN393463 VSJ393463 WCF393463 WMB393463 WVX393463 P458999 JL458999 TH458999 ADD458999 AMZ458999 AWV458999 BGR458999 BQN458999 CAJ458999 CKF458999 CUB458999 DDX458999 DNT458999 DXP458999 EHL458999 ERH458999 FBD458999 FKZ458999 FUV458999 GER458999 GON458999 GYJ458999 HIF458999 HSB458999 IBX458999 ILT458999 IVP458999 JFL458999 JPH458999 JZD458999 KIZ458999 KSV458999 LCR458999 LMN458999 LWJ458999 MGF458999 MQB458999 MZX458999 NJT458999 NTP458999 ODL458999 ONH458999 OXD458999 PGZ458999 PQV458999 QAR458999 QKN458999 QUJ458999 REF458999 ROB458999 RXX458999 SHT458999 SRP458999 TBL458999 TLH458999 TVD458999 UEZ458999 UOV458999 UYR458999 VIN458999 VSJ458999 WCF458999 WMB458999 WVX458999 P524535 JL524535 TH524535 ADD524535 AMZ524535 AWV524535 BGR524535 BQN524535 CAJ524535 CKF524535 CUB524535 DDX524535 DNT524535 DXP524535 EHL524535 ERH524535 FBD524535 FKZ524535 FUV524535 GER524535 GON524535 GYJ524535 HIF524535 HSB524535 IBX524535 ILT524535 IVP524535 JFL524535 JPH524535 JZD524535 KIZ524535 KSV524535 LCR524535 LMN524535 LWJ524535 MGF524535 MQB524535 MZX524535 NJT524535 NTP524535 ODL524535 ONH524535 OXD524535 PGZ524535 PQV524535 QAR524535 QKN524535 QUJ524535 REF524535 ROB524535 RXX524535 SHT524535 SRP524535 TBL524535 TLH524535 TVD524535 UEZ524535 UOV524535 UYR524535 VIN524535 VSJ524535 WCF524535 WMB524535 WVX524535 P590071 JL590071 TH590071 ADD590071 AMZ590071 AWV590071 BGR590071 BQN590071 CAJ590071 CKF590071 CUB590071 DDX590071 DNT590071 DXP590071 EHL590071 ERH590071 FBD590071 FKZ590071 FUV590071 GER590071 GON590071 GYJ590071 HIF590071 HSB590071 IBX590071 ILT590071 IVP590071 JFL590071 JPH590071 JZD590071 KIZ590071 KSV590071 LCR590071 LMN590071 LWJ590071 MGF590071 MQB590071 MZX590071 NJT590071 NTP590071 ODL590071 ONH590071 OXD590071 PGZ590071 PQV590071 QAR590071 QKN590071 QUJ590071 REF590071 ROB590071 RXX590071 SHT590071 SRP590071 TBL590071 TLH590071 TVD590071 UEZ590071 UOV590071 UYR590071 VIN590071 VSJ590071 WCF590071 WMB590071 WVX590071 P655607 JL655607 TH655607 ADD655607 AMZ655607 AWV655607 BGR655607 BQN655607 CAJ655607 CKF655607 CUB655607 DDX655607 DNT655607 DXP655607 EHL655607 ERH655607 FBD655607 FKZ655607 FUV655607 GER655607 GON655607 GYJ655607 HIF655607 HSB655607 IBX655607 ILT655607 IVP655607 JFL655607 JPH655607 JZD655607 KIZ655607 KSV655607 LCR655607 LMN655607 LWJ655607 MGF655607 MQB655607 MZX655607 NJT655607 NTP655607 ODL655607 ONH655607 OXD655607 PGZ655607 PQV655607 QAR655607 QKN655607 QUJ655607 REF655607 ROB655607 RXX655607 SHT655607 SRP655607 TBL655607 TLH655607 TVD655607 UEZ655607 UOV655607 UYR655607 VIN655607 VSJ655607 WCF655607 WMB655607 WVX655607 P721143 JL721143 TH721143 ADD721143 AMZ721143 AWV721143 BGR721143 BQN721143 CAJ721143 CKF721143 CUB721143 DDX721143 DNT721143 DXP721143 EHL721143 ERH721143 FBD721143 FKZ721143 FUV721143 GER721143 GON721143 GYJ721143 HIF721143 HSB721143 IBX721143 ILT721143 IVP721143 JFL721143 JPH721143 JZD721143 KIZ721143 KSV721143 LCR721143 LMN721143 LWJ721143 MGF721143 MQB721143 MZX721143 NJT721143 NTP721143 ODL721143 ONH721143 OXD721143 PGZ721143 PQV721143 QAR721143 QKN721143 QUJ721143 REF721143 ROB721143 RXX721143 SHT721143 SRP721143 TBL721143 TLH721143 TVD721143 UEZ721143 UOV721143 UYR721143 VIN721143 VSJ721143 WCF721143 WMB721143 WVX721143 P786679 JL786679 TH786679 ADD786679 AMZ786679 AWV786679 BGR786679 BQN786679 CAJ786679 CKF786679 CUB786679 DDX786679 DNT786679 DXP786679 EHL786679 ERH786679 FBD786679 FKZ786679 FUV786679 GER786679 GON786679 GYJ786679 HIF786679 HSB786679 IBX786679 ILT786679 IVP786679 JFL786679 JPH786679 JZD786679 KIZ786679 KSV786679 LCR786679 LMN786679 LWJ786679 MGF786679 MQB786679 MZX786679 NJT786679 NTP786679 ODL786679 ONH786679 OXD786679 PGZ786679 PQV786679 QAR786679 QKN786679 QUJ786679 REF786679 ROB786679 RXX786679 SHT786679 SRP786679 TBL786679 TLH786679 TVD786679 UEZ786679 UOV786679 UYR786679 VIN786679 VSJ786679 WCF786679 WMB786679 WVX786679 P852215 JL852215 TH852215 ADD852215 AMZ852215 AWV852215 BGR852215 BQN852215 CAJ852215 CKF852215 CUB852215 DDX852215 DNT852215 DXP852215 EHL852215 ERH852215 FBD852215 FKZ852215 FUV852215 GER852215 GON852215 GYJ852215 HIF852215 HSB852215 IBX852215 ILT852215 IVP852215 JFL852215 JPH852215 JZD852215 KIZ852215 KSV852215 LCR852215 LMN852215 LWJ852215 MGF852215 MQB852215 MZX852215 NJT852215 NTP852215 ODL852215 ONH852215 OXD852215 PGZ852215 PQV852215 QAR852215 QKN852215 QUJ852215 REF852215 ROB852215 RXX852215 SHT852215 SRP852215 TBL852215 TLH852215 TVD852215 UEZ852215 UOV852215 UYR852215 VIN852215 VSJ852215 WCF852215 WMB852215 WVX852215 P917751 JL917751 TH917751 ADD917751 AMZ917751 AWV917751 BGR917751 BQN917751 CAJ917751 CKF917751 CUB917751 DDX917751 DNT917751 DXP917751 EHL917751 ERH917751 FBD917751 FKZ917751 FUV917751 GER917751 GON917751 GYJ917751 HIF917751 HSB917751 IBX917751 ILT917751 IVP917751 JFL917751 JPH917751 JZD917751 KIZ917751 KSV917751 LCR917751 LMN917751 LWJ917751 MGF917751 MQB917751 MZX917751 NJT917751 NTP917751 ODL917751 ONH917751 OXD917751 PGZ917751 PQV917751 QAR917751 QKN917751 QUJ917751 REF917751 ROB917751 RXX917751 SHT917751 SRP917751 TBL917751 TLH917751 TVD917751 UEZ917751 UOV917751 UYR917751 VIN917751 VSJ917751 WCF917751 WMB917751 WVX917751 P983287 JL983287 TH983287 ADD983287 AMZ983287 AWV983287 BGR983287 BQN983287 CAJ983287 CKF983287 CUB983287 DDX983287 DNT983287 DXP983287 EHL983287 ERH983287 FBD983287 FKZ983287 FUV983287 GER983287 GON983287 GYJ983287 HIF983287 HSB983287 IBX983287 ILT983287 IVP983287 JFL983287 JPH983287 JZD983287 KIZ983287 KSV983287 LCR983287 LMN983287 LWJ983287 MGF983287 MQB983287 MZX983287 NJT983287 NTP983287 ODL983287 ONH983287 OXD983287 PGZ983287 PQV983287 QAR983287 QKN983287 QUJ983287 REF983287 ROB983287 RXX983287 SHT983287 SRP983287 TBL983287 TLH983287 TVD983287 UEZ983287 UOV983287 UYR983287 VIN983287 VSJ983287 WCF983287 WMB983287 WVX983287 WVX5 WMB5 WCF5 VSJ5 VIN5 UYR5 UOV5 UEZ5 TVD5 TLH5 TBL5 SRP5 SHT5 RXX5 ROB5 REF5 QUJ5 QKN5 QAR5 PQV5 PGZ5 OXD5 ONH5 ODL5 NTP5 NJT5 MZX5 MQB5 MGF5 LWJ5 LMN5 LCR5 KSV5 KIZ5 JZD5 JPH5 JFL5 IVP5 ILT5 IBX5 HSB5 HIF5 GYJ5 GON5 GER5 FUV5 FKZ5 FBD5 ERH5 EHL5 DXP5 DNT5 DDX5 CUB5 CKF5 CAJ5 BQN5 BGR5 AWV5 AMZ5 ADD5 TH5 JL5 P5" xr:uid="{390E7BCF-059B-470E-8BE5-77568EA0E550}"/>
  </dataValidations>
  <pageMargins left="0.70866141732283472" right="0.70866141732283472" top="0.74803149606299213" bottom="0.74803149606299213" header="0.31496062992125984" footer="0.31496062992125984"/>
  <pageSetup scale="5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CE Ingreso</vt:lpstr>
      <vt:lpstr>EAI</vt:lpstr>
      <vt:lpstr>CA</vt:lpstr>
      <vt:lpstr>CE</vt:lpstr>
      <vt:lpstr>COG</vt:lpstr>
      <vt:lpstr>CF</vt:lpstr>
      <vt:lpstr>GCP</vt:lpstr>
      <vt:lpstr>PPI</vt:lpstr>
      <vt:lpstr>EAI!Área_de_impresión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dcterms:created xsi:type="dcterms:W3CDTF">2022-01-31T16:47:32Z</dcterms:created>
  <dcterms:modified xsi:type="dcterms:W3CDTF">2022-01-31T16:53:37Z</dcterms:modified>
</cp:coreProperties>
</file>