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F:\PLATAFORMA TRANSPARENCIA DEL GASTO EN SALUD\"/>
    </mc:Choice>
  </mc:AlternateContent>
  <xr:revisionPtr revIDLastSave="0" documentId="13_ncr:1_{05FA8478-3032-4B00-B259-C7FDE1DD614D}" xr6:coauthVersionLast="36" xr6:coauthVersionMax="36" xr10:uidLastSave="{00000000-0000-0000-0000-000000000000}"/>
  <bookViews>
    <workbookView xWindow="0" yWindow="0" windowWidth="28800" windowHeight="11625" xr2:uid="{9049E04E-8053-4DE9-B970-AC9269F07827}"/>
  </bookViews>
  <sheets>
    <sheet name="CE Ingreso" sheetId="10" r:id="rId1"/>
    <sheet name="EAI" sheetId="1" r:id="rId2"/>
    <sheet name="CtasAdmvas 1" sheetId="2" r:id="rId3"/>
    <sheet name="CTG" sheetId="7" r:id="rId4"/>
    <sheet name="COG" sheetId="5" r:id="rId5"/>
    <sheet name="CFF" sheetId="6" r:id="rId6"/>
    <sheet name="GCP" sheetId="8" r:id="rId7"/>
    <sheet name="PPI" sheetId="9"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1" hidden="1">EAI!#REF!</definedName>
    <definedName name="_ftn1" localSheetId="0">'CE Ingreso'!#REF!</definedName>
    <definedName name="_ftn2" localSheetId="0">'CE Ingreso'!#REF!</definedName>
    <definedName name="_ftn3" localSheetId="0">'CE Ingreso'!#REF!</definedName>
    <definedName name="_ftn4" localSheetId="0">'CE Ingreso'!#REF!</definedName>
    <definedName name="_ftnref1" localSheetId="0">'CE Ingreso'!#REF!</definedName>
    <definedName name="_ftnref2" localSheetId="0">'CE Ingreso'!#REF!</definedName>
    <definedName name="_ftnref3" localSheetId="0">'CE Ingreso'!#REF!</definedName>
    <definedName name="_ftnref4" localSheetId="0">'CE Ingreso'!#REF!</definedName>
    <definedName name="A">[1]ECABR!#REF!</definedName>
    <definedName name="A_impresión_IM">[1]ECABR!#REF!</definedName>
    <definedName name="abc">[2]TOTAL!#REF!</definedName>
    <definedName name="_xlnm.Extract">[3]EGRESOS!#REF!</definedName>
    <definedName name="_xlnm.Print_Area" localSheetId="0">'CE Ingreso'!$B$1:$I$124</definedName>
    <definedName name="_xlnm.Print_Area" localSheetId="4">COG!$A$1:$H$79</definedName>
    <definedName name="_xlnm.Print_Area" localSheetId="2">'CtasAdmvas 1'!$A$1:$G$173</definedName>
    <definedName name="_xlnm.Print_Area" localSheetId="3">CTG!$A$1:$G$14</definedName>
    <definedName name="_xlnm.Print_Area" localSheetId="1">EAI!$A$1:$H$45</definedName>
    <definedName name="_xlnm.Print_Area" localSheetId="7">PPI!$B$1:$Q$280</definedName>
    <definedName name="B">[3]EGRESOS!#REF!</definedName>
    <definedName name="BASE" localSheetId="2">#REF!</definedName>
    <definedName name="BASE">#REF!</definedName>
    <definedName name="_xlnm.Database" localSheetId="2">[5]REPORTO!#REF!</definedName>
    <definedName name="_xlnm.Database">[5]REPORTO!#REF!</definedName>
    <definedName name="cba">[2]TOTAL!#REF!</definedName>
    <definedName name="cie">[1]ECABR!#REF!</definedName>
    <definedName name="ELOY" localSheetId="2">#REF!</definedName>
    <definedName name="ELOY">#REF!</definedName>
    <definedName name="Fecha" localSheetId="2">#REF!</definedName>
    <definedName name="Fecha">#REF!</definedName>
    <definedName name="HF">[6]T1705HF!$B$20:$B$20</definedName>
    <definedName name="ju">[5]REPORTO!#REF!</definedName>
    <definedName name="mao">[1]ECABR!#REF!</definedName>
    <definedName name="N" localSheetId="2">#REF!</definedName>
    <definedName name="N">#REF!</definedName>
    <definedName name="REPORTO" localSheetId="2">#REF!</definedName>
    <definedName name="REPORTO">#REF!</definedName>
    <definedName name="TCAIE">[7]CH1902!$B$20:$B$20</definedName>
    <definedName name="TCFEEIS" localSheetId="2">#REF!</definedName>
    <definedName name="TCFEEIS">#REF!</definedName>
    <definedName name="_xlnm.Print_Titles" localSheetId="0">'CE Ingreso'!$1:$10</definedName>
    <definedName name="_xlnm.Print_Titles" localSheetId="4">COG!$1:$4</definedName>
    <definedName name="_xlnm.Print_Titles" localSheetId="7">PPI!$1:$7</definedName>
    <definedName name="TRASP" localSheetId="2">#REF!</definedName>
    <definedName name="TRASP">#REF!</definedName>
    <definedName name="U" localSheetId="2">#REF!</definedName>
    <definedName name="U">#REF!</definedName>
    <definedName name="x" localSheetId="2">#REF!</definedName>
    <definedName name="x">#REF!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1" i="2" l="1"/>
  <c r="E171" i="2"/>
  <c r="D171" i="2"/>
  <c r="C171" i="2"/>
  <c r="G170" i="2"/>
  <c r="G169" i="2"/>
  <c r="G168" i="2"/>
  <c r="G167" i="2"/>
  <c r="G171" i="2" s="1"/>
  <c r="F159" i="2"/>
  <c r="E159" i="2"/>
  <c r="D159" i="2"/>
  <c r="C159" i="2"/>
  <c r="B159" i="2"/>
  <c r="G158" i="2"/>
  <c r="G157" i="2"/>
  <c r="G156" i="2"/>
  <c r="G155" i="2"/>
  <c r="G154" i="2"/>
  <c r="G152" i="2"/>
  <c r="I118" i="10"/>
  <c r="F118" i="10"/>
  <c r="I117" i="10"/>
  <c r="F117" i="10"/>
  <c r="I116" i="10"/>
  <c r="F116" i="10"/>
  <c r="I115" i="10"/>
  <c r="F115" i="10"/>
  <c r="I114" i="10"/>
  <c r="F114" i="10"/>
  <c r="H113" i="10"/>
  <c r="I113" i="10" s="1"/>
  <c r="G113" i="10"/>
  <c r="E113" i="10"/>
  <c r="D113" i="10"/>
  <c r="I112" i="10"/>
  <c r="F112" i="10"/>
  <c r="I111" i="10"/>
  <c r="F111" i="10"/>
  <c r="I110" i="10"/>
  <c r="F110" i="10"/>
  <c r="H109" i="10"/>
  <c r="I109" i="10" s="1"/>
  <c r="G109" i="10"/>
  <c r="E109" i="10"/>
  <c r="D109" i="10"/>
  <c r="F109" i="10" s="1"/>
  <c r="I108" i="10"/>
  <c r="F108" i="10"/>
  <c r="I107" i="10"/>
  <c r="F107" i="10"/>
  <c r="I106" i="10"/>
  <c r="F106" i="10"/>
  <c r="I105" i="10"/>
  <c r="F105" i="10"/>
  <c r="I104" i="10"/>
  <c r="F104" i="10"/>
  <c r="H103" i="10"/>
  <c r="G103" i="10"/>
  <c r="G97" i="10" s="1"/>
  <c r="G95" i="10" s="1"/>
  <c r="G77" i="10" s="1"/>
  <c r="E103" i="10"/>
  <c r="F103" i="10" s="1"/>
  <c r="D103" i="10"/>
  <c r="I102" i="10"/>
  <c r="F102" i="10"/>
  <c r="I101" i="10"/>
  <c r="F101" i="10"/>
  <c r="I100" i="10"/>
  <c r="F100" i="10"/>
  <c r="I99" i="10"/>
  <c r="F99" i="10"/>
  <c r="H98" i="10"/>
  <c r="G98" i="10"/>
  <c r="E98" i="10"/>
  <c r="D98" i="10"/>
  <c r="I98" i="10" s="1"/>
  <c r="H97" i="10"/>
  <c r="H95" i="10" s="1"/>
  <c r="E97" i="10"/>
  <c r="I96" i="10"/>
  <c r="F96" i="10"/>
  <c r="E95" i="10"/>
  <c r="I94" i="10"/>
  <c r="F94" i="10"/>
  <c r="I93" i="10"/>
  <c r="F93" i="10"/>
  <c r="I92" i="10"/>
  <c r="F92" i="10"/>
  <c r="I91" i="10"/>
  <c r="F91" i="10"/>
  <c r="H90" i="10"/>
  <c r="I90" i="10" s="1"/>
  <c r="G90" i="10"/>
  <c r="E90" i="10"/>
  <c r="F90" i="10" s="1"/>
  <c r="D90" i="10"/>
  <c r="I89" i="10"/>
  <c r="F89" i="10"/>
  <c r="I88" i="10"/>
  <c r="F88" i="10"/>
  <c r="I87" i="10"/>
  <c r="F87" i="10"/>
  <c r="I86" i="10"/>
  <c r="F86" i="10"/>
  <c r="I85" i="10"/>
  <c r="F85" i="10"/>
  <c r="I84" i="10"/>
  <c r="F84" i="10"/>
  <c r="I83" i="10"/>
  <c r="F83" i="10"/>
  <c r="H82" i="10"/>
  <c r="G82" i="10"/>
  <c r="E82" i="10"/>
  <c r="D82" i="10"/>
  <c r="I81" i="10"/>
  <c r="F81" i="10"/>
  <c r="I80" i="10"/>
  <c r="F80" i="10"/>
  <c r="I79" i="10"/>
  <c r="F79" i="10"/>
  <c r="H78" i="10"/>
  <c r="G78" i="10"/>
  <c r="E78" i="10"/>
  <c r="D78" i="10"/>
  <c r="I76" i="10"/>
  <c r="F76" i="10"/>
  <c r="I75" i="10"/>
  <c r="F75" i="10"/>
  <c r="I74" i="10"/>
  <c r="F74" i="10"/>
  <c r="I73" i="10"/>
  <c r="F73" i="10"/>
  <c r="I72" i="10"/>
  <c r="F72" i="10"/>
  <c r="H71" i="10"/>
  <c r="G71" i="10"/>
  <c r="E71" i="10"/>
  <c r="D71" i="10"/>
  <c r="F71" i="10" s="1"/>
  <c r="I70" i="10"/>
  <c r="F70" i="10"/>
  <c r="I69" i="10"/>
  <c r="F69" i="10"/>
  <c r="I68" i="10"/>
  <c r="F68" i="10"/>
  <c r="I67" i="10"/>
  <c r="F67" i="10"/>
  <c r="I66" i="10"/>
  <c r="F66" i="10"/>
  <c r="H65" i="10"/>
  <c r="I65" i="10" s="1"/>
  <c r="G65" i="10"/>
  <c r="F65" i="10"/>
  <c r="E65" i="10"/>
  <c r="D65" i="10"/>
  <c r="I64" i="10"/>
  <c r="F64" i="10"/>
  <c r="I63" i="10"/>
  <c r="F63" i="10"/>
  <c r="I62" i="10"/>
  <c r="F62" i="10"/>
  <c r="I61" i="10"/>
  <c r="F61" i="10"/>
  <c r="H60" i="10"/>
  <c r="G60" i="10"/>
  <c r="G59" i="10" s="1"/>
  <c r="G57" i="10" s="1"/>
  <c r="E60" i="10"/>
  <c r="E59" i="10" s="1"/>
  <c r="E57" i="10" s="1"/>
  <c r="D60" i="10"/>
  <c r="I60" i="10" s="1"/>
  <c r="H59" i="10"/>
  <c r="H57" i="10" s="1"/>
  <c r="I58" i="10"/>
  <c r="F58" i="10"/>
  <c r="I56" i="10"/>
  <c r="F56" i="10"/>
  <c r="I55" i="10"/>
  <c r="F55" i="10"/>
  <c r="H54" i="10"/>
  <c r="G54" i="10"/>
  <c r="E54" i="10"/>
  <c r="D54" i="10"/>
  <c r="I54" i="10" s="1"/>
  <c r="I53" i="10"/>
  <c r="F53" i="10"/>
  <c r="I52" i="10"/>
  <c r="F52" i="10"/>
  <c r="I51" i="10"/>
  <c r="F51" i="10"/>
  <c r="H50" i="10"/>
  <c r="G50" i="10"/>
  <c r="E50" i="10"/>
  <c r="D50" i="10"/>
  <c r="F50" i="10" s="1"/>
  <c r="I49" i="10"/>
  <c r="F49" i="10"/>
  <c r="I48" i="10"/>
  <c r="F48" i="10"/>
  <c r="I47" i="10"/>
  <c r="F47" i="10"/>
  <c r="I46" i="10"/>
  <c r="F46" i="10"/>
  <c r="I45" i="10"/>
  <c r="F45" i="10"/>
  <c r="H44" i="10"/>
  <c r="H43" i="10" s="1"/>
  <c r="G44" i="10"/>
  <c r="G43" i="10" s="1"/>
  <c r="E44" i="10"/>
  <c r="E43" i="10" s="1"/>
  <c r="D44" i="10"/>
  <c r="F44" i="10" s="1"/>
  <c r="I42" i="10"/>
  <c r="F42" i="10"/>
  <c r="I41" i="10"/>
  <c r="F41" i="10"/>
  <c r="I40" i="10"/>
  <c r="F40" i="10"/>
  <c r="H39" i="10"/>
  <c r="I39" i="10" s="1"/>
  <c r="G39" i="10"/>
  <c r="E39" i="10"/>
  <c r="D39" i="10"/>
  <c r="F39" i="10" s="1"/>
  <c r="I38" i="10"/>
  <c r="F38" i="10"/>
  <c r="I37" i="10"/>
  <c r="F37" i="10"/>
  <c r="I36" i="10"/>
  <c r="F36" i="10"/>
  <c r="I35" i="10"/>
  <c r="F35" i="10"/>
  <c r="I34" i="10"/>
  <c r="F34" i="10"/>
  <c r="H33" i="10"/>
  <c r="G33" i="10"/>
  <c r="E33" i="10"/>
  <c r="D33" i="10"/>
  <c r="F33" i="10" s="1"/>
  <c r="I32" i="10"/>
  <c r="F32" i="10"/>
  <c r="I31" i="10"/>
  <c r="F31" i="10"/>
  <c r="I30" i="10"/>
  <c r="F30" i="10"/>
  <c r="I29" i="10"/>
  <c r="F29" i="10"/>
  <c r="I28" i="10"/>
  <c r="F28" i="10"/>
  <c r="I27" i="10"/>
  <c r="F27" i="10"/>
  <c r="H26" i="10"/>
  <c r="I26" i="10" s="1"/>
  <c r="G26" i="10"/>
  <c r="E26" i="10"/>
  <c r="D26" i="10"/>
  <c r="F26" i="10" s="1"/>
  <c r="I25" i="10"/>
  <c r="F25" i="10"/>
  <c r="I24" i="10"/>
  <c r="F24" i="10"/>
  <c r="I23" i="10"/>
  <c r="F23" i="10"/>
  <c r="H22" i="10"/>
  <c r="H21" i="10" s="1"/>
  <c r="G22" i="10"/>
  <c r="G21" i="10" s="1"/>
  <c r="E22" i="10"/>
  <c r="E21" i="10" s="1"/>
  <c r="D22" i="10"/>
  <c r="F22" i="10" s="1"/>
  <c r="I20" i="10"/>
  <c r="F20" i="10"/>
  <c r="I19" i="10"/>
  <c r="F19" i="10"/>
  <c r="H18" i="10"/>
  <c r="I18" i="10" s="1"/>
  <c r="G18" i="10"/>
  <c r="E18" i="10"/>
  <c r="D18" i="10"/>
  <c r="F18" i="10" s="1"/>
  <c r="I17" i="10"/>
  <c r="F17" i="10"/>
  <c r="I16" i="10"/>
  <c r="F16" i="10"/>
  <c r="H15" i="10"/>
  <c r="I15" i="10" s="1"/>
  <c r="G15" i="10"/>
  <c r="E15" i="10"/>
  <c r="F15" i="10" s="1"/>
  <c r="D15" i="10"/>
  <c r="I14" i="10"/>
  <c r="F14" i="10"/>
  <c r="H13" i="10"/>
  <c r="I13" i="10" s="1"/>
  <c r="G13" i="10"/>
  <c r="F13" i="10"/>
  <c r="E13" i="10"/>
  <c r="E12" i="10" s="1"/>
  <c r="D13" i="10"/>
  <c r="D12" i="10"/>
  <c r="I33" i="10" l="1"/>
  <c r="I50" i="10"/>
  <c r="I103" i="10"/>
  <c r="F12" i="10"/>
  <c r="H12" i="10"/>
  <c r="H11" i="10" s="1"/>
  <c r="H10" i="10" s="1"/>
  <c r="E77" i="10"/>
  <c r="I43" i="10"/>
  <c r="H77" i="10"/>
  <c r="I71" i="10"/>
  <c r="G12" i="10"/>
  <c r="D43" i="10"/>
  <c r="F43" i="10" s="1"/>
  <c r="F113" i="10"/>
  <c r="G159" i="2"/>
  <c r="G11" i="10"/>
  <c r="G10" i="10" s="1"/>
  <c r="E11" i="10"/>
  <c r="E10" i="10" s="1"/>
  <c r="I22" i="10"/>
  <c r="I44" i="10"/>
  <c r="I78" i="10"/>
  <c r="F54" i="10"/>
  <c r="D59" i="10"/>
  <c r="F60" i="10"/>
  <c r="F82" i="10"/>
  <c r="D97" i="10"/>
  <c r="I97" i="10" s="1"/>
  <c r="F98" i="10"/>
  <c r="I82" i="10"/>
  <c r="D21" i="10"/>
  <c r="F21" i="10" s="1"/>
  <c r="F78" i="10"/>
  <c r="I12" i="10" l="1"/>
  <c r="F59" i="10"/>
  <c r="D57" i="10"/>
  <c r="D11" i="10"/>
  <c r="F97" i="10"/>
  <c r="D95" i="10"/>
  <c r="I21" i="10"/>
  <c r="H119" i="10"/>
  <c r="H9" i="10"/>
  <c r="G119" i="10"/>
  <c r="G9" i="10"/>
  <c r="E119" i="10"/>
  <c r="E9" i="10"/>
  <c r="I59" i="10"/>
  <c r="F57" i="10" l="1"/>
  <c r="I57" i="10"/>
  <c r="F95" i="10"/>
  <c r="I95" i="10"/>
  <c r="D77" i="10"/>
  <c r="D10" i="10"/>
  <c r="F11" i="10"/>
  <c r="I11" i="10"/>
  <c r="D119" i="10" l="1"/>
  <c r="F10" i="10"/>
  <c r="D9" i="10"/>
  <c r="I10" i="10"/>
  <c r="F77" i="10"/>
  <c r="I77" i="10"/>
  <c r="F119" i="10" l="1"/>
  <c r="I119" i="10"/>
  <c r="F9" i="10"/>
  <c r="I9" i="10"/>
  <c r="O277" i="9" l="1"/>
  <c r="N277" i="9"/>
  <c r="M277" i="9"/>
  <c r="L277" i="9"/>
  <c r="P277" i="9" s="1"/>
  <c r="K277" i="9"/>
  <c r="J277" i="9"/>
  <c r="I277" i="9"/>
  <c r="H277" i="9"/>
  <c r="F34" i="8"/>
  <c r="I34" i="8" s="1"/>
  <c r="F33" i="8"/>
  <c r="I33" i="8" s="1"/>
  <c r="F32" i="8"/>
  <c r="I32" i="8" s="1"/>
  <c r="F31" i="8"/>
  <c r="I31" i="8" s="1"/>
  <c r="I30" i="8" s="1"/>
  <c r="H30" i="8"/>
  <c r="G30" i="8"/>
  <c r="F30" i="8"/>
  <c r="E30" i="8"/>
  <c r="D30" i="8"/>
  <c r="F29" i="8"/>
  <c r="I29" i="8" s="1"/>
  <c r="F28" i="8"/>
  <c r="I28" i="8" s="1"/>
  <c r="F27" i="8"/>
  <c r="I27" i="8" s="1"/>
  <c r="F26" i="8"/>
  <c r="I26" i="8" s="1"/>
  <c r="H25" i="8"/>
  <c r="G25" i="8"/>
  <c r="E25" i="8"/>
  <c r="D25" i="8"/>
  <c r="F24" i="8"/>
  <c r="I24" i="8" s="1"/>
  <c r="F23" i="8"/>
  <c r="I23" i="8" s="1"/>
  <c r="H22" i="8"/>
  <c r="G22" i="8"/>
  <c r="F22" i="8"/>
  <c r="E22" i="8"/>
  <c r="D22" i="8"/>
  <c r="F21" i="8"/>
  <c r="I21" i="8" s="1"/>
  <c r="F20" i="8"/>
  <c r="I20" i="8" s="1"/>
  <c r="F19" i="8"/>
  <c r="I19" i="8" s="1"/>
  <c r="H18" i="8"/>
  <c r="G18" i="8"/>
  <c r="E18" i="8"/>
  <c r="D18" i="8"/>
  <c r="F17" i="8"/>
  <c r="I17" i="8" s="1"/>
  <c r="F16" i="8"/>
  <c r="I16" i="8" s="1"/>
  <c r="F15" i="8"/>
  <c r="I15" i="8" s="1"/>
  <c r="F14" i="8"/>
  <c r="I14" i="8" s="1"/>
  <c r="F13" i="8"/>
  <c r="I13" i="8" s="1"/>
  <c r="F12" i="8"/>
  <c r="I12" i="8" s="1"/>
  <c r="F11" i="8"/>
  <c r="I11" i="8" s="1"/>
  <c r="F10" i="8"/>
  <c r="I10" i="8" s="1"/>
  <c r="H9" i="8"/>
  <c r="G9" i="8"/>
  <c r="E9" i="8"/>
  <c r="D9" i="8"/>
  <c r="F8" i="8"/>
  <c r="I8" i="8" s="1"/>
  <c r="F7" i="8"/>
  <c r="I7" i="8" s="1"/>
  <c r="H6" i="8"/>
  <c r="G6" i="8"/>
  <c r="G36" i="8" s="1"/>
  <c r="E6" i="8"/>
  <c r="E36" i="8" s="1"/>
  <c r="D6" i="8"/>
  <c r="F10" i="7"/>
  <c r="E10" i="7"/>
  <c r="D10" i="7"/>
  <c r="C10" i="7"/>
  <c r="B10" i="7"/>
  <c r="G9" i="7"/>
  <c r="G8" i="7"/>
  <c r="G7" i="7"/>
  <c r="G6" i="7"/>
  <c r="G5" i="7"/>
  <c r="H36" i="6"/>
  <c r="H35" i="6"/>
  <c r="H34" i="6"/>
  <c r="H33" i="6"/>
  <c r="G32" i="6"/>
  <c r="F32" i="6"/>
  <c r="D32" i="6"/>
  <c r="C32" i="6"/>
  <c r="E32" i="6" s="1"/>
  <c r="H32" i="6" s="1"/>
  <c r="H31" i="6"/>
  <c r="H30" i="6"/>
  <c r="H29" i="6"/>
  <c r="H28" i="6"/>
  <c r="H27" i="6"/>
  <c r="H26" i="6"/>
  <c r="H25" i="6"/>
  <c r="H24" i="6"/>
  <c r="H23" i="6"/>
  <c r="G22" i="6"/>
  <c r="F22" i="6"/>
  <c r="E22" i="6"/>
  <c r="H22" i="6" s="1"/>
  <c r="D22" i="6"/>
  <c r="C22" i="6"/>
  <c r="H21" i="6"/>
  <c r="H20" i="6"/>
  <c r="H19" i="6"/>
  <c r="H18" i="6"/>
  <c r="H17" i="6"/>
  <c r="H16" i="6"/>
  <c r="H15" i="6"/>
  <c r="G14" i="6"/>
  <c r="F14" i="6"/>
  <c r="E14" i="6"/>
  <c r="H14" i="6" s="1"/>
  <c r="D14" i="6"/>
  <c r="C14" i="6"/>
  <c r="H13" i="6"/>
  <c r="H12" i="6"/>
  <c r="H11" i="6"/>
  <c r="H10" i="6"/>
  <c r="H9" i="6"/>
  <c r="H8" i="6"/>
  <c r="H7" i="6"/>
  <c r="H6" i="6"/>
  <c r="G5" i="6"/>
  <c r="G37" i="6" s="1"/>
  <c r="F5" i="6"/>
  <c r="F37" i="6" s="1"/>
  <c r="E5" i="6"/>
  <c r="D5" i="6"/>
  <c r="D37" i="6" s="1"/>
  <c r="C5" i="6"/>
  <c r="C37" i="6" s="1"/>
  <c r="E76" i="5"/>
  <c r="H76" i="5" s="1"/>
  <c r="E75" i="5"/>
  <c r="H75" i="5" s="1"/>
  <c r="E74" i="5"/>
  <c r="H74" i="5" s="1"/>
  <c r="E73" i="5"/>
  <c r="H73" i="5" s="1"/>
  <c r="E72" i="5"/>
  <c r="H72" i="5" s="1"/>
  <c r="E71" i="5"/>
  <c r="H71" i="5" s="1"/>
  <c r="E70" i="5"/>
  <c r="H70" i="5" s="1"/>
  <c r="G69" i="5"/>
  <c r="F69" i="5"/>
  <c r="D69" i="5"/>
  <c r="C69" i="5"/>
  <c r="H68" i="5"/>
  <c r="H67" i="5"/>
  <c r="H66" i="5"/>
  <c r="H65" i="5" s="1"/>
  <c r="G65" i="5"/>
  <c r="F65" i="5"/>
  <c r="E65" i="5"/>
  <c r="D65" i="5"/>
  <c r="C65" i="5"/>
  <c r="H64" i="5"/>
  <c r="H63" i="5"/>
  <c r="H62" i="5"/>
  <c r="H61" i="5"/>
  <c r="H60" i="5"/>
  <c r="H59" i="5"/>
  <c r="H58" i="5"/>
  <c r="G57" i="5"/>
  <c r="F57" i="5"/>
  <c r="E57" i="5"/>
  <c r="D57" i="5"/>
  <c r="C57" i="5"/>
  <c r="H56" i="5"/>
  <c r="H55" i="5"/>
  <c r="H54" i="5"/>
  <c r="H53" i="5" s="1"/>
  <c r="G53" i="5"/>
  <c r="F53" i="5"/>
  <c r="E53" i="5"/>
  <c r="D53" i="5"/>
  <c r="C53" i="5"/>
  <c r="H52" i="5"/>
  <c r="H51" i="5"/>
  <c r="H50" i="5"/>
  <c r="H49" i="5"/>
  <c r="H48" i="5"/>
  <c r="H47" i="5"/>
  <c r="H46" i="5"/>
  <c r="H45" i="5"/>
  <c r="H44" i="5"/>
  <c r="G43" i="5"/>
  <c r="F43" i="5"/>
  <c r="E43" i="5"/>
  <c r="D43" i="5"/>
  <c r="C43" i="5"/>
  <c r="H42" i="5"/>
  <c r="H41" i="5"/>
  <c r="H40" i="5"/>
  <c r="H39" i="5"/>
  <c r="H38" i="5"/>
  <c r="H37" i="5"/>
  <c r="H36" i="5"/>
  <c r="H35" i="5"/>
  <c r="H34" i="5"/>
  <c r="G33" i="5"/>
  <c r="F33" i="5"/>
  <c r="E33" i="5"/>
  <c r="D33" i="5"/>
  <c r="C33" i="5"/>
  <c r="H32" i="5"/>
  <c r="H31" i="5"/>
  <c r="H30" i="5"/>
  <c r="H29" i="5"/>
  <c r="H28" i="5"/>
  <c r="H27" i="5"/>
  <c r="H26" i="5"/>
  <c r="H25" i="5"/>
  <c r="H24" i="5"/>
  <c r="G23" i="5"/>
  <c r="F23" i="5"/>
  <c r="E23" i="5"/>
  <c r="D23" i="5"/>
  <c r="C23" i="5"/>
  <c r="H22" i="5"/>
  <c r="H21" i="5"/>
  <c r="H13" i="5" s="1"/>
  <c r="H20" i="5"/>
  <c r="H19" i="5"/>
  <c r="H18" i="5"/>
  <c r="H17" i="5"/>
  <c r="H16" i="5"/>
  <c r="H15" i="5"/>
  <c r="H14" i="5"/>
  <c r="G13" i="5"/>
  <c r="F13" i="5"/>
  <c r="E13" i="5"/>
  <c r="D13" i="5"/>
  <c r="C13" i="5"/>
  <c r="H12" i="5"/>
  <c r="H11" i="5"/>
  <c r="H10" i="5"/>
  <c r="H9" i="5"/>
  <c r="H8" i="5"/>
  <c r="H7" i="5"/>
  <c r="H6" i="5"/>
  <c r="G5" i="5"/>
  <c r="F5" i="5"/>
  <c r="E5" i="5"/>
  <c r="D5" i="5"/>
  <c r="C5" i="5"/>
  <c r="F135" i="2"/>
  <c r="E135" i="2"/>
  <c r="D135" i="2"/>
  <c r="C135" i="2"/>
  <c r="B135" i="2"/>
  <c r="G133" i="2"/>
  <c r="G132" i="2"/>
  <c r="G131" i="2"/>
  <c r="G130" i="2"/>
  <c r="G129" i="2"/>
  <c r="G128" i="2"/>
  <c r="G127" i="2"/>
  <c r="G126" i="2"/>
  <c r="G125" i="2"/>
  <c r="G124" i="2"/>
  <c r="G123" i="2"/>
  <c r="G122" i="2"/>
  <c r="G121" i="2"/>
  <c r="G120" i="2"/>
  <c r="G119" i="2"/>
  <c r="G118" i="2"/>
  <c r="G117" i="2"/>
  <c r="G116" i="2"/>
  <c r="G115" i="2"/>
  <c r="G114" i="2"/>
  <c r="G113" i="2"/>
  <c r="G108" i="2"/>
  <c r="G107" i="2"/>
  <c r="G106" i="2"/>
  <c r="G105" i="2"/>
  <c r="G104" i="2"/>
  <c r="G103" i="2"/>
  <c r="G102" i="2"/>
  <c r="G101" i="2"/>
  <c r="G100" i="2"/>
  <c r="G99" i="2"/>
  <c r="G98" i="2"/>
  <c r="G97" i="2"/>
  <c r="G96" i="2"/>
  <c r="G95" i="2"/>
  <c r="G94" i="2"/>
  <c r="G93" i="2"/>
  <c r="G92" i="2"/>
  <c r="G91" i="2"/>
  <c r="G90" i="2"/>
  <c r="G89" i="2"/>
  <c r="G88" i="2"/>
  <c r="G87" i="2"/>
  <c r="G86" i="2"/>
  <c r="G85" i="2"/>
  <c r="G84" i="2"/>
  <c r="G83" i="2"/>
  <c r="G82" i="2"/>
  <c r="G81" i="2"/>
  <c r="G80" i="2"/>
  <c r="G79" i="2"/>
  <c r="G78" i="2"/>
  <c r="G77" i="2"/>
  <c r="G72" i="2"/>
  <c r="G71" i="2"/>
  <c r="G70" i="2"/>
  <c r="G69" i="2"/>
  <c r="G68" i="2"/>
  <c r="G67" i="2"/>
  <c r="G66" i="2"/>
  <c r="G65" i="2"/>
  <c r="G64" i="2"/>
  <c r="G63" i="2"/>
  <c r="G62" i="2"/>
  <c r="G61" i="2"/>
  <c r="G60" i="2"/>
  <c r="G59" i="2"/>
  <c r="G58" i="2"/>
  <c r="G57" i="2"/>
  <c r="G56" i="2"/>
  <c r="G55" i="2"/>
  <c r="G54" i="2"/>
  <c r="G53" i="2"/>
  <c r="G52" i="2"/>
  <c r="G51" i="2"/>
  <c r="G50" i="2"/>
  <c r="G49" i="2"/>
  <c r="G48" i="2"/>
  <c r="G47" i="2"/>
  <c r="G46" i="2"/>
  <c r="G45" i="2"/>
  <c r="G44" i="2"/>
  <c r="G43" i="2"/>
  <c r="G42" i="2"/>
  <c r="G41" i="2"/>
  <c r="G36" i="2"/>
  <c r="G35" i="2"/>
  <c r="G34" i="2"/>
  <c r="G33" i="2"/>
  <c r="G32" i="2"/>
  <c r="G31" i="2"/>
  <c r="G30" i="2"/>
  <c r="G29" i="2"/>
  <c r="G28" i="2"/>
  <c r="G27" i="2"/>
  <c r="G26" i="2"/>
  <c r="G25" i="2"/>
  <c r="G24" i="2"/>
  <c r="G23" i="2"/>
  <c r="G22" i="2"/>
  <c r="G21" i="2"/>
  <c r="G20" i="2"/>
  <c r="G19" i="2"/>
  <c r="G18" i="2"/>
  <c r="G17" i="2"/>
  <c r="G16" i="2"/>
  <c r="G15" i="2"/>
  <c r="G14" i="2"/>
  <c r="G13" i="2"/>
  <c r="G12" i="2"/>
  <c r="G11" i="2"/>
  <c r="G10" i="2"/>
  <c r="G9" i="2"/>
  <c r="G8" i="2"/>
  <c r="G7" i="2"/>
  <c r="G6" i="2"/>
  <c r="G5" i="2"/>
  <c r="H38" i="1"/>
  <c r="E38" i="1"/>
  <c r="H37" i="1"/>
  <c r="G37" i="1"/>
  <c r="G39" i="1" s="1"/>
  <c r="F37" i="1"/>
  <c r="C37" i="1"/>
  <c r="H31" i="1"/>
  <c r="G31" i="1"/>
  <c r="F31" i="1"/>
  <c r="E31" i="1"/>
  <c r="D31" i="1"/>
  <c r="D39" i="1" s="1"/>
  <c r="C31" i="1"/>
  <c r="H21" i="1"/>
  <c r="G21" i="1"/>
  <c r="F21" i="1"/>
  <c r="E21" i="1"/>
  <c r="D21" i="1"/>
  <c r="C21" i="1"/>
  <c r="G16" i="1"/>
  <c r="F16" i="1"/>
  <c r="E16" i="1"/>
  <c r="D16" i="1"/>
  <c r="C16" i="1"/>
  <c r="H15" i="1"/>
  <c r="H14" i="1"/>
  <c r="H13" i="1"/>
  <c r="H12" i="1"/>
  <c r="H11" i="1"/>
  <c r="H10" i="1"/>
  <c r="H9" i="1"/>
  <c r="H8" i="1"/>
  <c r="H7" i="1"/>
  <c r="H6" i="1"/>
  <c r="H5" i="1"/>
  <c r="H5" i="5" l="1"/>
  <c r="C77" i="5"/>
  <c r="H57" i="5"/>
  <c r="F77" i="5"/>
  <c r="D77" i="5"/>
  <c r="G77" i="5"/>
  <c r="E69" i="5"/>
  <c r="E77" i="5" s="1"/>
  <c r="H43" i="5"/>
  <c r="H33" i="5"/>
  <c r="H23" i="5"/>
  <c r="G10" i="7"/>
  <c r="H36" i="8"/>
  <c r="D36" i="8"/>
  <c r="Q277" i="9"/>
  <c r="H39" i="1"/>
  <c r="H16" i="1"/>
  <c r="C39" i="1"/>
  <c r="E39" i="1"/>
  <c r="F39" i="1"/>
  <c r="G135" i="2"/>
  <c r="I9" i="8"/>
  <c r="I6" i="8"/>
  <c r="I25" i="8"/>
  <c r="I18" i="8"/>
  <c r="I22" i="8"/>
  <c r="F25" i="8"/>
  <c r="F18" i="8"/>
  <c r="F6" i="8"/>
  <c r="F9" i="8"/>
  <c r="E37" i="6"/>
  <c r="H5" i="6"/>
  <c r="H37" i="6" s="1"/>
  <c r="H69" i="5"/>
  <c r="H77" i="5" l="1"/>
  <c r="I36" i="8"/>
  <c r="F36"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DGCG</author>
  </authors>
  <commentList>
    <comment ref="I7" authorId="0" shapeId="0" xr:uid="{51BAC44F-5DE4-4ACB-B9A3-90E98DC154AE}">
      <text>
        <r>
          <rPr>
            <b/>
            <sz val="9"/>
            <color indexed="81"/>
            <rFont val="Tahoma"/>
            <family val="2"/>
          </rPr>
          <t>DGCG:</t>
        </r>
        <r>
          <rPr>
            <sz val="9"/>
            <color indexed="81"/>
            <rFont val="Tahoma"/>
            <family val="2"/>
          </rPr>
          <t xml:space="preserve">
Modificado menos devengado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DGCG</author>
  </authors>
  <commentList>
    <comment ref="O5" authorId="0" shapeId="0" xr:uid="{61B56E88-514B-46E4-B4DA-194C0760D087}">
      <text>
        <r>
          <rPr>
            <b/>
            <sz val="9"/>
            <color indexed="81"/>
            <rFont val="Tahoma"/>
            <family val="2"/>
          </rPr>
          <t>DGCG:</t>
        </r>
        <r>
          <rPr>
            <sz val="9"/>
            <color indexed="81"/>
            <rFont val="Tahoma"/>
            <family val="2"/>
          </rPr>
          <t xml:space="preserve">
Modificado menos devengado</t>
        </r>
      </text>
    </comment>
  </commentList>
</comments>
</file>

<file path=xl/sharedStrings.xml><?xml version="1.0" encoding="utf-8"?>
<sst xmlns="http://schemas.openxmlformats.org/spreadsheetml/2006/main" count="1840" uniqueCount="1219">
  <si>
    <t>INSTITUTO DE SALUD PUBLICA DEL ESTADO DE GUANAJUATO
Estado Analítico de Ingresos
Del 1 de Enero al 30 de Septiembre de 2021</t>
  </si>
  <si>
    <t>Rubro de Ingresos</t>
  </si>
  <si>
    <t>Ingresos</t>
  </si>
  <si>
    <t>Diferencia</t>
  </si>
  <si>
    <t>Estimado</t>
  </si>
  <si>
    <t>Ampliaciones y Reducciones</t>
  </si>
  <si>
    <t>Modificado</t>
  </si>
  <si>
    <t>Devengado</t>
  </si>
  <si>
    <t>Recaudado</t>
  </si>
  <si>
    <t>(1)</t>
  </si>
  <si>
    <t>(2)</t>
  </si>
  <si>
    <t>(3 = 1 + 2)</t>
  </si>
  <si>
    <t>(4)</t>
  </si>
  <si>
    <t>(5)</t>
  </si>
  <si>
    <t>(6 = 5 - 1)</t>
  </si>
  <si>
    <t>Impuestos</t>
  </si>
  <si>
    <t>10</t>
  </si>
  <si>
    <t>Cuotas y Aportaciones de Seguridad Social</t>
  </si>
  <si>
    <t>20</t>
  </si>
  <si>
    <t>Contribuciones de Mejoras</t>
  </si>
  <si>
    <t>30</t>
  </si>
  <si>
    <t>Derechos</t>
  </si>
  <si>
    <t>40</t>
  </si>
  <si>
    <t>Productos</t>
  </si>
  <si>
    <t>50</t>
  </si>
  <si>
    <t>Aprovechamientos</t>
  </si>
  <si>
    <t>60</t>
  </si>
  <si>
    <t>Ingresos por Venta de Bienes, Prestación de Servicios y Otros Ingresos</t>
  </si>
  <si>
    <t>70</t>
  </si>
  <si>
    <t>Participaciones, Aportaciones, Convenios, Incentivos de Derivados de la Colaboración Fiscal y Fondos Distintos de Aportaciones</t>
  </si>
  <si>
    <t>80</t>
  </si>
  <si>
    <t>Transferencias, Asignaciones, Subsidios y Subvenciones, y Pensiones y Jubilaciones</t>
  </si>
  <si>
    <t>90</t>
  </si>
  <si>
    <t>Ingresos Derivados de Financiamientos</t>
  </si>
  <si>
    <t>00</t>
  </si>
  <si>
    <t>xx</t>
  </si>
  <si>
    <t>Total</t>
  </si>
  <si>
    <t>Ingresos Excedentes</t>
  </si>
  <si>
    <t>Estado Analítico de Ingresos Por Fuente de Financiamiento</t>
  </si>
  <si>
    <t>Ingresos del Poder Ejecutivo Federal o Estatal y de los Municipios</t>
  </si>
  <si>
    <r>
      <t>Productos</t>
    </r>
    <r>
      <rPr>
        <vertAlign val="superscript"/>
        <sz val="8"/>
        <rFont val="Arial"/>
        <family val="2"/>
      </rPr>
      <t>1</t>
    </r>
  </si>
  <si>
    <r>
      <t>Aprovechamientos</t>
    </r>
    <r>
      <rPr>
        <vertAlign val="superscript"/>
        <sz val="8"/>
        <rFont val="Arial"/>
        <family val="2"/>
      </rPr>
      <t>2</t>
    </r>
  </si>
  <si>
    <t>Participaciones, Aportaciones, Convenios, Incentivos Derivados de la Colaboración Fiscal y Fondos Distintos de Aportaciones</t>
  </si>
  <si>
    <t>Ingresos de los Entes Públicos de los Poderes Legislativo y
Judicial, de los Órganos Autónomos y del Sector Paraestatal o Paramunicipal, así como de las Empresas Productivas del Estado</t>
  </si>
  <si>
    <r>
      <t>Productos</t>
    </r>
    <r>
      <rPr>
        <vertAlign val="superscript"/>
        <sz val="8"/>
        <color rgb="FF0070C0"/>
        <rFont val="Arial"/>
        <family val="2"/>
      </rPr>
      <t>1</t>
    </r>
  </si>
  <si>
    <r>
      <t>Ingresos por Venta de Bienes, Prestación de Servicios y Otros Ingresos</t>
    </r>
    <r>
      <rPr>
        <vertAlign val="superscript"/>
        <sz val="8"/>
        <rFont val="Arial"/>
        <family val="2"/>
      </rPr>
      <t>3</t>
    </r>
  </si>
  <si>
    <t>Ingresos Derivados de Financiamiento</t>
  </si>
  <si>
    <t>“Bajo protesta de decir verdad declaramos que los Estados Financieros y sus notas, son razonablemente correctos y son responsabilidad del emisor”.</t>
  </si>
  <si>
    <r>
      <rPr>
        <vertAlign val="superscript"/>
        <sz val="8"/>
        <color theme="1"/>
        <rFont val="Arial"/>
        <family val="2"/>
      </rPr>
      <t>1</t>
    </r>
    <r>
      <rPr>
        <sz val="8"/>
        <color theme="1"/>
        <rFont val="Arial"/>
        <family val="2"/>
      </rPr>
      <t xml:space="preserve"> Incluye intereses que generan las cuentas bancarias de los entes públicos en productos.</t>
    </r>
  </si>
  <si>
    <r>
      <rPr>
        <vertAlign val="superscript"/>
        <sz val="8"/>
        <color theme="1"/>
        <rFont val="Arial"/>
        <family val="2"/>
      </rPr>
      <t>2</t>
    </r>
    <r>
      <rPr>
        <sz val="8"/>
        <color theme="1"/>
        <rFont val="Arial"/>
        <family val="2"/>
      </rPr>
      <t xml:space="preserve"> Incluye donativos en efectivo del Poder Ejecutivo, entre otros aprovechamientos.</t>
    </r>
  </si>
  <si>
    <r>
      <rPr>
        <vertAlign val="superscript"/>
        <sz val="8"/>
        <color theme="1"/>
        <rFont val="Arial"/>
        <family val="2"/>
      </rPr>
      <t>3</t>
    </r>
    <r>
      <rPr>
        <sz val="8"/>
        <color theme="1"/>
        <rFont val="Arial"/>
        <family val="2"/>
      </rPr>
      <t xml:space="preserve"> Se refiere a los ingresos propios obtenidos por los Poderes Legislativo y Judicial, los Órganos Autónomos y las entidades de la administración pública paraestatal y paramunicipal, por sus actividades diversas no inherentes a su operación que generan recursos y que no sean ingresos por venta de bienes o prestación de servicios, tales como donativos en efectivo, entre otros.</t>
    </r>
  </si>
  <si>
    <t>INSTITUTO DE SALUD PUBLICA DEL ESTADO DE GUANAJUATO
Estado Analítico del Ejercicio del Presupuesto de Egresos
Clasificación Administrativa  
Del 1 de Enero al 30 de Septiembre de 2021</t>
  </si>
  <si>
    <t>Concepto</t>
  </si>
  <si>
    <t xml:space="preserve">Egresos </t>
  </si>
  <si>
    <t>Subejercicio</t>
  </si>
  <si>
    <t>Aprobado</t>
  </si>
  <si>
    <t>Ampliaciones/ (Reducciones)</t>
  </si>
  <si>
    <t>Pagado</t>
  </si>
  <si>
    <t>3 = (1 + 2 )</t>
  </si>
  <si>
    <t>6 = ( 3 - 4 )</t>
  </si>
  <si>
    <t>0101 DESPACHO DEL DIRECTOR GENERAL DEL I</t>
  </si>
  <si>
    <t>0102 COORDINACION DE COMUNICACION SOCIAL</t>
  </si>
  <si>
    <t>0103 COORDINACION DE ASUNTOS JURIDICOS</t>
  </si>
  <si>
    <t>0104 ÓRGANO INTERNO DE CONTROL</t>
  </si>
  <si>
    <t>0106 COORDINACIÓN GENERAL DE SALUD PÚBLI</t>
  </si>
  <si>
    <t>0107 COORDINACIÓN GENERAL DE ADMINISTRAC</t>
  </si>
  <si>
    <t>0201 DES. DIR GRAL DE SERVICIOS DE SALUD</t>
  </si>
  <si>
    <t>0301 DES DIR GRAL DE PLANEACION Y DESARR</t>
  </si>
  <si>
    <t>0401 DIRECCIÓN GENERAL DE PROTECCIÓN CON</t>
  </si>
  <si>
    <t>0501 DES DIR GENERAL DE ADMINISTRACIÓN</t>
  </si>
  <si>
    <t>0502 DIRECCIÓN DE RECURSOS MATERIALES;</t>
  </si>
  <si>
    <t>0601 DIRECCIÓN GENERAL DE RECURSOS HUMAN</t>
  </si>
  <si>
    <t>0701 JUR SANIT NO. I CON SEDE EN GTO</t>
  </si>
  <si>
    <t>0702 JUR SANIT NO. II SEDE SAN MIGUEL DE</t>
  </si>
  <si>
    <t>0703 JUR SANIT NO. III SEDE CELAYA</t>
  </si>
  <si>
    <t>0704 JUR SANIT NO. IV SEDE ACAMBARO</t>
  </si>
  <si>
    <t>0705 JUR SANIT NO. V SEDE SALAMANCA</t>
  </si>
  <si>
    <t>0706 JUR SANIT NO. VI SEDE IRAPUATO</t>
  </si>
  <si>
    <t>0707 JUR SANIT NO. VII SEDE LEON</t>
  </si>
  <si>
    <t>0708 JUR SANIT NO. VIII SED SAN FCO DEL</t>
  </si>
  <si>
    <t>0709 UNIDAD MÉDICA MUNICIPIO GUANAJUATO</t>
  </si>
  <si>
    <t>0710 UNIDAD MÉDICA MUNICIPIO DOLORES HID</t>
  </si>
  <si>
    <t>0711 UNIDAD MÉDICA MUNICIPIO SAN DIEGO D</t>
  </si>
  <si>
    <t>0712 UNIDAD MÉDICA MUNICIPIO SAN FÉLIPE</t>
  </si>
  <si>
    <t>0713 UNIDAD MÉDICA MUNICIPIO OCAMPO</t>
  </si>
  <si>
    <t>0714 UNIDAD MÉDICA MUNICIPIO SAN MIGUEL</t>
  </si>
  <si>
    <t>0715 UNIDAD MÉDICA MUNICIPIO DR  MORA</t>
  </si>
  <si>
    <t>0716 UNIDAD MÉDICA MUNICIPIO SAN JOSE IT</t>
  </si>
  <si>
    <t>0717 UNIDAD MÉDICA MUNICIPIO SAN LUIS DE</t>
  </si>
  <si>
    <t>0718 UNIDAD MÉDICA MUNICIPIO VICTORIA</t>
  </si>
  <si>
    <t>0719 UNIDAD MÉDICA MUNICIPIO SANTA CATAR</t>
  </si>
  <si>
    <t>0720 UNIDAD MÉDICA MUNICIPIO TIERRA BLAN</t>
  </si>
  <si>
    <t>0721 UNIDAD MÉDICA MUNICIPIO ATARJEA</t>
  </si>
  <si>
    <t>0722 UNIDAD MÉDICA MUNICIPIO XICHU</t>
  </si>
  <si>
    <t>0723 UNIDAD MÉDICA MUNICIPIO CELAYA</t>
  </si>
  <si>
    <t>0724 UNIDAD MÉDICA MUNICIPIO SANTA CRUZ</t>
  </si>
  <si>
    <t>0725 UNIDAD MÉDICA MUNICIPIO CORTAZAR</t>
  </si>
  <si>
    <t>0726 UNIDAD MÉDICA MUNICIPIO TARIMORO</t>
  </si>
  <si>
    <t>0727 UNIDAD MÉDICA MUNICIPIO COMONFORT</t>
  </si>
  <si>
    <t>0728 UNIDAD MÉDICA MUNICIPIO VILLAGRAN</t>
  </si>
  <si>
    <t>0729 UNIDAD MÉDICA MUNICIPIO APASEO EL A</t>
  </si>
  <si>
    <t>0730 UNIDAD MÉDICA MUNICIPIO APASEO EL G</t>
  </si>
  <si>
    <t>0731 UNIDAD MÉDICA MUNICIPIO ACAMBARO</t>
  </si>
  <si>
    <t>0732 UNIDAD MÉDICA MUNICIPIO SALVATIERRA</t>
  </si>
  <si>
    <t>0733 UNIDAD MÉDICA MUNICIPIO CORONEO</t>
  </si>
  <si>
    <t>0734 UNIDAD MÉDICA MUNICIPIO SANTIAGO MA</t>
  </si>
  <si>
    <t>0735 UNIDAD MÉDICA MUNICIPIO TARANDACUAO</t>
  </si>
  <si>
    <t>0736 UNIDAD MÉDICA MUNICIPIO JERÉCUARO</t>
  </si>
  <si>
    <t>0737 UNIDAD MÉDICA MUNICIPIO SALAMANCA</t>
  </si>
  <si>
    <t>0738 UNIDAD MÉDICA MUNICIPIO VALLE DE SA</t>
  </si>
  <si>
    <t>0739 UNIDAD MÉDICA MUNICIPIO JARAL DEL P</t>
  </si>
  <si>
    <t>0740 UNIDAD MÉDICA MUNICIPIO YURIRIA</t>
  </si>
  <si>
    <t>0741 UNIDAD MÉDICA MUNICIPIO URIANGATO</t>
  </si>
  <si>
    <t>0742 UNIDAD MÉDICA MUNICIPIO MOROLEON</t>
  </si>
  <si>
    <t>0743 UNIDAD MÉDICA MUNICIPIO IRAPUATO</t>
  </si>
  <si>
    <t>0744 UNIDAD MÉDICA MUNICIPIO ABASOLO</t>
  </si>
  <si>
    <t>0745 UNIDAD MÉDICA MUNICIPIO CUERAMARO</t>
  </si>
  <si>
    <t>0746 UNIDAD MÉDICA MUNICIPIO HUANIMARO</t>
  </si>
  <si>
    <t>0747 UNIDAD MÉDICA MUNICIPIO PUEBLO NUEV</t>
  </si>
  <si>
    <t>0748 UNIDAD MÉDICA MUNICIPIO PENJAMO</t>
  </si>
  <si>
    <t>0749 UNIDAD MÉDICA MUNICIPIO LEÓN</t>
  </si>
  <si>
    <t>0750 UNIDAD MÉDICA MUNICIPIO SILAO</t>
  </si>
  <si>
    <t>0751 UNIDAD MÉDICA MUNICIPIO ROMITA</t>
  </si>
  <si>
    <t>0752 UNIDAD MÉDICA MUNICIPIO SAN FRANCIS</t>
  </si>
  <si>
    <t>0753 UNIDAD MÉDICA MUNICIPIO PURÍSIMA DE</t>
  </si>
  <si>
    <t>0754 UNIDAD MÉDICA MUNICIPIO CD  MANUEL</t>
  </si>
  <si>
    <t>0801 HOSPITAL GENERAL ACAMBARO</t>
  </si>
  <si>
    <t>0802 HOSPITAL GENERAL ALLENDE</t>
  </si>
  <si>
    <t>0803 HOSPITAL GENERAL CELAYA</t>
  </si>
  <si>
    <t>0804 HOSPITAL GENERAL DOLORES HIDALGO</t>
  </si>
  <si>
    <t>0805 HOSPITAL GENERAL GUANAJUATO</t>
  </si>
  <si>
    <t>0806 HOSPITAL GENERAL IRAPUATO</t>
  </si>
  <si>
    <t>0807 HOSPITAL GENERAL LEÓN</t>
  </si>
  <si>
    <t>0808 HOSPITAL GENERAL SALAMANCA</t>
  </si>
  <si>
    <t>0809 HOSPITAL GENERAL SALVATIERRA</t>
  </si>
  <si>
    <t>0810 HOSPITAL GENERAL URIANGATO</t>
  </si>
  <si>
    <t>0811 HOSPITAL MATERNO INFANTIL</t>
  </si>
  <si>
    <t>0812 CAIS MENTAL DE LEÓN</t>
  </si>
  <si>
    <t>0813 HOSPITAL GENERAL PÉNJAMO</t>
  </si>
  <si>
    <t>0814 HOSPITAL GENERAL SAN LUIS DE LA PAZ</t>
  </si>
  <si>
    <t>0815 COORDINACION INTERSECTORIAL</t>
  </si>
  <si>
    <t>0816 HOSDPITAL COMUNITARIO SAN FELIPE</t>
  </si>
  <si>
    <t>0817 HOSDPITAL COMUNITARIO SAN FCO. RINC</t>
  </si>
  <si>
    <t>0819 HOSDPITAL COMUNITARIO ROMITA</t>
  </si>
  <si>
    <t>0823 HOSDPITAL COMUNITARIO COMONFORT</t>
  </si>
  <si>
    <t>0824 HOSDPITAL COMUNITARIO APASEO EL GDE</t>
  </si>
  <si>
    <t>0825 HOSDPITAL COMUNITARIO JERECUARO</t>
  </si>
  <si>
    <t>0826 HOSPITAL GENERAL DE SAN JOSE ITURBI</t>
  </si>
  <si>
    <t>0827 HOSPITAL GENERAL DE SILAO</t>
  </si>
  <si>
    <t>0828 HOSPITAL GENERAL VALLE DE SANTIAGO</t>
  </si>
  <si>
    <t>0829 HOSPITAL COMUNITARIO ABASOLO</t>
  </si>
  <si>
    <t>0830 HOSPITAL COMUNITARIO APASEO EL ALTO</t>
  </si>
  <si>
    <t>0831 HOSPITAL COMUNITARIO MANUEL DOBLADO</t>
  </si>
  <si>
    <t>0832 HOSPITAL COMUNITARIO JUVENTINO ROSA</t>
  </si>
  <si>
    <t>0833 HOSPITAL COMUNITARIO CORTAZAR</t>
  </si>
  <si>
    <t>0834 HOSPITAL COMUNITARIO TARIMORO</t>
  </si>
  <si>
    <t>0835 HOSPITAL COMUNITARIO VILLAGRAN</t>
  </si>
  <si>
    <t>0837 HOSPITAL COMUNITARIO HUANIMARO</t>
  </si>
  <si>
    <t>0838 HOSPITALA COMUNITARIO JARAL DEL PRO</t>
  </si>
  <si>
    <t>0839 HOSPITAL COMUNITARIO MOROLEÓN</t>
  </si>
  <si>
    <t>0840 HOSPITAL COMUNITARIO YURIRIA</t>
  </si>
  <si>
    <t>0841 HOSPITAL COMUNITARIO SAN DIEGO DE L</t>
  </si>
  <si>
    <t>0842 HOSPITAL MATERNO SAN LUIS DE LA PAZ</t>
  </si>
  <si>
    <t>0843 HOSPITAL MATERNO CELAYA</t>
  </si>
  <si>
    <t>0844 HOSP.D ESPECIALIDADES PEDIÁTRICO DE</t>
  </si>
  <si>
    <t>0845 HOSPITAL MATERNO INFANTIL DE IRAPUA</t>
  </si>
  <si>
    <t>0846 HOSPITAL DE LOS PUEBLOS DEL RINCÓN</t>
  </si>
  <si>
    <t>0847 HOSPITAL COMUNITARIO LAS JOYAS</t>
  </si>
  <si>
    <t>0848 HOSPITAL ESTATAL DE ATENCIÓN AL COV</t>
  </si>
  <si>
    <t>0901 LABORATORIO ESTATAL DE SALUD PUBLIC</t>
  </si>
  <si>
    <t>0902 CENTRO ESTATAL DE TRANFUSION SANGUI</t>
  </si>
  <si>
    <t>0903 SISTEMA DE URGENCIAS DEL ESTADO DE</t>
  </si>
  <si>
    <t>0904 COGUSIDA</t>
  </si>
  <si>
    <t>0905 CONSEJO ESTATAL DE TRANSPLANTES (CO</t>
  </si>
  <si>
    <t>0907 CENTRO ESTATAL DE CUIDADOS CRÍTICOS</t>
  </si>
  <si>
    <t>0908 CLÍNICA DE DESINTOXICACIÓN DE LEÓN</t>
  </si>
  <si>
    <t>0818 HOSDPITAL COMUNITARIO PURISIMA DEL</t>
  </si>
  <si>
    <t>Total del Gasto</t>
  </si>
  <si>
    <t>Egresos</t>
  </si>
  <si>
    <t xml:space="preserve">    Poder Ejecutivo </t>
  </si>
  <si>
    <t>NO APLICA</t>
  </si>
  <si>
    <t xml:space="preserve">    Poder Legislativo</t>
  </si>
  <si>
    <t xml:space="preserve">    Poder Judicial</t>
  </si>
  <si>
    <t xml:space="preserve">    Organismos Autónomos</t>
  </si>
  <si>
    <t>Entidades Paraestatales y Fideicomisos No Empresariales y No Financieros</t>
  </si>
  <si>
    <t>Instituciones Públicas de la Seguridad Social</t>
  </si>
  <si>
    <t>Entidades Paraestatales Empresariales No Financieras con Participación Estatal Mayoritaria</t>
  </si>
  <si>
    <t>Fideicomisos Empresariales No Financieros con Participación Estatal Mayoritaria</t>
  </si>
  <si>
    <t>Entidades Paraestatales Empresariales Financieras Monetarias con Participación Estatal Mayoritaria</t>
  </si>
  <si>
    <t>Entidades Paraestatales Financieras No Monetarias con Participación Estatal Mayoritaria</t>
  </si>
  <si>
    <t>Fideicomisos Financieros Públicos con Participación Estatal Mayoritaria</t>
  </si>
  <si>
    <t>INSTITUTO DE SALUD PUBLICA DEL ESTADO DE GUANAJUATOe
Estado Analítico del Ejercicio del Presupuesto de Egresos
Clasificación por Objeto del Gasto (Capítulo y Concepto)
Del 1 de Enero al 30 de Septiembre de 2021</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</si>
  <si>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</si>
  <si>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</si>
  <si>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</si>
  <si>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</si>
  <si>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</si>
  <si>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</si>
  <si>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</si>
  <si>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</si>
  <si>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y Suministros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</si>
  <si>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</si>
  <si>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</si>
  <si>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</si>
  <si>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</si>
  <si>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</si>
  <si>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</si>
  <si>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</si>
  <si>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</si>
  <si>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</si>
  <si>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</si>
  <si>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</si>
  <si>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</si>
  <si>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</si>
  <si>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</si>
  <si>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</si>
  <si>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</si>
  <si>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</si>
  <si>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</si>
  <si>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</si>
  <si>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</si>
  <si>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</si>
  <si>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</si>
  <si>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</si>
  <si>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</si>
  <si>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</si>
  <si>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</si>
  <si>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</si>
  <si>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</si>
  <si>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</si>
  <si>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</si>
  <si>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</si>
  <si>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</si>
  <si>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</si>
  <si>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</si>
  <si>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</si>
  <si>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</si>
  <si>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</si>
  <si>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</si>
  <si>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</si>
  <si>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</si>
  <si>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</si>
  <si>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</si>
  <si>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</si>
  <si>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Provisiones</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</si>
  <si>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</si>
  <si>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</si>
  <si>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</si>
  <si>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</si>
  <si>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</si>
  <si>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</si>
  <si>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</si>
  <si>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</si>
  <si>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Participaciones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</si>
  <si>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</si>
  <si>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</si>
  <si>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</si>
  <si>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</si>
  <si>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</si>
  <si>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</si>
  <si>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</si>
  <si>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</si>
  <si>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</si>
  <si>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</si>
  <si>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INSTITUTO DE SALUD PUBLICA DEL ESTADO DE GUANAJUATO
Estado Analítico del Ejercicio del Presupuesto de Egresos
Clasificación Funcional (Finalidad y Función)
Del 1 de Enero al 30 de Septiembre de 2021</t>
  </si>
  <si>
    <t>Gobierno</t>
  </si>
  <si>
    <t>Legislación</t>
  </si>
  <si>
    <t>Justicia</t>
  </si>
  <si>
    <t>Coordinación de la Política de Gobierno</t>
  </si>
  <si>
    <t>Relaciones Exteriores</t>
  </si>
  <si>
    <t>Asuntos Financieros y Hacendarios</t>
  </si>
  <si>
    <t>Seguridad Nacional</t>
  </si>
  <si>
    <t>Asuntos de Orden Público y de Seguridad Interior</t>
  </si>
  <si>
    <t>Desarrollo Social</t>
  </si>
  <si>
    <t>Protección Ambiental</t>
  </si>
  <si>
    <t>Vivienda y Servicios a la Comunidad</t>
  </si>
  <si>
    <t>Salud</t>
  </si>
  <si>
    <t>Recreación, Cultura y Otras Manifestaciones Sociales</t>
  </si>
  <si>
    <t>Educación</t>
  </si>
  <si>
    <t>Protección Social</t>
  </si>
  <si>
    <t>Otros Asuntos Sociales</t>
  </si>
  <si>
    <t>Desarrollo Económico</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</si>
  <si>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</si>
  <si>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</si>
  <si>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</si>
  <si>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</si>
  <si>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</si>
  <si>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</si>
  <si>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</si>
  <si>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</si>
  <si>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</si>
  <si>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Otras no Clasificadas en Funciones Anteriores</t>
  </si>
  <si>
    <t>Transacciones de la Deuda Publica / Costo Financiero de la Deuda</t>
  </si>
  <si>
    <t>Transferencias, Participaciones y Aportaciones entre Diferentes Niveles y Ordenes de Gobierno</t>
  </si>
  <si>
    <t>Saneamiento del Sistema Financiero</t>
  </si>
  <si>
    <t>Adeudos de Ejercicios Fiscales Anteriores</t>
  </si>
  <si>
    <t>INSTITUTO DE SALUD PUBLICA DEL ESTADO DE GUANAJUATO
Estado Analítico del Ejercicio del Presupuesto de Egresos
Clasificación Económica (por Tipo de Gasto)
Del 1 de Enero al 30 de Septiembre de 2021</t>
  </si>
  <si>
    <t>Gasto Corriente</t>
  </si>
  <si>
    <t>Gasto de Capital</t>
  </si>
  <si>
    <t>Amortización de la Deuda y Disminución de Pasivos</t>
  </si>
  <si>
    <t>INSTITUTO DE SALUD PUBLICA DEL ESTADO DE GUANAJUATO
Gasto por Categoría Programática
Del 1 de Enero al 30 de Septiembre de 2021</t>
  </si>
  <si>
    <t>Programas</t>
  </si>
  <si>
    <t>Subsidios: Sector Social y Privado o Entidades Federativas y Municipios</t>
  </si>
  <si>
    <t>S</t>
  </si>
  <si>
    <t>Sujetos a Reglas de Operación</t>
  </si>
  <si>
    <t>U</t>
  </si>
  <si>
    <t>Otros Subsidios</t>
  </si>
  <si>
    <t>Desempeño de las Funciones</t>
  </si>
  <si>
    <t>E</t>
  </si>
  <si>
    <t>Prestación de Servicios Públicos</t>
  </si>
  <si>
    <t>B</t>
  </si>
  <si>
    <t>Provisión de Bienes Públicos</t>
  </si>
  <si>
    <t>P</t>
  </si>
  <si>
    <t>Planeación, seguimiento y evaluación de políticas públicas</t>
  </si>
  <si>
    <t>F</t>
  </si>
  <si>
    <t>Promoción y fomento</t>
  </si>
  <si>
    <t>G</t>
  </si>
  <si>
    <t>Regulación y supervisión</t>
  </si>
  <si>
    <t>A</t>
  </si>
  <si>
    <t>Funciones de las Fuerzas Armadas (Únicamente Gobierno Federal)</t>
  </si>
  <si>
    <t>R</t>
  </si>
  <si>
    <t>Específicos</t>
  </si>
  <si>
    <t>K</t>
  </si>
  <si>
    <t>Proyectos de Inversión</t>
  </si>
  <si>
    <t>Administrativos y de Apoyo</t>
  </si>
  <si>
    <t>M</t>
  </si>
  <si>
    <t>Apoyo al proceso presupuestario y para mejorar la eficiencia institucional</t>
  </si>
  <si>
    <t>O</t>
  </si>
  <si>
    <t>Apoyo a la función pública y al mejoramiento de la gestión</t>
  </si>
  <si>
    <t>W</t>
  </si>
  <si>
    <t>Operaciones ajenas</t>
  </si>
  <si>
    <t>Compromisos</t>
  </si>
  <si>
    <t>L</t>
  </si>
  <si>
    <t>Obligaciones de cumplimiento de resolución jurisdiccional</t>
  </si>
  <si>
    <t>N</t>
  </si>
  <si>
    <t>Desastres Naturales</t>
  </si>
  <si>
    <t>Obligaciones</t>
  </si>
  <si>
    <t>J</t>
  </si>
  <si>
    <t>Pensiones y jubilaciones</t>
  </si>
  <si>
    <t>T</t>
  </si>
  <si>
    <t>Aportaciones a la seguridad social</t>
  </si>
  <si>
    <t>Y</t>
  </si>
  <si>
    <t>Aportaciones a fondos de estabilización</t>
  </si>
  <si>
    <t>Z</t>
  </si>
  <si>
    <t>Aportaciones a fondos de inversión y reestructura de pensiones</t>
  </si>
  <si>
    <t>Programas de Gasto Federalizado</t>
  </si>
  <si>
    <t>I</t>
  </si>
  <si>
    <t>Gasto Federalizado</t>
  </si>
  <si>
    <t>C</t>
  </si>
  <si>
    <t>Participaciones a entidades federativas y municipios</t>
  </si>
  <si>
    <t>D</t>
  </si>
  <si>
    <t>Costo financiero, deuda o apoyos a deudores y ahorradores de la banca</t>
  </si>
  <si>
    <t>H</t>
  </si>
  <si>
    <t>Adeudos de ejercicios fiscales anteriores</t>
  </si>
  <si>
    <t>INSTITUTO DE SALUD PUBLICA DEL ESTADO DE GUANAJUATO</t>
  </si>
  <si>
    <t>Programas y Proyectos de Inversión</t>
  </si>
  <si>
    <t>Del 1 de Enero al 30 de Septiembre de 2021</t>
  </si>
  <si>
    <t>Tipo de Programas y Proyectos</t>
  </si>
  <si>
    <t>Programa o Proyecto</t>
  </si>
  <si>
    <t>UR</t>
  </si>
  <si>
    <t>% Avance Financiero</t>
  </si>
  <si>
    <t>Denominación</t>
  </si>
  <si>
    <t>Comprometido</t>
  </si>
  <si>
    <t>Ejercido</t>
  </si>
  <si>
    <t>Devengado/ Aprobado</t>
  </si>
  <si>
    <t>Devengado/ Modificado</t>
  </si>
  <si>
    <t>8 = ( 3 - 5 )</t>
  </si>
  <si>
    <t>5/1</t>
  </si>
  <si>
    <t>5/3</t>
  </si>
  <si>
    <t>Gestiòn</t>
  </si>
  <si>
    <t>G1112</t>
  </si>
  <si>
    <t>Operación del Órgano Interno de Control del Instituto de Salud Pública del Estado de Guanajuato</t>
  </si>
  <si>
    <t>0104</t>
  </si>
  <si>
    <t>G1113</t>
  </si>
  <si>
    <t>Operación Administrativa de la Dirección General de Servicios de Salud</t>
  </si>
  <si>
    <t>0201</t>
  </si>
  <si>
    <t>G1115</t>
  </si>
  <si>
    <t>Operación administrativa de la Dirección General de Administración</t>
  </si>
  <si>
    <t>0501</t>
  </si>
  <si>
    <t>G1116</t>
  </si>
  <si>
    <t>Adquisición, almacenamiento y distribución de insumos para la salud, así como la conservación de los bienes muebles e inmuebles del ISAPEG a través de la Dirección de Recursos Materiales y Servicios Generales</t>
  </si>
  <si>
    <t>0502</t>
  </si>
  <si>
    <t>G1117</t>
  </si>
  <si>
    <t>Operación y administración de la Dirección General de Recursos Humanos</t>
  </si>
  <si>
    <t>0601</t>
  </si>
  <si>
    <t>G1120</t>
  </si>
  <si>
    <t>Administración de enlaces con Instituciones de los sectores Públicos y Privados</t>
  </si>
  <si>
    <t>0815</t>
  </si>
  <si>
    <t>G1344</t>
  </si>
  <si>
    <t>Servicios, mantenimiento y conservación en Unidades Centrales</t>
  </si>
  <si>
    <t>G2098</t>
  </si>
  <si>
    <t>Operación y Administración del Despacho de la Dirección General del ISAPEG</t>
  </si>
  <si>
    <t>0101</t>
  </si>
  <si>
    <t>G2099</t>
  </si>
  <si>
    <t>Atención de Asuntos en la Coordinación de Asuntos Jurídicos</t>
  </si>
  <si>
    <t>0103</t>
  </si>
  <si>
    <t>G2100</t>
  </si>
  <si>
    <t>Operación Administrativa de la Coordinación de Comunicación Social</t>
  </si>
  <si>
    <t>0102</t>
  </si>
  <si>
    <t>G2101</t>
  </si>
  <si>
    <t>Promoción, implementación y evaluación de Estrategias en Materia de Salud Pública en la Coordinación General de Salud Pública</t>
  </si>
  <si>
    <t>0106</t>
  </si>
  <si>
    <t>G2102</t>
  </si>
  <si>
    <t>Promoción e Implementación de Políticas para la Administración de Recursos Humanos, Financieros y Materiales a través de la Coordinación General de Administración y Finanzas</t>
  </si>
  <si>
    <t>0107</t>
  </si>
  <si>
    <t>G2103</t>
  </si>
  <si>
    <t>Planeación estratégica de la Dirección General de Planeación y Desarrollo</t>
  </si>
  <si>
    <t>0301</t>
  </si>
  <si>
    <t>Proceso</t>
  </si>
  <si>
    <t>P1086</t>
  </si>
  <si>
    <t>Operación de la Jurisdicción Sanitaria I Guanajuato</t>
  </si>
  <si>
    <t>0701</t>
  </si>
  <si>
    <t>P1089</t>
  </si>
  <si>
    <t>Operación de la Jurisdicción Sanitaria  II San Miguel de Allende</t>
  </si>
  <si>
    <t>0702</t>
  </si>
  <si>
    <t>P1091</t>
  </si>
  <si>
    <t>Operación de la Jurisdicción Sanitaria  III Celaya</t>
  </si>
  <si>
    <t>0703</t>
  </si>
  <si>
    <t>P1094</t>
  </si>
  <si>
    <t>Operación de la Jurisdicción Sanitaria  IV Acámbaro</t>
  </si>
  <si>
    <t>0704</t>
  </si>
  <si>
    <t>P1097</t>
  </si>
  <si>
    <t>Operación de la Jurisdicción Sanitaria  V Salamanca</t>
  </si>
  <si>
    <t>0705</t>
  </si>
  <si>
    <t>P1101</t>
  </si>
  <si>
    <t>Operación de la Jurisdicción Sanitaria  VI Irapuato</t>
  </si>
  <si>
    <t>0706</t>
  </si>
  <si>
    <t>P1103</t>
  </si>
  <si>
    <t>Operación de la Jurisdicción Sanitaria  VII León</t>
  </si>
  <si>
    <t>0707</t>
  </si>
  <si>
    <t>P1106</t>
  </si>
  <si>
    <t>Operación de la Jurisdicción Sanitaria  VIII San Francisco del Rincón</t>
  </si>
  <si>
    <t>0708</t>
  </si>
  <si>
    <t>P1109</t>
  </si>
  <si>
    <t>Operación del Laboratorio Estatal de Salud Pública para colaborar en la vigilancia epidemiológica y sanitaria</t>
  </si>
  <si>
    <t>0901</t>
  </si>
  <si>
    <t>P1110</t>
  </si>
  <si>
    <t>Operación del Centro Estatal de Medicina Transfusional</t>
  </si>
  <si>
    <t>0902</t>
  </si>
  <si>
    <t>P1111</t>
  </si>
  <si>
    <t>Operación del Sistema de Urgencias del Estado de Guanajuato</t>
  </si>
  <si>
    <t>0903</t>
  </si>
  <si>
    <t>P1113</t>
  </si>
  <si>
    <t>Operación del Centro Estatal de Trasplantes</t>
  </si>
  <si>
    <t>0905</t>
  </si>
  <si>
    <t>P1115</t>
  </si>
  <si>
    <t>Operación del Primer Nivel de Atención en la Unidad Médica Municipio Guanajuato</t>
  </si>
  <si>
    <t>0709</t>
  </si>
  <si>
    <t>P1117</t>
  </si>
  <si>
    <t>Operación del Primer Nivel de Atención en la Unidad Médica Municipio Dolores Hidalgo</t>
  </si>
  <si>
    <t>0710</t>
  </si>
  <si>
    <t>P1119</t>
  </si>
  <si>
    <t>Operación del Primer Nivel de Atención en la Unidad Médica Municipio San Diego de la Unión</t>
  </si>
  <si>
    <t>0711</t>
  </si>
  <si>
    <t>P1121</t>
  </si>
  <si>
    <t>Operación del Primer Nivel de Atención en la Unidad Médica Municipio San Felipe</t>
  </si>
  <si>
    <t>0712</t>
  </si>
  <si>
    <t>P1123</t>
  </si>
  <si>
    <t>Operación del Primer Nivel de Atención en la Unidad Médica Municipio Ocampo</t>
  </si>
  <si>
    <t>0713</t>
  </si>
  <si>
    <t>P1125</t>
  </si>
  <si>
    <t>Operación del Primer Nivel de Atención en la Unidad Médica Municipio San Miguel de Allende</t>
  </si>
  <si>
    <t>0714</t>
  </si>
  <si>
    <t>P1127</t>
  </si>
  <si>
    <t>Operación del Primer Nivel de Atención en la Unidad Médica Municipio Dr. Mora</t>
  </si>
  <si>
    <t>0715</t>
  </si>
  <si>
    <t>P1129</t>
  </si>
  <si>
    <t>Operación del Primer Nivel de Atención en la Unidad Médica Municipio San José Iturbide</t>
  </si>
  <si>
    <t>0716</t>
  </si>
  <si>
    <t>P1131</t>
  </si>
  <si>
    <t>Operación del Primer Nivel de Atención en la Unidad Médica Municipio San Luis de la Paz</t>
  </si>
  <si>
    <t>0717</t>
  </si>
  <si>
    <t>P1133</t>
  </si>
  <si>
    <t>Operación del Primer Nivel de Atención en la Unidad Médica Municipio Victoria</t>
  </si>
  <si>
    <t>0718</t>
  </si>
  <si>
    <t>P1137</t>
  </si>
  <si>
    <t>Operación del Primer Nivel de Atención en la Unidad Médica Municipio Tierra Blanca</t>
  </si>
  <si>
    <t>0720</t>
  </si>
  <si>
    <t>P1139</t>
  </si>
  <si>
    <t>Operación del Primer Nivel de Atención en la Unidad Médica Municipio Atarjea</t>
  </si>
  <si>
    <t>0721</t>
  </si>
  <si>
    <t>P1141</t>
  </si>
  <si>
    <t>Operación del Primer Nivel de Atención en la Unidad Médica Municipio Xichú</t>
  </si>
  <si>
    <t>0722</t>
  </si>
  <si>
    <t>P1143</t>
  </si>
  <si>
    <t>Operación del Primer Nivel de Atención en la Unidad Médica Municipio Celaya</t>
  </si>
  <si>
    <t>0723</t>
  </si>
  <si>
    <t>P1145</t>
  </si>
  <si>
    <t>Operación del Primer Nivel de Atención en la Unidad Médica Municipio Santa Cruz de Juventino Rosas</t>
  </si>
  <si>
    <t>0724</t>
  </si>
  <si>
    <t>P1147</t>
  </si>
  <si>
    <t>Operación del Primer Nivel de Atención en la Unidad Médica Municipio Cortazar</t>
  </si>
  <si>
    <t>0725</t>
  </si>
  <si>
    <t>P1149</t>
  </si>
  <si>
    <t>Operación del Primer Nivel de Atención en la Unidad Médica Municipio de Tarimoro</t>
  </si>
  <si>
    <t>0726</t>
  </si>
  <si>
    <t>P1151</t>
  </si>
  <si>
    <t>Operación del Primer Nivel de Atención en la Unidad Médica Municipio Comonfort</t>
  </si>
  <si>
    <t>0727</t>
  </si>
  <si>
    <t>P1153</t>
  </si>
  <si>
    <t>Operación del Primer Nivel de Atención en la Unidad Médica Municipio Villagrán</t>
  </si>
  <si>
    <t>0728</t>
  </si>
  <si>
    <t>P1155</t>
  </si>
  <si>
    <t>Operación del Primer Nivel de Atención en la Unidad Médica Municipio Apaseo El Alto</t>
  </si>
  <si>
    <t>0729</t>
  </si>
  <si>
    <t>P1157</t>
  </si>
  <si>
    <t>Operación del Primer Nivel de Atención en la Unidad Médica Municipio Apaseo El Grande</t>
  </si>
  <si>
    <t>0730</t>
  </si>
  <si>
    <t>P1159</t>
  </si>
  <si>
    <t>Operación del Primer Nivel de Atención en la Unidad Médica Municipio Acambaro</t>
  </si>
  <si>
    <t>0731</t>
  </si>
  <si>
    <t>P1161</t>
  </si>
  <si>
    <t>Operación del Primer Nivel de Atención en la Unidad Médica Municipio Salvatierra</t>
  </si>
  <si>
    <t>0732</t>
  </si>
  <si>
    <t>P1163</t>
  </si>
  <si>
    <t>Operación del Primer Nivel de Atención en la Unidad Médica Municipio Coroneo</t>
  </si>
  <si>
    <t>0733</t>
  </si>
  <si>
    <t>P1165</t>
  </si>
  <si>
    <t>Operación del Primer Nivel de Atención en la Unidad Médica Municipio Santiago Maravatio</t>
  </si>
  <si>
    <t>0734</t>
  </si>
  <si>
    <t>P1167</t>
  </si>
  <si>
    <t>Operación del Primer Nivel de Atención en la Unidad Médica Municipio Tarandacuao</t>
  </si>
  <si>
    <t>0735</t>
  </si>
  <si>
    <t>P1169</t>
  </si>
  <si>
    <t>Operación del Primer Nivel de Atención en la Unidad Médica Municipio Jerécuaro</t>
  </si>
  <si>
    <t>0736</t>
  </si>
  <si>
    <t>P1171</t>
  </si>
  <si>
    <t>Operación del Primer Nivel de Atención en la Unidad Médica Municipio Salamanca</t>
  </si>
  <si>
    <t>0737</t>
  </si>
  <si>
    <t>P1173</t>
  </si>
  <si>
    <t>Operación del Primer Nivel de Atención en la Unidad Médica Municipio Valle de Santiago</t>
  </si>
  <si>
    <t>0738</t>
  </si>
  <si>
    <t>P1177</t>
  </si>
  <si>
    <t>Operación del Primer Nivel de Atención en la Unidad Médica Municipio Yuriria</t>
  </si>
  <si>
    <t>0740</t>
  </si>
  <si>
    <t>P1179</t>
  </si>
  <si>
    <t>Operación del Primer Nivel de Atención en la Unidad Médica Municipio Uriangato</t>
  </si>
  <si>
    <t>0741</t>
  </si>
  <si>
    <t>P1181</t>
  </si>
  <si>
    <t>Operación del Primer Nivel de Atención en la Unidad Médica Municipio Moroleon</t>
  </si>
  <si>
    <t>0742</t>
  </si>
  <si>
    <t>P1183</t>
  </si>
  <si>
    <t>Operación del Primer Nivel de Atención en la Unidad Médica Municipio Irapuato</t>
  </si>
  <si>
    <t>0743</t>
  </si>
  <si>
    <t>P1185</t>
  </si>
  <si>
    <t>Operación del Primer Nivel de Atención en la Unidad Médica Municipio Abasolo</t>
  </si>
  <si>
    <t>0744</t>
  </si>
  <si>
    <t>P1187</t>
  </si>
  <si>
    <t>Operación del Primer Nivel de Atención en la Unidad Médica Municipio Cueramaro</t>
  </si>
  <si>
    <t>0745</t>
  </si>
  <si>
    <t>P1189</t>
  </si>
  <si>
    <t>Operación del Primer Nivel de Atención en la Unidad Médica Municipio Huanimaro</t>
  </si>
  <si>
    <t>0746</t>
  </si>
  <si>
    <t>P1191</t>
  </si>
  <si>
    <t>Operación del Primer Nivel de Atención en la Unidad Médica Municipio Pueblo Nuevo</t>
  </si>
  <si>
    <t>0747</t>
  </si>
  <si>
    <t>P1193</t>
  </si>
  <si>
    <t>Operación del Primer Nivel de Atención en la Unidad Médica Municipio Pénjamo</t>
  </si>
  <si>
    <t>0748</t>
  </si>
  <si>
    <t>P1195</t>
  </si>
  <si>
    <t>Operación del Primer Nivel de Atención en la Unidad Médica Municipio León</t>
  </si>
  <si>
    <t>0749</t>
  </si>
  <si>
    <t>P1197</t>
  </si>
  <si>
    <t>Operación del Primer Nivel de Atención en la Unidad Médica Municipio Silao</t>
  </si>
  <si>
    <t>0750</t>
  </si>
  <si>
    <t>P1199</t>
  </si>
  <si>
    <t>Operación del Primer Nivel de Atención en la Unidad Médica Municipio Romita</t>
  </si>
  <si>
    <t>0751</t>
  </si>
  <si>
    <t>P1201</t>
  </si>
  <si>
    <t>Operación del Primer Nivel de Atención en la Unidad Médica Municipio San Francisco del Rincón</t>
  </si>
  <si>
    <t>0752</t>
  </si>
  <si>
    <t>P1203</t>
  </si>
  <si>
    <t>Operación del Primer Nivel de Atención en la Unidad Médica Municipio Purísima del Rincón</t>
  </si>
  <si>
    <t>0753</t>
  </si>
  <si>
    <t>P1205</t>
  </si>
  <si>
    <t>Operación del Primer Nivel de Atención en la Unidad Médica Municipio Cd  Manuel Doblado</t>
  </si>
  <si>
    <t>0754</t>
  </si>
  <si>
    <t>P1207</t>
  </si>
  <si>
    <t>Hospitalización y valoración de pacientes en el Hospital General Acámbaro</t>
  </si>
  <si>
    <t>0801</t>
  </si>
  <si>
    <t>P1210</t>
  </si>
  <si>
    <t>Hospitalización y valoración de pacientes en el Hospital General Celaya</t>
  </si>
  <si>
    <t>0803</t>
  </si>
  <si>
    <t>P1213</t>
  </si>
  <si>
    <t>Hospitalización y valoración de pacientes en el Hospital General de San José Iturbide</t>
  </si>
  <si>
    <t>0826</t>
  </si>
  <si>
    <t>P1216</t>
  </si>
  <si>
    <t>Hospitalización y valoración de pacientes en el Hospital General de Silao</t>
  </si>
  <si>
    <t>0827</t>
  </si>
  <si>
    <t>P1219</t>
  </si>
  <si>
    <t>Hospitalización y valoración de pacientes en el Hospital General Dolores Hidalgo</t>
  </si>
  <si>
    <t>0804</t>
  </si>
  <si>
    <t>P1222</t>
  </si>
  <si>
    <t>Hospitalización y valoración de pacientes en el Hospital General Guanajuato</t>
  </si>
  <si>
    <t>0805</t>
  </si>
  <si>
    <t>P1225</t>
  </si>
  <si>
    <t>Hospitalización y valoración de pacientes en el Hospital General Irapuato</t>
  </si>
  <si>
    <t>0806</t>
  </si>
  <si>
    <t>P1228</t>
  </si>
  <si>
    <t>Hospitalización y valoración de pacientes en el Hospital General León</t>
  </si>
  <si>
    <t>0807</t>
  </si>
  <si>
    <t>P1231</t>
  </si>
  <si>
    <t>Hospitalización y valoración de pacientes en el Hospital General Pénjamo</t>
  </si>
  <si>
    <t>0813</t>
  </si>
  <si>
    <t>P1234</t>
  </si>
  <si>
    <t>Hospitalización y valoración de pacientes en el Hospital General Salamanca</t>
  </si>
  <si>
    <t>0808</t>
  </si>
  <si>
    <t>P1237</t>
  </si>
  <si>
    <t>Hospitalización y valoración de pacientes en el Hospital General Salvatierra</t>
  </si>
  <si>
    <t>0809</t>
  </si>
  <si>
    <t>P1240</t>
  </si>
  <si>
    <t>Hospitalización y valoración de pacientes en el Hospital General San Luis de la Paz</t>
  </si>
  <si>
    <t>0814</t>
  </si>
  <si>
    <t>P1244</t>
  </si>
  <si>
    <t>Hospitalización y valoración de pacientes en el Hospital General San Miguel Allende</t>
  </si>
  <si>
    <t>0802</t>
  </si>
  <si>
    <t>P1248</t>
  </si>
  <si>
    <t>Hospitalización y valoración de pacientes en el Hospital General Uriangato</t>
  </si>
  <si>
    <t>0810</t>
  </si>
  <si>
    <t>P1251</t>
  </si>
  <si>
    <t>Hospitalización y valoración de pacientes en el Hospital Comunitario Apaseo el Alto</t>
  </si>
  <si>
    <t>0830</t>
  </si>
  <si>
    <t>P1253</t>
  </si>
  <si>
    <t>Hospitalización y valoración de pacientes en el Hospital General Valle de Santiago</t>
  </si>
  <si>
    <t>0828</t>
  </si>
  <si>
    <t>P1256</t>
  </si>
  <si>
    <t>Hospitalización y valoración de pacientes en el Hospital Materno de Celaya</t>
  </si>
  <si>
    <t>0843</t>
  </si>
  <si>
    <t>P1260</t>
  </si>
  <si>
    <t>Hospitalización y valoración de pacientes en el Hospital Materno Infantil de Irapuato</t>
  </si>
  <si>
    <t>0845</t>
  </si>
  <si>
    <t>P1263</t>
  </si>
  <si>
    <t>Hospitalización y valoración de pacientes en el Hospital Comunitario Apaseo el Grande</t>
  </si>
  <si>
    <t>0824</t>
  </si>
  <si>
    <t>P1265</t>
  </si>
  <si>
    <t>Hospitalización y valoración de pacientes en el Hospital Materno San Luis de la Paz</t>
  </si>
  <si>
    <t>0842</t>
  </si>
  <si>
    <t>P1270</t>
  </si>
  <si>
    <t>Hospitalización y valoración de pacientes en el Hospital Comunitario Comonfort</t>
  </si>
  <si>
    <t>0823</t>
  </si>
  <si>
    <t>P1273</t>
  </si>
  <si>
    <t>Hospitalización y valoración de pacientes en el Hospital Comunitario Yuriria</t>
  </si>
  <si>
    <t>0840</t>
  </si>
  <si>
    <t>P1274</t>
  </si>
  <si>
    <t>Hospitalización y valoración de pacientes en el Hospital Comunitario Cortazar</t>
  </si>
  <si>
    <t>0833</t>
  </si>
  <si>
    <t>P1278</t>
  </si>
  <si>
    <t>Hospitalización y valoración de pacientes en el Hospital Comunitario Villagrán</t>
  </si>
  <si>
    <t>0835</t>
  </si>
  <si>
    <t>P1281</t>
  </si>
  <si>
    <t>Hospitalización y valoración de pacientes en el Hospital Comunitario Huanímaro</t>
  </si>
  <si>
    <t>0837</t>
  </si>
  <si>
    <t>P1284</t>
  </si>
  <si>
    <t>Hospitalización y valoración de pacientes en el Hospital Comunitario Tarimoro</t>
  </si>
  <si>
    <t>0834</t>
  </si>
  <si>
    <t>P1288</t>
  </si>
  <si>
    <t>Hospitalización y valoración de pacientes en el Hospital Comunitario Jaral del Progreso</t>
  </si>
  <si>
    <t>0838</t>
  </si>
  <si>
    <t>P1289</t>
  </si>
  <si>
    <t>Hospitalización y valoración de pacientes en el Hospital Comunitario Santa Cruz de Juventino Rosas</t>
  </si>
  <si>
    <t>0832</t>
  </si>
  <si>
    <t>P1294</t>
  </si>
  <si>
    <t>Hospitalización y valoración de pacientes en el Hospital Comunitario San Francisco del Rincón</t>
  </si>
  <si>
    <t>0817</t>
  </si>
  <si>
    <t>P1295</t>
  </si>
  <si>
    <t>Hospitalización y valoración de pacientes en el Hospital Comunitario Jerecuaro</t>
  </si>
  <si>
    <t>0825</t>
  </si>
  <si>
    <t>P1299</t>
  </si>
  <si>
    <t>Hospitalización y valoración de pacientes en el Hospital Comunitario San Felipe</t>
  </si>
  <si>
    <t>0816</t>
  </si>
  <si>
    <t>P1302</t>
  </si>
  <si>
    <t>Hospitalización y valoración de pacientes en el Hospital Comunitario Manuel Doblado</t>
  </si>
  <si>
    <t>0831</t>
  </si>
  <si>
    <t>P1305</t>
  </si>
  <si>
    <t>Hospitalización y valoración de pacientes en el Hospital Comunitario San Diego de la Unión</t>
  </si>
  <si>
    <t>0841</t>
  </si>
  <si>
    <t>P1308</t>
  </si>
  <si>
    <t>Hospitalización y valoración de pacientes en el Hospital Comunitario Moroleón</t>
  </si>
  <si>
    <t>0839</t>
  </si>
  <si>
    <t>P1310</t>
  </si>
  <si>
    <t>Hospitalización y valoración de pacientes en el Hospital Comunitario Romita</t>
  </si>
  <si>
    <t>0819</t>
  </si>
  <si>
    <t>P1316</t>
  </si>
  <si>
    <t>Hospitalización y valoración de pacientes en el Hospital de Especialidades Materno Infantil de León</t>
  </si>
  <si>
    <t>0811</t>
  </si>
  <si>
    <t>P1321</t>
  </si>
  <si>
    <t>Hospitalización y valoración de pacientes en el Hospital de Especialidades Pediátrico de León</t>
  </si>
  <si>
    <t>0844</t>
  </si>
  <si>
    <t>P1324</t>
  </si>
  <si>
    <t>Atención de pacientes en el Centro de Atención Integral a la Salud Mental de León</t>
  </si>
  <si>
    <t>0812</t>
  </si>
  <si>
    <t>P1327</t>
  </si>
  <si>
    <t>Hospitalización y valoración de pacientes en El Centro Estatal de Cuidados Críticos, Salamanca</t>
  </si>
  <si>
    <t>0907</t>
  </si>
  <si>
    <t>P1330</t>
  </si>
  <si>
    <t>Valoración de pacientes en El Centro Estatal de Atención Integral en Adicciones de León</t>
  </si>
  <si>
    <t>0908</t>
  </si>
  <si>
    <t>P2140</t>
  </si>
  <si>
    <t>Hospitalización y valoración de pacientes en el Hospital Comunitario Abasolo</t>
  </si>
  <si>
    <t>0829</t>
  </si>
  <si>
    <t>P2151</t>
  </si>
  <si>
    <t>Operación del Primer Nivel de Atención en la Unidad Médica Municipio Santa Catarina</t>
  </si>
  <si>
    <t>0719</t>
  </si>
  <si>
    <t>P2350</t>
  </si>
  <si>
    <t>Operación del Consejo Guanajuatense para la prevención y control del VIH/SIDA</t>
  </si>
  <si>
    <t>0904</t>
  </si>
  <si>
    <t>P2776</t>
  </si>
  <si>
    <t>Operación de Laboratorio Estatal de Salud Pública en materia de capacitación e investigación</t>
  </si>
  <si>
    <t>P2778</t>
  </si>
  <si>
    <t>Operación del Primer Nivel de Atención en la Unidad Médica Municipio Jaral del Progreso</t>
  </si>
  <si>
    <t>0739</t>
  </si>
  <si>
    <t>P2779</t>
  </si>
  <si>
    <t>Operación y Administración de la Dirección General de Servicios de Salud impulsando Acciones de Prevención</t>
  </si>
  <si>
    <t>P2780</t>
  </si>
  <si>
    <t>Operación y Administración de la Dirección General de Servicios de Salud en las Unidades Médicas de Segundo Nivel de atención</t>
  </si>
  <si>
    <t>P2781</t>
  </si>
  <si>
    <t>Dirección General de Protección contra Riesgos Sanitarios</t>
  </si>
  <si>
    <t>0401</t>
  </si>
  <si>
    <t>P2800</t>
  </si>
  <si>
    <t>Hospitalización y valoración de pacientes en el Hospital de los Pueblos del Rincón</t>
  </si>
  <si>
    <t>0846</t>
  </si>
  <si>
    <t>P2801</t>
  </si>
  <si>
    <t>Ejecución de servicios de mantenimiento y conservación de los equipos médicos e instrumental de las Unidades Médicas del ISAPEG</t>
  </si>
  <si>
    <t>P2883</t>
  </si>
  <si>
    <t>Hospitalización y valoración de pacientes en el Hospital Comunitario Las Joyas</t>
  </si>
  <si>
    <t>0847</t>
  </si>
  <si>
    <t>P2884</t>
  </si>
  <si>
    <t>Gestión en el proceso de capacitación para fortalecer la formación de los prestadores de servicios de salud de la Jurisdicción Sanitaria I Guanajuato</t>
  </si>
  <si>
    <t>P2885</t>
  </si>
  <si>
    <t>Gestión en el proceso de capacitación para fortalecer la formación de los prestadores de servicios de salud de la Jurisdicción Sanitaria II San Miguel de Allende</t>
  </si>
  <si>
    <t>P2886</t>
  </si>
  <si>
    <t>Gestión en el proceso de capacitación para fortalecer la formación de los prestadores de servicios de salud de la Jurisdicción Sanitaria III Celaya</t>
  </si>
  <si>
    <t>P2887</t>
  </si>
  <si>
    <t>Gestión en el proceso de capacitación para fortalecer la formación de los prestadores de servicios de salud de la Jurisdicción Sanitaria IV Acambaro</t>
  </si>
  <si>
    <t>P2888</t>
  </si>
  <si>
    <t>Gestión en el proceso de capacitación para fortalecer la formación de los prestadores de servicios de salud de la Jurisdicción Sanitaria V Salamanca</t>
  </si>
  <si>
    <t>P2889</t>
  </si>
  <si>
    <t>Gestión en el proceso de capacitación para fortalecer la formación de los prestadores de servicios de salud de la Jurisdicción Sanitaria VI Irapuato</t>
  </si>
  <si>
    <t>P2890</t>
  </si>
  <si>
    <t>Gestión en el proceso de capacitación para fortalecer la formación de los prestadores de servicios de salud de la Jurisdicción Sanitaria VII León</t>
  </si>
  <si>
    <t>P2891</t>
  </si>
  <si>
    <t>Gestión en el proceso de capacitación para fortalecer la formación de los prestadores de servicios de salud de la Jurisdicción Sanitaria VIII San Francisco del Rincón</t>
  </si>
  <si>
    <t>P2919</t>
  </si>
  <si>
    <t>Operación de los Servicios de Salud a la Comunidad de la Unidad Médica Municipio Dolores Hidalgo</t>
  </si>
  <si>
    <t>P2920</t>
  </si>
  <si>
    <t>Operación de los Servicios de Salud a la Comunidad de la Unidad Médica Municipio San Diego de la Unión</t>
  </si>
  <si>
    <t>P2921</t>
  </si>
  <si>
    <t>Operación de los Servicios de Salud a la Comunidad de la Unidad Médica Municipio San Felipe</t>
  </si>
  <si>
    <t>P2922</t>
  </si>
  <si>
    <t>Operación de los Servicios de Salud a la Comunidad de la Unidad Médica Municipio Ocampo</t>
  </si>
  <si>
    <t>P2923</t>
  </si>
  <si>
    <t>Operación de los Servicios de Salud a la Comunidad de la Unidad Médica Municipio San Miguel de Allende</t>
  </si>
  <si>
    <t>P2924</t>
  </si>
  <si>
    <t>Operación de los Servicios de Salud a la Comunidad de la Unidad Médica Municipio Dr. Mora</t>
  </si>
  <si>
    <t>P2925</t>
  </si>
  <si>
    <t>Operación de los Servicios de Salud a la Comunidad de la Unidad Médica Municipio San José Iturbide</t>
  </si>
  <si>
    <t>P2926</t>
  </si>
  <si>
    <t>Operación de los Servicios de Salud a la Comunidad de la Unidad Médica Municipio San Luis de la Paz</t>
  </si>
  <si>
    <t>P2927</t>
  </si>
  <si>
    <t>Operación de los Servicios de Salud a la Comunidad de la Unidad Médica Municipio Victoria</t>
  </si>
  <si>
    <t>P2928</t>
  </si>
  <si>
    <t>Operación de los Servicios de Salud a la Comunidad de la Unidad Médica Municipio Tierra Blanca</t>
  </si>
  <si>
    <t>P2929</t>
  </si>
  <si>
    <t>Operación de los Servicios de Salud a la Comunidad de la Unidad Médica Municipio Atarjea</t>
  </si>
  <si>
    <t>P2930</t>
  </si>
  <si>
    <t>Operación de los Servicios de Salud a la Comunidad de la Unidad Médica Municipio Xichú</t>
  </si>
  <si>
    <t>P2931</t>
  </si>
  <si>
    <t>Operación de los Servicios de Salud a la Comunidad de la Unidad Médica Municipio Celaya</t>
  </si>
  <si>
    <t>P2932</t>
  </si>
  <si>
    <t>Operación de los Servicios de Salud a la Comunidad de la Unidad Médica Municipio Santa Cruz de Juventino Rosas</t>
  </si>
  <si>
    <t>P2933</t>
  </si>
  <si>
    <t>Operación de los Servicios de Salud a la Comunidad de la Unidad Médica Municipio Cortazar</t>
  </si>
  <si>
    <t>P2934</t>
  </si>
  <si>
    <t>Operación de los Servicios de Salud a la Comunidad de la Unidad Médica Municipio Tarimoro</t>
  </si>
  <si>
    <t>P2935</t>
  </si>
  <si>
    <t>Operación de los Servicios de Salud a la Comunidad de la Unidad Médica Municipio Comonfort</t>
  </si>
  <si>
    <t>P2936</t>
  </si>
  <si>
    <t>Operación de los Servicios de Salud a la Comunidad de la Unidad Médica Municipio Villagrán</t>
  </si>
  <si>
    <t>P2937</t>
  </si>
  <si>
    <t>Operación de los Servicios de Salud a la Comunidad de la Unidad Médica Municipio Apaseo El Alto</t>
  </si>
  <si>
    <t>P2938</t>
  </si>
  <si>
    <t>Operación de los Servicios de Salud a la Comunidad de la Unidad Médica Municipio Apaseo El Grande</t>
  </si>
  <si>
    <t>P2939</t>
  </si>
  <si>
    <t>Operación de los Servicios de Salud a la Comunidad de la Unidad Médica Municipio Acambaro</t>
  </si>
  <si>
    <t>P2940</t>
  </si>
  <si>
    <t>Operación de los Servicios de Salud a la Comunidad de la Unidad Médica Municipio Salvatierra</t>
  </si>
  <si>
    <t>P2941</t>
  </si>
  <si>
    <t>Operación de los Servicios de Salud a la Comunidad de la Unidad Médica Municipio Coroneo</t>
  </si>
  <si>
    <t>P2942</t>
  </si>
  <si>
    <t>Operación de los Servicios de Salud a la Comunidad de la Unidad Médica Municipio Santiago Maravatio</t>
  </si>
  <si>
    <t>P2943</t>
  </si>
  <si>
    <t>Operación de los Servicios de Salud a la Comunidad de la Unidad Médica Municipio Tarandacuao</t>
  </si>
  <si>
    <t>P2944</t>
  </si>
  <si>
    <t>Operación de los Servicios de Salud a la Comunidad de la Unidad Médica Municipio Jerécuaro</t>
  </si>
  <si>
    <t>P2945</t>
  </si>
  <si>
    <t>Operación de los Servicios de Salud a la Comunidad de la Unidad Médica Municipio Salamanca</t>
  </si>
  <si>
    <t>P2946</t>
  </si>
  <si>
    <t>Operación de los Servicios de Salud a la Comunidad de la Unidad Médica Municipio Valle de Santiago</t>
  </si>
  <si>
    <t>P2947</t>
  </si>
  <si>
    <t>Operación de los Servicios de Salud a la Comunidad de la Unidad Médica Municipio Yuriria</t>
  </si>
  <si>
    <t>P2948</t>
  </si>
  <si>
    <t>Operación de los Servicios de Salud a la Comunidad de la Unidad Médica Municipio Uriangato</t>
  </si>
  <si>
    <t>P2949</t>
  </si>
  <si>
    <t>Operación de los Servicios de Salud a la Comunidad de la Unidad Médica Municipio Moroleon</t>
  </si>
  <si>
    <t>P2950</t>
  </si>
  <si>
    <t>Operación de los Servicios de Salud a la Comunidad de la Unidad Médica Municipio Irapuato</t>
  </si>
  <si>
    <t>P2951</t>
  </si>
  <si>
    <t>Operación de los Servicios de Salud a la Comunidad de la Unidad Médica Municipio Abasolo</t>
  </si>
  <si>
    <t>P2952</t>
  </si>
  <si>
    <t>Operación de los Servicios de Salud a la Comunidad de la Unidad Médica Municipio Cuerámaro</t>
  </si>
  <si>
    <t>P2954</t>
  </si>
  <si>
    <t>Operación de los Servicios de Salud a la Comunidad de la Unidad Médica Municipio Pueblo Nuevo</t>
  </si>
  <si>
    <t>P2955</t>
  </si>
  <si>
    <t>Operación de los Servicios de Salud a la Comunidad de la Unidad Médica Municipio Pénjamo</t>
  </si>
  <si>
    <t>P2956</t>
  </si>
  <si>
    <t>Operación de los Servicios de Salud a la Comunidad de la Unidad Médica Municipio León</t>
  </si>
  <si>
    <t>P2957</t>
  </si>
  <si>
    <t>Operación de los Servicios de Salud a la Comunidad de la Unidad Médica Municipio Silao</t>
  </si>
  <si>
    <t>P2958</t>
  </si>
  <si>
    <t>Operación de los Servicios de Salud a la Comunidad de la Unidad Médica Municipio Romita</t>
  </si>
  <si>
    <t>P2959</t>
  </si>
  <si>
    <t>Operación de los Servicios de Salud a la Comunidad de la Unidad Médica Municipio San Francisco del Rincón</t>
  </si>
  <si>
    <t>P2960</t>
  </si>
  <si>
    <t>Operación de los Servicios de Salud a la Comunidad de la Unidad Médica Municipio Purísima del Rincón</t>
  </si>
  <si>
    <t>P2961</t>
  </si>
  <si>
    <t>Operación de los Servicios de Salud a la Comunidad de la Unidad Médica Municipio Cd  Manuel Doblado</t>
  </si>
  <si>
    <t>P2964</t>
  </si>
  <si>
    <t>Operación de los Servicios de Salud a la Comunidad de la Unidad Médica Municipio Santa Catarina</t>
  </si>
  <si>
    <t>P2965</t>
  </si>
  <si>
    <t>Operación de los Servicios de Salud a la Comunidad de la Unidad Médica Municipio Jaral del Progreso</t>
  </si>
  <si>
    <t>P2969</t>
  </si>
  <si>
    <t>Servicios, mantenimiento y conservación en Unidades Médicas de Segundo Nivel de atención</t>
  </si>
  <si>
    <t>P2970</t>
  </si>
  <si>
    <t>Servicios, mantenimiento y conservación en Unidades Médicas de Primer Nivel de atención</t>
  </si>
  <si>
    <t>P3156</t>
  </si>
  <si>
    <t>Operación y Administración de la Dirección General de Servicios de Salud de las Unidades de Primer Nivel de atención</t>
  </si>
  <si>
    <t>P3157</t>
  </si>
  <si>
    <t>Operación y Administración de la Dirección General de Servicios de Salud de las Unidades de Médicas de especialidad de atención</t>
  </si>
  <si>
    <t>P3158</t>
  </si>
  <si>
    <t>Operación y Administración de la Dirección General de Servicios de Salud de las Unidades de Apoyo</t>
  </si>
  <si>
    <t>P3159</t>
  </si>
  <si>
    <t>Servicios, mantenimiento y conservación en Jurisdicciones Sanitarias</t>
  </si>
  <si>
    <t>P3160</t>
  </si>
  <si>
    <t>Servicios, mantenimiento y conservación en Unidades Médicas de Especialidad de Atención</t>
  </si>
  <si>
    <t>P3161</t>
  </si>
  <si>
    <t>Servicios, mantenimiento y conservación en Unidades de Apoyo</t>
  </si>
  <si>
    <t>P3162</t>
  </si>
  <si>
    <t>Hospitalización y valoración de pacientes en el Hospital COVID-19</t>
  </si>
  <si>
    <t>0848</t>
  </si>
  <si>
    <t>P3197</t>
  </si>
  <si>
    <t>Operación y Administración de la Dirección General de Servicios de Salud de las Unidades de Segundo Nivel de atención</t>
  </si>
  <si>
    <t>P3198</t>
  </si>
  <si>
    <t>Gestión en el proceso de capacitación para fortalecer la formación de los prestadores de servicios de salud</t>
  </si>
  <si>
    <t>Proyecto</t>
  </si>
  <si>
    <t>Q0058</t>
  </si>
  <si>
    <t>Contingencias Epidemiológicas por Vectores</t>
  </si>
  <si>
    <t>Q0060</t>
  </si>
  <si>
    <t>Mi hospital cercano</t>
  </si>
  <si>
    <t>Q0063</t>
  </si>
  <si>
    <t>Fortalecimiento de la Red de Emergencia para transferencia, referencia y contrareferencia de pacientes</t>
  </si>
  <si>
    <t>Q1241</t>
  </si>
  <si>
    <t>Cuidando mi trasplante</t>
  </si>
  <si>
    <t>Q1328</t>
  </si>
  <si>
    <t>Prevención y Control de Accidentes Viales</t>
  </si>
  <si>
    <t>Q1331</t>
  </si>
  <si>
    <t>Detección de Cáncer Cérvico Uterino con Citología Base Líquida</t>
  </si>
  <si>
    <t>Q1340</t>
  </si>
  <si>
    <t>Hospital Comunitario Purísima de Bustos en Purísima del Rincón</t>
  </si>
  <si>
    <t>0818</t>
  </si>
  <si>
    <t>Q1492</t>
  </si>
  <si>
    <t>Hospital Comunitario de Romita</t>
  </si>
  <si>
    <t>Q1493</t>
  </si>
  <si>
    <t>Hospital General Dolores Hidalgo-rehabilitación</t>
  </si>
  <si>
    <t>Q1494</t>
  </si>
  <si>
    <t>Hospital General de Irapuato - remodelación</t>
  </si>
  <si>
    <t>Q1524</t>
  </si>
  <si>
    <t>UMAPS San Juan de Cerano, Yuriria</t>
  </si>
  <si>
    <t>Q1525</t>
  </si>
  <si>
    <t>Hospital Comunitario de Cortazar (ampliación y remodelación)</t>
  </si>
  <si>
    <t>Q1526</t>
  </si>
  <si>
    <t>Hospital General de Guanajuato fortalecimiento y remodelación</t>
  </si>
  <si>
    <t>Q1527</t>
  </si>
  <si>
    <t>Hospital Comunitario Las Joyas, León</t>
  </si>
  <si>
    <t>Q1529</t>
  </si>
  <si>
    <t>UMAPS Peñuelas, San Diego de la Unión</t>
  </si>
  <si>
    <t>Q1530</t>
  </si>
  <si>
    <t>UMAPS San Andrés Enguaro, Yuriria</t>
  </si>
  <si>
    <t>Q1599</t>
  </si>
  <si>
    <t>Nuevo Hospital General de León</t>
  </si>
  <si>
    <t>Q2066</t>
  </si>
  <si>
    <t>IPP nuevo Hospital General de León</t>
  </si>
  <si>
    <t>Q2104</t>
  </si>
  <si>
    <t>Fortalecimiento de los Servicios de Salud en Unidades Médicas de comunidades vulnerables</t>
  </si>
  <si>
    <t>Q2163</t>
  </si>
  <si>
    <t>Sustitución del Centro de Salud con servicios ampliados (CESSA) de Victoria</t>
  </si>
  <si>
    <t>Q2537</t>
  </si>
  <si>
    <t>Tomógrafo en el Hospital de Especialidades Pediátrico de León</t>
  </si>
  <si>
    <t>Q2560</t>
  </si>
  <si>
    <t>Hospital General Silao</t>
  </si>
  <si>
    <t>Q2615</t>
  </si>
  <si>
    <t>Centro de Atención Integral a la Salud Mental</t>
  </si>
  <si>
    <t>Q2706</t>
  </si>
  <si>
    <t>Sustitución Centro de Atención Integral de Servicios de Salud Jerécuaro</t>
  </si>
  <si>
    <t>Q2708</t>
  </si>
  <si>
    <t>UMAPS Iramuco Acámbaro (Sustitución)</t>
  </si>
  <si>
    <t>Q2709</t>
  </si>
  <si>
    <t>Sustitución del centro de atención integral en servicios esenciales de salud  (CAISES) de Silao</t>
  </si>
  <si>
    <t>Q2764</t>
  </si>
  <si>
    <t>Sustitución del centro de atención integral en servicios esenciales de salud  (CAISES) de San José Iturbide</t>
  </si>
  <si>
    <t>Q2765</t>
  </si>
  <si>
    <t>Sustitución del centro de atención integral en servicios esenciales de salud  (CAISES) de Tarimoro</t>
  </si>
  <si>
    <t>Q2780</t>
  </si>
  <si>
    <t>UMAPS La Cuevita Apaseo el Alto, sustitución</t>
  </si>
  <si>
    <t>Q2781</t>
  </si>
  <si>
    <t>UMAPS Cañada de Caracheo Cortazar, sustitución</t>
  </si>
  <si>
    <t>Q2809</t>
  </si>
  <si>
    <t>UMAPS Duarte, León (remodelación y ampliación)</t>
  </si>
  <si>
    <t>Q2810</t>
  </si>
  <si>
    <t>UMAPS Magdalena Araceo, Valle de Santiago</t>
  </si>
  <si>
    <t>Q2811</t>
  </si>
  <si>
    <t>Hospital Materno Infantil de León (ampliación y remodelación)</t>
  </si>
  <si>
    <t>Q2812</t>
  </si>
  <si>
    <t>Hospital Comunitario San Felipe, remodelación</t>
  </si>
  <si>
    <t>Q2813</t>
  </si>
  <si>
    <t>Centro de Atención Integral de Servicios de Salud Apaseo el Grande</t>
  </si>
  <si>
    <t>Q2814</t>
  </si>
  <si>
    <t>Centro de Atención Integral de Servicios de Salud Villagrán</t>
  </si>
  <si>
    <t>Q2829</t>
  </si>
  <si>
    <t>UMAPS El Carricillo, Atarjea</t>
  </si>
  <si>
    <t>Q2847</t>
  </si>
  <si>
    <t>UMAPS Col. Lomas Echeveste, León</t>
  </si>
  <si>
    <t>Q2852</t>
  </si>
  <si>
    <t>UMAPS Venado de Yostiro, Irapuato</t>
  </si>
  <si>
    <t>Q2853</t>
  </si>
  <si>
    <t>Centro de Salud Urbano Colonia 10 de Mayo en León</t>
  </si>
  <si>
    <t>Q2875</t>
  </si>
  <si>
    <t>UMAPS el  Puesto, Celaya</t>
  </si>
  <si>
    <t>Q2876</t>
  </si>
  <si>
    <t>UMAPS Lucio Cabañas, Irapuato</t>
  </si>
  <si>
    <t>Q2877</t>
  </si>
  <si>
    <t>Hospital General de Celaya (equipamiento)</t>
  </si>
  <si>
    <t>Q2878</t>
  </si>
  <si>
    <t>Hospital General de Valle de Santiago (equipamiento)</t>
  </si>
  <si>
    <t>Q2884</t>
  </si>
  <si>
    <t>Sustitución CAISES Torres Landa Irapuato</t>
  </si>
  <si>
    <t>Q2919</t>
  </si>
  <si>
    <t>UMAPS, los Prietos, Salamanca</t>
  </si>
  <si>
    <t>Q2920</t>
  </si>
  <si>
    <t>Calidad de vida para nuestras Heroínas</t>
  </si>
  <si>
    <t>Q2981</t>
  </si>
  <si>
    <t>UMAPS Los Castillos, León</t>
  </si>
  <si>
    <t>Q3292</t>
  </si>
  <si>
    <t>UMAPS San José de Guanajuato, Celaya</t>
  </si>
  <si>
    <t>Q3295</t>
  </si>
  <si>
    <t>Hospital General de Uriangato (ampliación y remodelación)</t>
  </si>
  <si>
    <t>Q3298</t>
  </si>
  <si>
    <t>Proyecto Ejecutivo para la ampliación y remodelación de las secciones de Urgencias y Toco-Cirugía del HC San Francisco del Rincón</t>
  </si>
  <si>
    <t>Q3301</t>
  </si>
  <si>
    <t>Torre médica del Hospital General de Irapuato</t>
  </si>
  <si>
    <t>Q3305</t>
  </si>
  <si>
    <t>UMAPS Valtierra, Salamanca (sustitución)</t>
  </si>
  <si>
    <t>Q3326</t>
  </si>
  <si>
    <t>Equipamiento de unidades médicas en Dolores Hidalgo</t>
  </si>
  <si>
    <t>Q3338</t>
  </si>
  <si>
    <t>Hospital General de Acámbaro (equipamiento)</t>
  </si>
  <si>
    <t>Q3339</t>
  </si>
  <si>
    <t>Hospital General de San Miguel de Allende (equipamiento)</t>
  </si>
  <si>
    <t>Q3340</t>
  </si>
  <si>
    <t>Hospital General Salamanca</t>
  </si>
  <si>
    <t>Q3341</t>
  </si>
  <si>
    <t>Hospital General Salvatierra</t>
  </si>
  <si>
    <t>Q3342</t>
  </si>
  <si>
    <t>Hospital Materno de Celaya (equipamiento)</t>
  </si>
  <si>
    <t>Q3349</t>
  </si>
  <si>
    <t>Hospital Comunitario de Tarimoro</t>
  </si>
  <si>
    <t>Q3350</t>
  </si>
  <si>
    <t>Hospital Materno Infantil de Irapuato</t>
  </si>
  <si>
    <t>Q3351</t>
  </si>
  <si>
    <t>Hospital Comunitario de San Diego de la Unión</t>
  </si>
  <si>
    <t>Q3352</t>
  </si>
  <si>
    <t>Hospital Comunitario de Manuel Doblado</t>
  </si>
  <si>
    <t>Q3353</t>
  </si>
  <si>
    <t>Hospital Comunitario Huanímaro</t>
  </si>
  <si>
    <t>Q3354</t>
  </si>
  <si>
    <t>Hospital Comunitario de Juventino Rosas</t>
  </si>
  <si>
    <t>Q3355</t>
  </si>
  <si>
    <t>Hospital Comunitario Comonfort</t>
  </si>
  <si>
    <t>Q3356</t>
  </si>
  <si>
    <t>Hospital Comunitario de Jaral del Progreso</t>
  </si>
  <si>
    <t>Q3357</t>
  </si>
  <si>
    <t>Hospital Comunitario Cortazar</t>
  </si>
  <si>
    <t>Q3358</t>
  </si>
  <si>
    <t>Hospital Comunitario de Moroleón</t>
  </si>
  <si>
    <t>Q3359</t>
  </si>
  <si>
    <t>Hospital Comunitario de Apaseo el Grande</t>
  </si>
  <si>
    <t>Q3360</t>
  </si>
  <si>
    <t>Hospital Comunitario de Jerécuaro</t>
  </si>
  <si>
    <t>Q3361</t>
  </si>
  <si>
    <t>Hospital General de San José Iturbide</t>
  </si>
  <si>
    <t>Q3362</t>
  </si>
  <si>
    <t>Hospital Comunitario de Villagrán</t>
  </si>
  <si>
    <t>Q3363</t>
  </si>
  <si>
    <t>Hospital Comunitario de Abasolo</t>
  </si>
  <si>
    <t>Q3364</t>
  </si>
  <si>
    <t>Hospital Comunitario de Apaseo el Alto</t>
  </si>
  <si>
    <t>Q3365</t>
  </si>
  <si>
    <t>Hospital General de San Luis de la Paz</t>
  </si>
  <si>
    <t>Q3366</t>
  </si>
  <si>
    <t>Hospital General de San Francisco del Rincón</t>
  </si>
  <si>
    <t>Q3367</t>
  </si>
  <si>
    <t>Hospital General de Pénjamo</t>
  </si>
  <si>
    <t>Q3368</t>
  </si>
  <si>
    <t>Hospital Materno San Luis de la Paz</t>
  </si>
  <si>
    <t>Q3379</t>
  </si>
  <si>
    <t>Hospital Comunitario Yuriria (Equipamiento)</t>
  </si>
  <si>
    <t>Q3388</t>
  </si>
  <si>
    <t>Fort SS Cont, Des y Emergencias Epidemiológicas</t>
  </si>
  <si>
    <t>Q3418</t>
  </si>
  <si>
    <t>Centro de Salud Xichú</t>
  </si>
  <si>
    <t>Q3426</t>
  </si>
  <si>
    <t>Prevención de adicciones en jóvenes -Planet Youth-</t>
  </si>
  <si>
    <t>Q3566</t>
  </si>
  <si>
    <t>Fortalecimiento del Sistema de Salud Pública</t>
  </si>
  <si>
    <t>"Bajo protesta de decir verdad declaramos que los Estados Financieros y sus Notas son razonablemente correctos y responsabilidad del emisor".</t>
  </si>
  <si>
    <t>ESTADO ANALÍTICO DEL EJERCICIO DEL PRESUPUESTO DE INGRESOS</t>
  </si>
  <si>
    <t xml:space="preserve">CLASIFICACIÓN ECONÓMICA </t>
  </si>
  <si>
    <t>Ente Público:</t>
  </si>
  <si>
    <t>Código</t>
  </si>
  <si>
    <t>Recauadado</t>
  </si>
  <si>
    <t>INGRESOS</t>
  </si>
  <si>
    <t>INGRESOS CORRIENTES</t>
  </si>
  <si>
    <t>1.1.1</t>
  </si>
  <si>
    <t>1.1.1.1</t>
  </si>
  <si>
    <t xml:space="preserve">Impuesto sobre el Ingreso, las Utilidades y las Ganancias de Capital  </t>
  </si>
  <si>
    <t>1.1.1.1.1</t>
  </si>
  <si>
    <t>De Personas Físicas</t>
  </si>
  <si>
    <t>1.1.1.1.1.1</t>
  </si>
  <si>
    <t>Impuesto sobre los Ingresos</t>
  </si>
  <si>
    <t>1.1.1.1.2</t>
  </si>
  <si>
    <t>De Empresas y Otras Corporaciones (Personas Morales)</t>
  </si>
  <si>
    <t>1.1.1.1.2.1</t>
  </si>
  <si>
    <t>1.1.1.1.3</t>
  </si>
  <si>
    <t>No Clasificables</t>
  </si>
  <si>
    <t>1.1.1.2</t>
  </si>
  <si>
    <t xml:space="preserve">Impuesto sobre Nómina y la Fuerza de Trabajo  </t>
  </si>
  <si>
    <t>1.1.1.2.1</t>
  </si>
  <si>
    <t>Impuesto sobre Nómina y Asimilables</t>
  </si>
  <si>
    <t>1.1.1.3</t>
  </si>
  <si>
    <t>Impuesto sobre la Propiedad</t>
  </si>
  <si>
    <t>1.1.1.4</t>
  </si>
  <si>
    <t>Impuesto sobre los Bienes y Servicios</t>
  </si>
  <si>
    <t>1.1.1.4.1</t>
  </si>
  <si>
    <t>Impuesto sobre la Producción, el Consumo y las Transacciones</t>
  </si>
  <si>
    <t>1.1.1.4.1.1</t>
  </si>
  <si>
    <t>Impuesto al Valor Agregado</t>
  </si>
  <si>
    <t>1.1.1.4.1.2</t>
  </si>
  <si>
    <t>Impuesto especial sobre Producción y Servicios</t>
  </si>
  <si>
    <t xml:space="preserve">1.1.1.4.1.3 </t>
  </si>
  <si>
    <t>Otros Impuestos Sobre Bienes y Servicios</t>
  </si>
  <si>
    <t>1.1.1.5</t>
  </si>
  <si>
    <t>Impuesto sobre el Comercio y las Transacciones Internacionales / Comercio Exterior</t>
  </si>
  <si>
    <t>1.1.1.5.1</t>
  </si>
  <si>
    <t xml:space="preserve">Impuesto a la Importación </t>
  </si>
  <si>
    <t>1.1.1.5.2</t>
  </si>
  <si>
    <t>Impuesto a la Exportación</t>
  </si>
  <si>
    <t>1.1.1.6</t>
  </si>
  <si>
    <t>Impuestos Ecológicos</t>
  </si>
  <si>
    <t>1.1.1.7</t>
  </si>
  <si>
    <t>Impuesto a los Rendimientos Petroleros</t>
  </si>
  <si>
    <t xml:space="preserve">1.1.1.8 </t>
  </si>
  <si>
    <t>Otros Impuestos</t>
  </si>
  <si>
    <t>1.1.1.9</t>
  </si>
  <si>
    <t>Accesorios</t>
  </si>
  <si>
    <t>1.1.2</t>
  </si>
  <si>
    <t xml:space="preserve">Contribuciones a la Seguridad Social  </t>
  </si>
  <si>
    <t>1.1.2.1</t>
  </si>
  <si>
    <t>Contribuciones de los Empleados</t>
  </si>
  <si>
    <t>1.1.2.2</t>
  </si>
  <si>
    <t>Contribuciones de los Empleadores</t>
  </si>
  <si>
    <t xml:space="preserve">1.1.2.3 </t>
  </si>
  <si>
    <t>Contribuciones de los Trabajadores Por Cuenta Propia o No Empleados</t>
  </si>
  <si>
    <t xml:space="preserve">1.1.2.4 </t>
  </si>
  <si>
    <t>Contribuciones no Clasificables</t>
  </si>
  <si>
    <t>1.1.3</t>
  </si>
  <si>
    <t>1.1.4</t>
  </si>
  <si>
    <t>Derechos, Productos y Aprovechamientos Corrientes</t>
  </si>
  <si>
    <t>1.1.4.1</t>
  </si>
  <si>
    <t>Derechos No Incluidos en Otros Conceptos</t>
  </si>
  <si>
    <t>1.1.4.2</t>
  </si>
  <si>
    <t>Productos Corrientes No Incluidos en Otros Conceptos</t>
  </si>
  <si>
    <t>1.1.4.3</t>
  </si>
  <si>
    <t>Aprovechamientos Corrientes No Incluidos en Otros Conceptos</t>
  </si>
  <si>
    <t>1.1.5</t>
  </si>
  <si>
    <t>Rentas de la Propiedad</t>
  </si>
  <si>
    <t>1.1.5.1</t>
  </si>
  <si>
    <t>Intereses</t>
  </si>
  <si>
    <t>1.1.5.1.1</t>
  </si>
  <si>
    <t>Internos</t>
  </si>
  <si>
    <t>1.1.5.1.2</t>
  </si>
  <si>
    <t>Externos</t>
  </si>
  <si>
    <t>1.1.5.2</t>
  </si>
  <si>
    <t>Dividendos y Retiros de las Cuasisociedades</t>
  </si>
  <si>
    <t>1.1.5.3</t>
  </si>
  <si>
    <t>Arrendamiento de Tierras y Terrenos</t>
  </si>
  <si>
    <t>1.1.5.4</t>
  </si>
  <si>
    <t>Otros</t>
  </si>
  <si>
    <t xml:space="preserve">1.1.6 </t>
  </si>
  <si>
    <t>Venta de Bienes y Servicios de Entidades del Gobierno General / Ingresos de Explotación de Entidades Empresariales</t>
  </si>
  <si>
    <t>1.1.6.1</t>
  </si>
  <si>
    <t>Venta de Establecimientos No de Mercado</t>
  </si>
  <si>
    <t>1.1.6.2</t>
  </si>
  <si>
    <t>Venta de Establecimientos de Mercado</t>
  </si>
  <si>
    <t>1.1.6.3</t>
  </si>
  <si>
    <t>Derechos Administrativos</t>
  </si>
  <si>
    <t>1.1.7</t>
  </si>
  <si>
    <t>Subsidios y Subvenciones Recibidos por Entidades Empresariales Públicas</t>
  </si>
  <si>
    <t>1.1.7.1</t>
  </si>
  <si>
    <t>Subsidios y Subvenciones Recibidos por Entidades Empresariales Públicas No Financieras</t>
  </si>
  <si>
    <t>1.1.7.2</t>
  </si>
  <si>
    <t>Subsidios y Subvenciones Recibidos por Entidades Empresariales Públicas Financieras</t>
  </si>
  <si>
    <t xml:space="preserve">1.1.8 </t>
  </si>
  <si>
    <t>Transferencias, Asignaciones y Donativos Corrientes Recibidos</t>
  </si>
  <si>
    <t>1.1.8.1</t>
  </si>
  <si>
    <t>Del Sector Privado</t>
  </si>
  <si>
    <t>1.1.8.2</t>
  </si>
  <si>
    <t>Del Sector Público</t>
  </si>
  <si>
    <t>1.1.8.2.1</t>
  </si>
  <si>
    <t>De la Federación</t>
  </si>
  <si>
    <t>1.1.8.2.1.1</t>
  </si>
  <si>
    <t xml:space="preserve">Transferencias Internas y Asignaciones </t>
  </si>
  <si>
    <t>1.1.8.2.1.2</t>
  </si>
  <si>
    <t>Transferencias del Resto del Sector Público</t>
  </si>
  <si>
    <t>1.1.8.2.1.3</t>
  </si>
  <si>
    <t>1.1.8.2.1.4</t>
  </si>
  <si>
    <t>Transferencias de Fideicomisos, Mandatos y Contratos Análogos</t>
  </si>
  <si>
    <t>1.1.8.2.2</t>
  </si>
  <si>
    <t>De Entidades Federativas</t>
  </si>
  <si>
    <t>1.1.8.2.2.1</t>
  </si>
  <si>
    <t>1.1.8.2.2.2</t>
  </si>
  <si>
    <t>1.1.8.2.2.3</t>
  </si>
  <si>
    <t>1.1.8.2.2.4</t>
  </si>
  <si>
    <t>1.1.8.2.3</t>
  </si>
  <si>
    <t>De Municipios</t>
  </si>
  <si>
    <t>1.1.8.3</t>
  </si>
  <si>
    <t>Del Sector Externo</t>
  </si>
  <si>
    <t>1.1.8.3.1</t>
  </si>
  <si>
    <t>De Gobiernos Extranjeros</t>
  </si>
  <si>
    <t>1.1.8.3.2</t>
  </si>
  <si>
    <t>De Organismos Internacionales</t>
  </si>
  <si>
    <t>1.1.8.3.3</t>
  </si>
  <si>
    <t>Del Sector Privado Externo</t>
  </si>
  <si>
    <t>1.1.9</t>
  </si>
  <si>
    <t>INGRESOS DE CAPITAL</t>
  </si>
  <si>
    <t>1.2.1</t>
  </si>
  <si>
    <t>Venta (Disposición) de Activos</t>
  </si>
  <si>
    <t>1.2.1.1</t>
  </si>
  <si>
    <t>Venta de Activos Fijos</t>
  </si>
  <si>
    <t>1.2.1.2</t>
  </si>
  <si>
    <t>Venta de Objetos de Valor</t>
  </si>
  <si>
    <t>1.2.1.3</t>
  </si>
  <si>
    <t>Venta de Activos No Producidos</t>
  </si>
  <si>
    <t>1.2.2</t>
  </si>
  <si>
    <t>Disminución de Existencias</t>
  </si>
  <si>
    <t>1.2.2.1</t>
  </si>
  <si>
    <t>1.2.2.2</t>
  </si>
  <si>
    <t>Materias Primas</t>
  </si>
  <si>
    <t>1.2.2.3</t>
  </si>
  <si>
    <t>Trabajos en Curso</t>
  </si>
  <si>
    <t>1.2.2.4</t>
  </si>
  <si>
    <t>Bienes Terminados</t>
  </si>
  <si>
    <t>1.2.2.5</t>
  </si>
  <si>
    <t>Bienes para venta</t>
  </si>
  <si>
    <t>1.2.2.6</t>
  </si>
  <si>
    <t>Bienes en tránsito</t>
  </si>
  <si>
    <t>1.2.2.7</t>
  </si>
  <si>
    <t>Existencias de Material de Seguridad y Defensa</t>
  </si>
  <si>
    <t>1.2.3</t>
  </si>
  <si>
    <t>Incremento de la Depreciación, Amortización, Estimaciones y Provisiones Acumuladas</t>
  </si>
  <si>
    <t>1.2.3.1</t>
  </si>
  <si>
    <t>Depreciación y Amortización</t>
  </si>
  <si>
    <t>1.2.3.2</t>
  </si>
  <si>
    <t>Estimaciones por Deterioro de Inventarios</t>
  </si>
  <si>
    <t>1.2.3.3</t>
  </si>
  <si>
    <t>Otras Estimaciones por pérdida o deterioro</t>
  </si>
  <si>
    <t>1.2.3.4</t>
  </si>
  <si>
    <t>Provisiones</t>
  </si>
  <si>
    <t>1.2.4</t>
  </si>
  <si>
    <t>Transferencias, Asignaciones y Donativos de Capital Recibidas</t>
  </si>
  <si>
    <t xml:space="preserve">1.2.4.1 </t>
  </si>
  <si>
    <t>1.2.4.2</t>
  </si>
  <si>
    <t>1.2.4.2.1</t>
  </si>
  <si>
    <t xml:space="preserve">De la Federación </t>
  </si>
  <si>
    <t>1.2.4.2.1.1</t>
  </si>
  <si>
    <t>1.2.4.2.1.2</t>
  </si>
  <si>
    <t>1.2.4.2.1.3</t>
  </si>
  <si>
    <t>1.2.4.2.1.4</t>
  </si>
  <si>
    <t xml:space="preserve">1.2.4.2.2 </t>
  </si>
  <si>
    <t>1.2.4.2.2.1</t>
  </si>
  <si>
    <t>1.2.4.2.2.2</t>
  </si>
  <si>
    <t>1.2.4.2.2.3</t>
  </si>
  <si>
    <t>1.2.4.2.2.4</t>
  </si>
  <si>
    <t>1.2.4.2.3</t>
  </si>
  <si>
    <t>1.2.4.3</t>
  </si>
  <si>
    <t>1.2.4.3.1</t>
  </si>
  <si>
    <t>1.2.4.3.2</t>
  </si>
  <si>
    <t>1.2.4.3.3</t>
  </si>
  <si>
    <t>1.2.5</t>
  </si>
  <si>
    <t>Recuperación de Inversiones Financieras Realizadas con Fines de Política</t>
  </si>
  <si>
    <t>1.2.5.1</t>
  </si>
  <si>
    <t>Venta de Acciones y Participaciones de Capital Adquiridas con Fines de Política</t>
  </si>
  <si>
    <t>1.2.5.2</t>
  </si>
  <si>
    <t>Valores Representativos de Deuda Adquiridos con Fines de Política</t>
  </si>
  <si>
    <t>1.2.5.3</t>
  </si>
  <si>
    <t>Venta de Obligaciones Negociables Adquiridas con Fines de Política</t>
  </si>
  <si>
    <t>1.2.5.4</t>
  </si>
  <si>
    <t>Recuperación de Préstamos Realizados con Fines de Política</t>
  </si>
  <si>
    <t>TOTAL DE INGRESOS</t>
  </si>
  <si>
    <t>*No se incluye  CRI "79 Otros ingresos", debido a que no se encuentra en el catalogo de Clasificación Económica de los Ingresos</t>
  </si>
  <si>
    <t>Bajo protesta de decir verdad declaramos que los Estados Financieros y sus Notas son razonablemente correctos y responsabilidad del emisor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</si>
</sst>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quot;$&quot;* #,##0_-;\-&quot;$&quot;* #,##0_-;_-&quot;$&quot;* &quot;-&quot;??_-;_-@_-"/>
    <numFmt numFmtId="165" formatCode="_-* #,##0_-;\-* #,##0_-;_-* &quot;-&quot;??_-;_-@_-"/>
    <numFmt numFmtId="166" formatCode="_-* #,##0.00\ _€_-;\-* #,##0.00\ _€_-;_-* &quot;-&quot;??\ _€_-;_-@_-"/>
  </numFmts>
  <fonts count="35" x14ac:knownFonts="1">
    <font>
      <sz val="8"/>
      <color theme="1"/>
      <name val="Arial"/>
      <family val="2"/>
    </font>
    <font>
      <sz val="11"/>
      <color theme="1"/>
      <name val="Calibri"/>
      <family val="2"/>
      <scheme val="minor"/>
    </font>
    <font>
      <sz val="11"/>
      <color theme="1"/>
      <name val="Calibri"/>
      <family val="2"/>
      <scheme val="minor"/>
    </font>
    <font>
      <b/>
      <sz val="8"/>
      <name val="Arial"/>
      <family val="2"/>
    </font>
    <font>
      <b/>
      <sz val="8"/>
      <color theme="1"/>
      <name val="Arial"/>
      <family val="2"/>
    </font>
    <font>
      <sz val="8"/>
      <color theme="1"/>
      <name val="Arial"/>
      <family val="2"/>
    </font>
    <font>
      <sz val="8"/>
      <color theme="0"/>
      <name val="Arial"/>
      <family val="2"/>
    </font>
    <font>
      <sz val="8"/>
      <name val="Arial"/>
      <family val="2"/>
    </font>
    <font>
      <vertAlign val="superscript"/>
      <sz val="8"/>
      <name val="Arial"/>
      <family val="2"/>
    </font>
    <font>
      <vertAlign val="superscript"/>
      <sz val="8"/>
      <color rgb="FF0070C0"/>
      <name val="Arial"/>
      <family val="2"/>
    </font>
    <font>
      <sz val="10"/>
      <name val="Arial"/>
      <family val="2"/>
    </font>
    <font>
      <vertAlign val="superscript"/>
      <sz val="8"/>
      <color theme="1"/>
      <name val="Arial"/>
      <family val="2"/>
    </font>
    <font>
      <sz val="10"/>
      <color theme="1"/>
      <name val="Arial"/>
      <family val="2"/>
    </font>
    <font>
      <sz val="9"/>
      <color theme="1"/>
      <name val="Arial"/>
      <family val="2"/>
    </font>
    <font>
      <sz val="9"/>
      <name val="Arial"/>
      <family val="2"/>
    </font>
    <font>
      <sz val="10"/>
      <color indexed="8"/>
      <name val="Arial"/>
      <family val="2"/>
    </font>
    <font>
      <sz val="10"/>
      <color theme="1"/>
      <name val="Times New Roman"/>
      <family val="2"/>
    </font>
    <font>
      <b/>
      <sz val="9"/>
      <name val="Arial"/>
      <family val="2"/>
    </font>
    <font>
      <b/>
      <sz val="9"/>
      <color rgb="FF000000"/>
      <name val="Arial"/>
      <family val="2"/>
    </font>
    <font>
      <sz val="11"/>
      <color indexed="8"/>
      <name val="Calibri"/>
      <family val="2"/>
    </font>
    <font>
      <b/>
      <sz val="9"/>
      <color indexed="8"/>
      <name val="Arial"/>
      <family val="2"/>
    </font>
    <font>
      <sz val="9"/>
      <color theme="0"/>
      <name val="Arial"/>
      <family val="2"/>
    </font>
    <font>
      <sz val="9"/>
      <color rgb="FF000000"/>
      <name val="Arial"/>
      <family val="2"/>
    </font>
    <font>
      <sz val="9"/>
      <color indexed="8"/>
      <name val="Arial"/>
      <family val="2"/>
    </font>
    <font>
      <b/>
      <sz val="9"/>
      <color theme="1"/>
      <name val="Arial"/>
      <family val="2"/>
    </font>
    <font>
      <b/>
      <sz val="10"/>
      <name val="Arial"/>
      <family val="2"/>
    </font>
    <font>
      <b/>
      <sz val="8"/>
      <color theme="0"/>
      <name val="Arial"/>
      <family val="2"/>
    </font>
    <font>
      <b/>
      <sz val="10"/>
      <color theme="1"/>
      <name val="Arial"/>
      <family val="2"/>
    </font>
    <font>
      <b/>
      <sz val="9"/>
      <color indexed="81"/>
      <name val="Tahoma"/>
      <family val="2"/>
    </font>
    <font>
      <sz val="9"/>
      <color indexed="81"/>
      <name val="Tahoma"/>
      <family val="2"/>
    </font>
    <font>
      <sz val="10"/>
      <color theme="0"/>
      <name val="Calibri Light"/>
      <family val="2"/>
    </font>
    <font>
      <b/>
      <sz val="10"/>
      <name val="Calibri Light"/>
      <family val="2"/>
    </font>
    <font>
      <sz val="10"/>
      <name val="Calibri Light"/>
      <family val="2"/>
    </font>
    <font>
      <b/>
      <sz val="10"/>
      <color theme="0"/>
      <name val="Calibri Light"/>
      <family val="2"/>
    </font>
    <font>
      <b/>
      <sz val="8"/>
      <name val="Calibri Light"/>
      <family val="2"/>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0"/>
      </patternFill>
    </fill>
    <fill>
      <patternFill patternType="solid">
        <fgColor theme="0"/>
        <bgColor indexed="13"/>
      </patternFill>
    </fill>
    <fill>
      <patternFill patternType="solid">
        <fgColor theme="0" tint="-0.14999847407452621"/>
        <bgColor indexed="64"/>
      </patternFill>
    </fill>
    <fill>
      <patternFill patternType="solid">
        <fgColor theme="0" tint="-4.9989318521683403E-2"/>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48"/>
      </left>
      <right style="thin">
        <color indexed="48"/>
      </right>
      <top style="thin">
        <color indexed="48"/>
      </top>
      <bottom style="thin">
        <color indexed="48"/>
      </bottom>
      <diagonal/>
    </border>
  </borders>
  <cellStyleXfs count="16">
    <xf numFmtId="0" fontId="0" fillId="0" borderId="0"/>
    <xf numFmtId="43" fontId="5" fillId="0" borderId="0" applyFont="0" applyFill="0" applyBorder="0" applyAlignment="0" applyProtection="0"/>
    <xf numFmtId="0" fontId="2" fillId="0" borderId="0"/>
    <xf numFmtId="0" fontId="10" fillId="0" borderId="0"/>
    <xf numFmtId="0" fontId="1" fillId="0" borderId="0"/>
    <xf numFmtId="0" fontId="1" fillId="0" borderId="0"/>
    <xf numFmtId="43" fontId="1" fillId="0" borderId="0" applyFont="0" applyFill="0" applyBorder="0" applyAlignment="0" applyProtection="0"/>
    <xf numFmtId="4" fontId="15" fillId="4" borderId="16" applyNumberFormat="0" applyProtection="0">
      <alignment horizontal="left" vertical="center" indent="1"/>
    </xf>
    <xf numFmtId="43" fontId="1" fillId="0" borderId="0" applyFont="0" applyFill="0" applyBorder="0" applyAlignment="0" applyProtection="0"/>
    <xf numFmtId="43" fontId="1" fillId="0" borderId="0" applyFont="0" applyFill="0" applyBorder="0" applyAlignment="0" applyProtection="0"/>
    <xf numFmtId="0" fontId="1" fillId="0" borderId="0"/>
    <xf numFmtId="0" fontId="16" fillId="0" borderId="0"/>
    <xf numFmtId="0" fontId="1" fillId="0" borderId="0"/>
    <xf numFmtId="43" fontId="19" fillId="0" borderId="0" applyFont="0" applyFill="0" applyBorder="0" applyAlignment="0" applyProtection="0"/>
    <xf numFmtId="9" fontId="5" fillId="0" borderId="0" applyFont="0" applyFill="0" applyBorder="0" applyAlignment="0" applyProtection="0"/>
    <xf numFmtId="0" fontId="1" fillId="0" borderId="0"/>
  </cellStyleXfs>
  <cellXfs count="361">
    <xf numFmtId="0" fontId="0" fillId="0" borderId="0" xfId="0"/>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wrapText="1"/>
      <protection locked="0"/>
    </xf>
    <xf numFmtId="0" fontId="3" fillId="2" borderId="3" xfId="2" applyFont="1" applyFill="1" applyBorder="1" applyAlignment="1" applyProtection="1">
      <alignment horizontal="center" vertical="center" wrapText="1"/>
      <protection locked="0"/>
    </xf>
    <xf numFmtId="0" fontId="4" fillId="0" borderId="0" xfId="2" applyFont="1" applyFill="1" applyBorder="1" applyAlignment="1" applyProtection="1">
      <alignment vertical="top"/>
      <protection locked="0"/>
    </xf>
    <xf numFmtId="0" fontId="3" fillId="2" borderId="4" xfId="2" applyFont="1" applyFill="1" applyBorder="1" applyAlignment="1">
      <alignment horizontal="center" vertical="center"/>
    </xf>
    <xf numFmtId="0" fontId="3" fillId="2" borderId="5" xfId="2" applyFont="1" applyFill="1" applyBorder="1" applyAlignment="1">
      <alignment horizontal="center" vertical="center"/>
    </xf>
    <xf numFmtId="0" fontId="3" fillId="2" borderId="6" xfId="2" applyFont="1" applyFill="1" applyBorder="1" applyAlignment="1">
      <alignment horizontal="center" vertical="center" wrapText="1"/>
    </xf>
    <xf numFmtId="0" fontId="3" fillId="2" borderId="7" xfId="2" applyFont="1" applyFill="1" applyBorder="1" applyAlignment="1">
      <alignment horizontal="center" vertical="center"/>
    </xf>
    <xf numFmtId="0" fontId="3" fillId="2" borderId="8" xfId="2" applyFont="1" applyFill="1" applyBorder="1" applyAlignment="1">
      <alignment horizontal="center" vertical="center"/>
    </xf>
    <xf numFmtId="0" fontId="3" fillId="2" borderId="3"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1" xfId="2" applyFont="1" applyFill="1" applyBorder="1" applyAlignment="1">
      <alignment horizontal="center" vertical="center" wrapText="1"/>
    </xf>
    <xf numFmtId="0" fontId="3" fillId="2" borderId="10" xfId="2" applyFont="1" applyFill="1" applyBorder="1" applyAlignment="1">
      <alignment horizontal="center" vertical="center" wrapText="1"/>
    </xf>
    <xf numFmtId="0" fontId="5" fillId="0" borderId="0" xfId="2" applyFont="1" applyFill="1" applyBorder="1" applyAlignment="1" applyProtection="1">
      <alignment horizontal="center" vertical="top"/>
      <protection locked="0"/>
    </xf>
    <xf numFmtId="0" fontId="3" fillId="2" borderId="11" xfId="2" applyFont="1" applyFill="1" applyBorder="1" applyAlignment="1">
      <alignment horizontal="center" vertical="center"/>
    </xf>
    <xf numFmtId="0" fontId="3" fillId="2" borderId="12" xfId="2" applyFont="1" applyFill="1" applyBorder="1" applyAlignment="1">
      <alignment horizontal="center" vertical="center"/>
    </xf>
    <xf numFmtId="0" fontId="3" fillId="2" borderId="3" xfId="2" quotePrefix="1" applyFont="1" applyFill="1" applyBorder="1" applyAlignment="1">
      <alignment horizontal="center" vertical="center" wrapText="1"/>
    </xf>
    <xf numFmtId="0" fontId="3" fillId="2" borderId="9" xfId="2" quotePrefix="1" applyFont="1" applyFill="1" applyBorder="1" applyAlignment="1">
      <alignment horizontal="center" vertical="center" wrapText="1"/>
    </xf>
    <xf numFmtId="0" fontId="5" fillId="0" borderId="7" xfId="2" applyFont="1" applyFill="1" applyBorder="1" applyAlignment="1" applyProtection="1">
      <alignment vertical="top"/>
      <protection locked="0"/>
    </xf>
    <xf numFmtId="0" fontId="5" fillId="0" borderId="0" xfId="2" applyFont="1" applyFill="1" applyBorder="1" applyAlignment="1" applyProtection="1">
      <alignment vertical="top" wrapText="1"/>
      <protection locked="0"/>
    </xf>
    <xf numFmtId="3" fontId="5" fillId="0" borderId="6" xfId="2" applyNumberFormat="1" applyFont="1" applyFill="1" applyBorder="1" applyAlignment="1" applyProtection="1">
      <alignment vertical="top"/>
      <protection locked="0"/>
    </xf>
    <xf numFmtId="49" fontId="6" fillId="0" borderId="0" xfId="2" applyNumberFormat="1" applyFont="1" applyFill="1" applyBorder="1" applyAlignment="1" applyProtection="1">
      <alignment vertical="top"/>
      <protection locked="0"/>
    </xf>
    <xf numFmtId="0" fontId="5" fillId="0" borderId="0" xfId="2" applyFont="1" applyFill="1" applyBorder="1" applyAlignment="1" applyProtection="1">
      <alignment vertical="top"/>
      <protection locked="0"/>
    </xf>
    <xf numFmtId="0" fontId="7" fillId="0" borderId="7" xfId="2" applyFont="1" applyFill="1" applyBorder="1" applyAlignment="1" applyProtection="1">
      <alignment vertical="top"/>
      <protection locked="0"/>
    </xf>
    <xf numFmtId="0" fontId="7" fillId="0" borderId="0" xfId="2" applyFont="1" applyFill="1" applyBorder="1" applyAlignment="1" applyProtection="1">
      <alignment vertical="top" wrapText="1"/>
      <protection locked="0"/>
    </xf>
    <xf numFmtId="3" fontId="5" fillId="0" borderId="13" xfId="2" applyNumberFormat="1" applyFont="1" applyFill="1" applyBorder="1" applyAlignment="1" applyProtection="1">
      <alignment vertical="top"/>
      <protection locked="0"/>
    </xf>
    <xf numFmtId="0" fontId="0" fillId="0" borderId="7" xfId="2" applyFont="1" applyFill="1" applyBorder="1" applyAlignment="1" applyProtection="1">
      <alignment vertical="top"/>
      <protection locked="0"/>
    </xf>
    <xf numFmtId="3" fontId="5" fillId="0" borderId="10" xfId="2" applyNumberFormat="1" applyFont="1" applyFill="1" applyBorder="1" applyAlignment="1" applyProtection="1">
      <alignment vertical="top"/>
      <protection locked="0"/>
    </xf>
    <xf numFmtId="0" fontId="7" fillId="0" borderId="1" xfId="2" quotePrefix="1" applyFont="1" applyFill="1" applyBorder="1" applyAlignment="1" applyProtection="1">
      <alignment horizontal="center" vertical="top"/>
      <protection locked="0"/>
    </xf>
    <xf numFmtId="0" fontId="3" fillId="0" borderId="2" xfId="2" applyFont="1" applyFill="1" applyBorder="1" applyAlignment="1" applyProtection="1">
      <alignment horizontal="left" vertical="top" indent="3"/>
      <protection locked="0"/>
    </xf>
    <xf numFmtId="3" fontId="3" fillId="0" borderId="9" xfId="2" applyNumberFormat="1" applyFont="1" applyFill="1" applyBorder="1" applyAlignment="1" applyProtection="1">
      <alignment vertical="top"/>
      <protection locked="0"/>
    </xf>
    <xf numFmtId="3" fontId="3" fillId="0" borderId="6" xfId="2" applyNumberFormat="1" applyFont="1" applyFill="1" applyBorder="1" applyAlignment="1" applyProtection="1">
      <alignment horizontal="right" vertical="top"/>
      <protection locked="0"/>
    </xf>
    <xf numFmtId="0" fontId="7" fillId="0" borderId="4" xfId="2" quotePrefix="1" applyFont="1" applyFill="1" applyBorder="1" applyAlignment="1" applyProtection="1">
      <alignment horizontal="center" vertical="top"/>
      <protection locked="0"/>
    </xf>
    <xf numFmtId="0" fontId="7" fillId="0" borderId="14" xfId="2" applyFont="1" applyFill="1" applyBorder="1" applyAlignment="1" applyProtection="1">
      <alignment vertical="top"/>
      <protection locked="0"/>
    </xf>
    <xf numFmtId="3" fontId="3" fillId="0" borderId="14" xfId="2" applyNumberFormat="1" applyFont="1" applyFill="1" applyBorder="1" applyAlignment="1" applyProtection="1">
      <alignment vertical="top"/>
      <protection locked="0"/>
    </xf>
    <xf numFmtId="3" fontId="3" fillId="0" borderId="5" xfId="2" applyNumberFormat="1" applyFont="1" applyFill="1" applyBorder="1" applyAlignment="1" applyProtection="1">
      <alignment vertical="top"/>
      <protection locked="0"/>
    </xf>
    <xf numFmtId="3" fontId="3" fillId="0" borderId="1" xfId="2" applyNumberFormat="1" applyFont="1" applyFill="1" applyBorder="1" applyAlignment="1" applyProtection="1">
      <alignment vertical="top"/>
      <protection locked="0"/>
    </xf>
    <xf numFmtId="3" fontId="3" fillId="0" borderId="2" xfId="2" applyNumberFormat="1" applyFont="1" applyFill="1" applyBorder="1" applyAlignment="1" applyProtection="1">
      <alignment vertical="top"/>
      <protection locked="0"/>
    </xf>
    <xf numFmtId="3" fontId="3" fillId="0" borderId="10" xfId="2" applyNumberFormat="1" applyFont="1" applyFill="1" applyBorder="1" applyAlignment="1" applyProtection="1">
      <alignment horizontal="right" vertical="top"/>
      <protection locked="0"/>
    </xf>
    <xf numFmtId="0" fontId="3" fillId="2" borderId="4" xfId="2" applyFont="1" applyFill="1" applyBorder="1" applyAlignment="1">
      <alignment horizontal="center" vertical="center" wrapText="1"/>
    </xf>
    <xf numFmtId="0" fontId="3" fillId="2" borderId="5" xfId="2" applyFont="1" applyFill="1" applyBorder="1" applyAlignment="1">
      <alignment horizontal="center" vertical="center" wrapText="1"/>
    </xf>
    <xf numFmtId="3" fontId="3" fillId="2" borderId="1" xfId="2" applyNumberFormat="1" applyFont="1" applyFill="1" applyBorder="1" applyAlignment="1" applyProtection="1">
      <alignment horizontal="center" vertical="center" wrapText="1"/>
      <protection locked="0"/>
    </xf>
    <xf numFmtId="3" fontId="3" fillId="2" borderId="2" xfId="2" applyNumberFormat="1" applyFont="1" applyFill="1" applyBorder="1" applyAlignment="1" applyProtection="1">
      <alignment horizontal="center" vertical="center" wrapText="1"/>
      <protection locked="0"/>
    </xf>
    <xf numFmtId="3" fontId="3" fillId="2" borderId="3" xfId="2" applyNumberFormat="1" applyFont="1" applyFill="1" applyBorder="1" applyAlignment="1" applyProtection="1">
      <alignment horizontal="center" vertical="center" wrapText="1"/>
      <protection locked="0"/>
    </xf>
    <xf numFmtId="3" fontId="3" fillId="2" borderId="6" xfId="2" applyNumberFormat="1" applyFont="1" applyFill="1" applyBorder="1" applyAlignment="1">
      <alignment horizontal="center" vertical="center" wrapText="1"/>
    </xf>
    <xf numFmtId="0" fontId="3" fillId="2" borderId="7" xfId="2" applyFont="1" applyFill="1" applyBorder="1" applyAlignment="1">
      <alignment horizontal="center" vertical="center" wrapText="1"/>
    </xf>
    <xf numFmtId="0" fontId="3" fillId="2" borderId="8" xfId="2" applyFont="1" applyFill="1" applyBorder="1" applyAlignment="1">
      <alignment horizontal="center" vertical="center" wrapText="1"/>
    </xf>
    <xf numFmtId="3" fontId="3" fillId="2" borderId="3" xfId="2" applyNumberFormat="1" applyFont="1" applyFill="1" applyBorder="1" applyAlignment="1">
      <alignment horizontal="center" vertical="center" wrapText="1"/>
    </xf>
    <xf numFmtId="3" fontId="3" fillId="2" borderId="9" xfId="2" applyNumberFormat="1" applyFont="1" applyFill="1" applyBorder="1" applyAlignment="1">
      <alignment horizontal="center" vertical="center" wrapText="1"/>
    </xf>
    <xf numFmtId="3" fontId="3" fillId="2" borderId="1" xfId="2" applyNumberFormat="1" applyFont="1" applyFill="1" applyBorder="1" applyAlignment="1">
      <alignment horizontal="center" vertical="center" wrapText="1"/>
    </xf>
    <xf numFmtId="3" fontId="3" fillId="2" borderId="10" xfId="2" applyNumberFormat="1" applyFont="1" applyFill="1" applyBorder="1" applyAlignment="1">
      <alignment horizontal="center" vertical="center" wrapText="1"/>
    </xf>
    <xf numFmtId="0" fontId="3" fillId="2" borderId="11" xfId="2" applyFont="1" applyFill="1" applyBorder="1" applyAlignment="1">
      <alignment horizontal="center" vertical="center" wrapText="1"/>
    </xf>
    <xf numFmtId="0" fontId="3" fillId="2" borderId="12" xfId="2" applyFont="1" applyFill="1" applyBorder="1" applyAlignment="1">
      <alignment horizontal="center" vertical="center" wrapText="1"/>
    </xf>
    <xf numFmtId="3" fontId="3" fillId="2" borderId="3" xfId="2" quotePrefix="1" applyNumberFormat="1" applyFont="1" applyFill="1" applyBorder="1" applyAlignment="1">
      <alignment horizontal="center" vertical="center" wrapText="1"/>
    </xf>
    <xf numFmtId="3" fontId="3" fillId="2" borderId="9" xfId="2" quotePrefix="1" applyNumberFormat="1" applyFont="1" applyFill="1" applyBorder="1" applyAlignment="1">
      <alignment horizontal="center" vertical="center" wrapText="1"/>
    </xf>
    <xf numFmtId="0" fontId="3" fillId="0" borderId="7" xfId="2" applyFont="1" applyFill="1" applyBorder="1" applyAlignment="1" applyProtection="1">
      <alignment horizontal="left" vertical="top"/>
    </xf>
    <xf numFmtId="0" fontId="3" fillId="0" borderId="0" xfId="2" applyFont="1" applyFill="1" applyBorder="1" applyAlignment="1" applyProtection="1">
      <alignment horizontal="justify" vertical="top" wrapText="1"/>
    </xf>
    <xf numFmtId="3" fontId="3" fillId="0" borderId="6" xfId="2" applyNumberFormat="1" applyFont="1" applyFill="1" applyBorder="1" applyAlignment="1" applyProtection="1">
      <alignment vertical="top"/>
      <protection locked="0"/>
    </xf>
    <xf numFmtId="0" fontId="7" fillId="0" borderId="7" xfId="2" applyFont="1" applyFill="1" applyBorder="1" applyAlignment="1" applyProtection="1">
      <alignment horizontal="center" vertical="top"/>
    </xf>
    <xf numFmtId="0" fontId="7" fillId="0" borderId="0" xfId="2" applyFont="1" applyFill="1" applyBorder="1" applyAlignment="1" applyProtection="1">
      <alignment horizontal="left" vertical="top" wrapText="1"/>
    </xf>
    <xf numFmtId="3" fontId="7" fillId="0" borderId="13" xfId="2" applyNumberFormat="1" applyFont="1" applyFill="1" applyBorder="1" applyAlignment="1" applyProtection="1">
      <alignment vertical="top"/>
      <protection locked="0"/>
    </xf>
    <xf numFmtId="0" fontId="3" fillId="0" borderId="7" xfId="2" applyFont="1" applyFill="1" applyBorder="1" applyAlignment="1" applyProtection="1">
      <alignment horizontal="left" vertical="top" wrapText="1"/>
    </xf>
    <xf numFmtId="0" fontId="3" fillId="0" borderId="8" xfId="2" applyFont="1" applyFill="1" applyBorder="1" applyAlignment="1" applyProtection="1">
      <alignment horizontal="left" vertical="top" wrapText="1"/>
    </xf>
    <xf numFmtId="3" fontId="3" fillId="0" borderId="13" xfId="2" applyNumberFormat="1" applyFont="1" applyFill="1" applyBorder="1" applyAlignment="1" applyProtection="1">
      <alignment vertical="top"/>
      <protection locked="0"/>
    </xf>
    <xf numFmtId="0" fontId="3" fillId="0" borderId="7" xfId="2" applyFont="1" applyFill="1" applyBorder="1" applyAlignment="1" applyProtection="1">
      <alignment vertical="top"/>
    </xf>
    <xf numFmtId="0" fontId="3" fillId="0" borderId="0" xfId="2" applyFont="1" applyFill="1" applyBorder="1" applyAlignment="1" applyProtection="1">
      <alignment vertical="top"/>
    </xf>
    <xf numFmtId="0" fontId="3" fillId="0" borderId="7" xfId="3" applyFont="1" applyFill="1" applyBorder="1" applyAlignment="1" applyProtection="1">
      <alignment horizontal="center" vertical="top"/>
    </xf>
    <xf numFmtId="0" fontId="7" fillId="0" borderId="1" xfId="2" quotePrefix="1" applyFont="1" applyFill="1" applyBorder="1" applyAlignment="1" applyProtection="1">
      <alignment horizontal="center" vertical="top"/>
    </xf>
    <xf numFmtId="0" fontId="3" fillId="0" borderId="2" xfId="2" applyFont="1" applyFill="1" applyBorder="1" applyAlignment="1" applyProtection="1">
      <alignment horizontal="center" vertical="top" wrapText="1"/>
    </xf>
    <xf numFmtId="0" fontId="7" fillId="0" borderId="14" xfId="2" quotePrefix="1" applyFont="1" applyFill="1" applyBorder="1" applyAlignment="1" applyProtection="1">
      <alignment horizontal="center" vertical="top"/>
      <protection locked="0"/>
    </xf>
    <xf numFmtId="4" fontId="3" fillId="0" borderId="14" xfId="2" applyNumberFormat="1" applyFont="1" applyFill="1" applyBorder="1" applyAlignment="1" applyProtection="1">
      <alignment vertical="top"/>
      <protection locked="0"/>
    </xf>
    <xf numFmtId="4" fontId="3" fillId="0" borderId="1" xfId="2" applyNumberFormat="1" applyFont="1" applyFill="1" applyBorder="1" applyAlignment="1" applyProtection="1">
      <alignment vertical="top"/>
      <protection locked="0"/>
    </xf>
    <xf numFmtId="4" fontId="3" fillId="0" borderId="3" xfId="2" applyNumberFormat="1" applyFont="1" applyFill="1" applyBorder="1" applyAlignment="1" applyProtection="1">
      <alignment vertical="top"/>
      <protection locked="0"/>
    </xf>
    <xf numFmtId="4" fontId="3" fillId="0" borderId="10" xfId="2" applyNumberFormat="1" applyFont="1" applyFill="1" applyBorder="1" applyAlignment="1" applyProtection="1">
      <alignment vertical="top"/>
      <protection locked="0"/>
    </xf>
    <xf numFmtId="0" fontId="7" fillId="0" borderId="0" xfId="2" quotePrefix="1" applyFont="1" applyFill="1" applyBorder="1" applyAlignment="1" applyProtection="1">
      <alignment horizontal="center" vertical="top"/>
      <protection locked="0"/>
    </xf>
    <xf numFmtId="0" fontId="7" fillId="0" borderId="0" xfId="2" applyFont="1" applyFill="1" applyBorder="1" applyAlignment="1" applyProtection="1">
      <alignment vertical="top"/>
      <protection locked="0"/>
    </xf>
    <xf numFmtId="4" fontId="7" fillId="0" borderId="0" xfId="2" applyNumberFormat="1" applyFont="1" applyFill="1" applyBorder="1" applyAlignment="1" applyProtection="1">
      <alignment vertical="top"/>
      <protection locked="0"/>
    </xf>
    <xf numFmtId="4" fontId="3" fillId="0" borderId="0" xfId="2" applyNumberFormat="1" applyFont="1" applyFill="1" applyBorder="1" applyAlignment="1" applyProtection="1">
      <alignment vertical="top"/>
      <protection locked="0"/>
    </xf>
    <xf numFmtId="0" fontId="0" fillId="0" borderId="0" xfId="0" applyFont="1"/>
    <xf numFmtId="0" fontId="0" fillId="0" borderId="0" xfId="2" applyFont="1" applyFill="1" applyBorder="1" applyAlignment="1" applyProtection="1">
      <alignment horizontal="left" vertical="top" wrapText="1"/>
      <protection locked="0"/>
    </xf>
    <xf numFmtId="0" fontId="0" fillId="0" borderId="0" xfId="2" applyFont="1" applyFill="1" applyBorder="1" applyAlignment="1" applyProtection="1">
      <alignment vertical="top"/>
      <protection locked="0"/>
    </xf>
    <xf numFmtId="0" fontId="12" fillId="0" borderId="0" xfId="0" applyFont="1"/>
    <xf numFmtId="0" fontId="12" fillId="3" borderId="0" xfId="0" applyFont="1" applyFill="1"/>
    <xf numFmtId="0" fontId="3" fillId="2" borderId="1" xfId="3" applyFont="1" applyFill="1" applyBorder="1" applyAlignment="1">
      <alignment horizontal="center" vertical="center" wrapText="1"/>
    </xf>
    <xf numFmtId="0" fontId="3" fillId="2" borderId="2" xfId="3" applyFont="1" applyFill="1" applyBorder="1" applyAlignment="1">
      <alignment horizontal="center" vertical="center"/>
    </xf>
    <xf numFmtId="0" fontId="3" fillId="2" borderId="3" xfId="3" applyFont="1" applyFill="1" applyBorder="1" applyAlignment="1">
      <alignment horizontal="center" vertical="center"/>
    </xf>
    <xf numFmtId="0" fontId="13" fillId="0" borderId="0" xfId="4" applyFont="1"/>
    <xf numFmtId="0" fontId="3" fillId="2" borderId="13" xfId="4" applyFont="1" applyFill="1" applyBorder="1" applyAlignment="1">
      <alignment horizontal="center" vertical="center"/>
    </xf>
    <xf numFmtId="0" fontId="3" fillId="2" borderId="10" xfId="4" applyFont="1" applyFill="1" applyBorder="1" applyAlignment="1">
      <alignment horizontal="center" vertical="center" wrapText="1"/>
    </xf>
    <xf numFmtId="0" fontId="13" fillId="3" borderId="0" xfId="4" applyFont="1" applyFill="1"/>
    <xf numFmtId="0" fontId="3" fillId="2" borderId="9" xfId="4" applyFont="1" applyFill="1" applyBorder="1" applyAlignment="1">
      <alignment horizontal="center" vertical="center" wrapText="1"/>
    </xf>
    <xf numFmtId="0" fontId="3" fillId="2" borderId="9" xfId="4" applyFont="1" applyFill="1" applyBorder="1" applyAlignment="1">
      <alignment horizontal="center" vertical="center" wrapText="1"/>
    </xf>
    <xf numFmtId="0" fontId="3" fillId="2" borderId="10" xfId="4" applyFont="1" applyFill="1" applyBorder="1" applyAlignment="1">
      <alignment horizontal="center" vertical="center"/>
    </xf>
    <xf numFmtId="0" fontId="5" fillId="0" borderId="7" xfId="5" applyFont="1" applyBorder="1" applyAlignment="1" applyProtection="1">
      <alignment vertical="center"/>
      <protection locked="0"/>
    </xf>
    <xf numFmtId="3" fontId="5" fillId="3" borderId="6" xfId="6" applyNumberFormat="1" applyFont="1" applyFill="1" applyBorder="1" applyAlignment="1">
      <alignment horizontal="right" vertical="center" wrapText="1"/>
    </xf>
    <xf numFmtId="0" fontId="0" fillId="0" borderId="7" xfId="5" applyFont="1" applyBorder="1" applyAlignment="1" applyProtection="1">
      <alignment vertical="center"/>
      <protection locked="0"/>
    </xf>
    <xf numFmtId="3" fontId="5" fillId="3" borderId="13" xfId="6" applyNumberFormat="1" applyFont="1" applyFill="1" applyBorder="1" applyAlignment="1">
      <alignment horizontal="right" vertical="center" wrapText="1"/>
    </xf>
    <xf numFmtId="0" fontId="4" fillId="3" borderId="10" xfId="3" applyFont="1" applyFill="1" applyBorder="1" applyAlignment="1">
      <alignment horizontal="justify" vertical="center" wrapText="1"/>
    </xf>
    <xf numFmtId="3" fontId="5" fillId="3" borderId="8" xfId="6" applyNumberFormat="1" applyFont="1" applyFill="1" applyBorder="1" applyAlignment="1">
      <alignment horizontal="right" vertical="center" wrapText="1"/>
    </xf>
    <xf numFmtId="0" fontId="4" fillId="3" borderId="9" xfId="3" applyFont="1" applyFill="1" applyBorder="1" applyAlignment="1">
      <alignment horizontal="justify" vertical="center" wrapText="1"/>
    </xf>
    <xf numFmtId="3" fontId="4" fillId="3" borderId="9" xfId="6" applyNumberFormat="1" applyFont="1" applyFill="1" applyBorder="1" applyAlignment="1">
      <alignment horizontal="right" vertical="center" wrapText="1"/>
    </xf>
    <xf numFmtId="0" fontId="5" fillId="3" borderId="0" xfId="4" applyFont="1" applyFill="1"/>
    <xf numFmtId="0" fontId="3" fillId="2" borderId="4" xfId="3" applyFont="1" applyFill="1" applyBorder="1" applyAlignment="1">
      <alignment horizontal="center" wrapText="1"/>
    </xf>
    <xf numFmtId="0" fontId="3" fillId="2" borderId="14" xfId="3" applyFont="1" applyFill="1" applyBorder="1" applyAlignment="1">
      <alignment horizontal="center"/>
    </xf>
    <xf numFmtId="0" fontId="3" fillId="2" borderId="5" xfId="3" applyFont="1" applyFill="1" applyBorder="1" applyAlignment="1">
      <alignment horizontal="center"/>
    </xf>
    <xf numFmtId="0" fontId="14" fillId="0" borderId="0" xfId="3" applyFont="1" applyAlignment="1">
      <alignment vertical="center"/>
    </xf>
    <xf numFmtId="0" fontId="3" fillId="2" borderId="9" xfId="3" applyFont="1" applyFill="1" applyBorder="1" applyAlignment="1">
      <alignment horizontal="center" vertical="center"/>
    </xf>
    <xf numFmtId="0" fontId="3" fillId="2" borderId="9" xfId="3" applyFont="1" applyFill="1" applyBorder="1" applyAlignment="1">
      <alignment horizontal="center" vertical="center" wrapText="1"/>
    </xf>
    <xf numFmtId="0" fontId="3" fillId="2" borderId="9" xfId="3" applyFont="1" applyFill="1" applyBorder="1" applyAlignment="1">
      <alignment horizontal="center" vertical="center" wrapText="1"/>
    </xf>
    <xf numFmtId="0" fontId="7" fillId="5" borderId="6" xfId="7" applyNumberFormat="1" applyFont="1" applyFill="1" applyBorder="1" applyAlignment="1" applyProtection="1">
      <alignment horizontal="left" vertical="center" wrapText="1"/>
      <protection locked="0"/>
    </xf>
    <xf numFmtId="3" fontId="7" fillId="0" borderId="6" xfId="8" applyNumberFormat="1" applyFont="1" applyBorder="1" applyAlignment="1">
      <alignment vertical="center"/>
    </xf>
    <xf numFmtId="3" fontId="7" fillId="0" borderId="6" xfId="3" applyNumberFormat="1" applyFont="1" applyBorder="1" applyAlignment="1">
      <alignment vertical="center"/>
    </xf>
    <xf numFmtId="0" fontId="7" fillId="5" borderId="13" xfId="7" applyNumberFormat="1" applyFont="1" applyFill="1" applyBorder="1" applyAlignment="1" applyProtection="1">
      <alignment horizontal="left" vertical="center" wrapText="1"/>
      <protection locked="0"/>
    </xf>
    <xf numFmtId="3" fontId="7" fillId="0" borderId="13" xfId="8" applyNumberFormat="1" applyFont="1" applyBorder="1" applyAlignment="1">
      <alignment vertical="center"/>
    </xf>
    <xf numFmtId="3" fontId="7" fillId="0" borderId="13" xfId="3" applyNumberFormat="1" applyFont="1" applyBorder="1" applyAlignment="1">
      <alignment vertical="center"/>
    </xf>
    <xf numFmtId="0" fontId="3" fillId="5" borderId="9" xfId="7" applyNumberFormat="1" applyFont="1" applyFill="1" applyBorder="1" applyAlignment="1" applyProtection="1">
      <alignment horizontal="center" vertical="center" wrapText="1"/>
      <protection locked="0"/>
    </xf>
    <xf numFmtId="3" fontId="3" fillId="0" borderId="9" xfId="8" applyNumberFormat="1" applyFont="1" applyBorder="1" applyAlignment="1">
      <alignment vertical="center"/>
    </xf>
    <xf numFmtId="0" fontId="7" fillId="5" borderId="14" xfId="7" applyNumberFormat="1" applyFont="1" applyFill="1" applyBorder="1" applyAlignment="1" applyProtection="1">
      <alignment horizontal="left" vertical="center" wrapText="1"/>
      <protection locked="0"/>
    </xf>
    <xf numFmtId="3" fontId="13" fillId="0" borderId="0" xfId="3" applyNumberFormat="1" applyFont="1"/>
    <xf numFmtId="0" fontId="7" fillId="0" borderId="13" xfId="3" applyFont="1" applyFill="1" applyBorder="1" applyAlignment="1" applyProtection="1">
      <alignment vertical="center"/>
    </xf>
    <xf numFmtId="3" fontId="7" fillId="0" borderId="13" xfId="3" applyNumberFormat="1" applyFont="1" applyBorder="1" applyAlignment="1" applyProtection="1">
      <alignment horizontal="right" vertical="center"/>
      <protection locked="0"/>
    </xf>
    <xf numFmtId="0" fontId="7" fillId="0" borderId="13" xfId="3" applyFont="1" applyFill="1" applyBorder="1" applyAlignment="1" applyProtection="1">
      <alignment vertical="center" wrapText="1"/>
    </xf>
    <xf numFmtId="0" fontId="4" fillId="0" borderId="9" xfId="3" applyFont="1" applyFill="1" applyBorder="1" applyAlignment="1" applyProtection="1">
      <alignment horizontal="center" vertical="center"/>
    </xf>
    <xf numFmtId="3" fontId="4" fillId="0" borderId="9" xfId="3" applyNumberFormat="1" applyFont="1" applyBorder="1" applyAlignment="1" applyProtection="1">
      <alignment horizontal="right" vertical="center"/>
      <protection locked="0"/>
    </xf>
    <xf numFmtId="0" fontId="7" fillId="0" borderId="0" xfId="3" applyFont="1" applyAlignment="1">
      <alignment vertical="center"/>
    </xf>
    <xf numFmtId="164" fontId="7" fillId="0" borderId="0" xfId="3" applyNumberFormat="1" applyFont="1" applyAlignment="1">
      <alignment vertical="center"/>
    </xf>
    <xf numFmtId="0" fontId="17" fillId="2" borderId="1" xfId="11" applyFont="1" applyFill="1" applyBorder="1" applyAlignment="1" applyProtection="1">
      <alignment horizontal="center" vertical="center" wrapText="1"/>
      <protection locked="0"/>
    </xf>
    <xf numFmtId="0" fontId="17" fillId="2" borderId="2" xfId="11" applyFont="1" applyFill="1" applyBorder="1" applyAlignment="1" applyProtection="1">
      <alignment horizontal="center" vertical="center" wrapText="1"/>
      <protection locked="0"/>
    </xf>
    <xf numFmtId="0" fontId="17" fillId="2" borderId="3" xfId="11" applyFont="1" applyFill="1" applyBorder="1" applyAlignment="1" applyProtection="1">
      <alignment horizontal="center" vertical="center" wrapText="1"/>
      <protection locked="0"/>
    </xf>
    <xf numFmtId="0" fontId="13" fillId="0" borderId="0" xfId="12" applyFont="1" applyAlignment="1">
      <alignment vertical="center"/>
    </xf>
    <xf numFmtId="0" fontId="17" fillId="2" borderId="4" xfId="11" applyFont="1" applyFill="1" applyBorder="1" applyAlignment="1">
      <alignment horizontal="center" vertical="center"/>
    </xf>
    <xf numFmtId="0" fontId="17" fillId="2" borderId="5" xfId="11" applyFont="1" applyFill="1" applyBorder="1" applyAlignment="1">
      <alignment horizontal="center" vertical="center"/>
    </xf>
    <xf numFmtId="4" fontId="17" fillId="2" borderId="6" xfId="11" applyNumberFormat="1" applyFont="1" applyFill="1" applyBorder="1" applyAlignment="1">
      <alignment horizontal="center" vertical="center" wrapText="1"/>
    </xf>
    <xf numFmtId="0" fontId="17" fillId="2" borderId="7" xfId="11" applyFont="1" applyFill="1" applyBorder="1" applyAlignment="1">
      <alignment horizontal="center" vertical="center"/>
    </xf>
    <xf numFmtId="0" fontId="17" fillId="2" borderId="8" xfId="11" applyFont="1" applyFill="1" applyBorder="1" applyAlignment="1">
      <alignment horizontal="center" vertical="center"/>
    </xf>
    <xf numFmtId="4" fontId="17" fillId="2" borderId="9" xfId="11" applyNumberFormat="1" applyFont="1" applyFill="1" applyBorder="1" applyAlignment="1">
      <alignment horizontal="center" vertical="center" wrapText="1"/>
    </xf>
    <xf numFmtId="4" fontId="17" fillId="2" borderId="10" xfId="11" applyNumberFormat="1" applyFont="1" applyFill="1" applyBorder="1" applyAlignment="1">
      <alignment horizontal="center" vertical="center" wrapText="1"/>
    </xf>
    <xf numFmtId="0" fontId="17" fillId="2" borderId="11" xfId="11" applyFont="1" applyFill="1" applyBorder="1" applyAlignment="1">
      <alignment horizontal="center" vertical="center"/>
    </xf>
    <xf numFmtId="0" fontId="17" fillId="2" borderId="12" xfId="11" applyFont="1" applyFill="1" applyBorder="1" applyAlignment="1">
      <alignment horizontal="center" vertical="center"/>
    </xf>
    <xf numFmtId="0" fontId="17" fillId="2" borderId="9" xfId="11" applyNumberFormat="1" applyFont="1" applyFill="1" applyBorder="1" applyAlignment="1">
      <alignment horizontal="center" vertical="center" wrapText="1"/>
    </xf>
    <xf numFmtId="0" fontId="18" fillId="0" borderId="7" xfId="12" applyFont="1" applyBorder="1" applyAlignment="1">
      <alignment horizontal="left" vertical="center" wrapText="1"/>
    </xf>
    <xf numFmtId="0" fontId="18" fillId="0" borderId="0" xfId="12" applyFont="1" applyBorder="1" applyAlignment="1">
      <alignment horizontal="left" vertical="center" wrapText="1"/>
    </xf>
    <xf numFmtId="3" fontId="20" fillId="3" borderId="13" xfId="13" applyNumberFormat="1" applyFont="1" applyFill="1" applyBorder="1" applyAlignment="1">
      <alignment vertical="center"/>
    </xf>
    <xf numFmtId="0" fontId="21" fillId="0" borderId="7" xfId="12" applyFont="1" applyBorder="1" applyAlignment="1">
      <alignment horizontal="center" vertical="center" wrapText="1"/>
    </xf>
    <xf numFmtId="0" fontId="22" fillId="0" borderId="0" xfId="12" applyFont="1" applyBorder="1" applyAlignment="1">
      <alignment vertical="center" wrapText="1"/>
    </xf>
    <xf numFmtId="3" fontId="23" fillId="3" borderId="13" xfId="13" applyNumberFormat="1" applyFont="1" applyFill="1" applyBorder="1" applyAlignment="1" applyProtection="1">
      <alignment vertical="center"/>
      <protection locked="0"/>
    </xf>
    <xf numFmtId="3" fontId="23" fillId="3" borderId="13" xfId="13" applyNumberFormat="1" applyFont="1" applyFill="1" applyBorder="1" applyAlignment="1">
      <alignment vertical="center"/>
    </xf>
    <xf numFmtId="0" fontId="24" fillId="0" borderId="1" xfId="12" applyFont="1" applyBorder="1" applyAlignment="1">
      <alignment horizontal="justify" vertical="center" wrapText="1"/>
    </xf>
    <xf numFmtId="0" fontId="24" fillId="0" borderId="3" xfId="12" applyFont="1" applyBorder="1" applyAlignment="1">
      <alignment horizontal="justify" vertical="center" wrapText="1"/>
    </xf>
    <xf numFmtId="3" fontId="20" fillId="3" borderId="9" xfId="13" applyNumberFormat="1" applyFont="1" applyFill="1" applyBorder="1" applyAlignment="1">
      <alignment vertical="center"/>
    </xf>
    <xf numFmtId="0" fontId="5" fillId="0" borderId="0" xfId="12" applyFont="1"/>
    <xf numFmtId="0" fontId="25" fillId="2" borderId="1" xfId="11" applyFont="1" applyFill="1" applyBorder="1" applyAlignment="1" applyProtection="1">
      <alignment horizontal="center" vertical="center" wrapText="1"/>
      <protection locked="0"/>
    </xf>
    <xf numFmtId="0" fontId="25" fillId="2" borderId="2" xfId="11" applyFont="1" applyFill="1" applyBorder="1" applyAlignment="1" applyProtection="1">
      <alignment horizontal="center" vertical="center" wrapText="1"/>
      <protection locked="0"/>
    </xf>
    <xf numFmtId="0" fontId="25" fillId="2" borderId="3" xfId="11" applyFont="1" applyFill="1" applyBorder="1" applyAlignment="1" applyProtection="1">
      <alignment horizontal="center" vertical="center" wrapText="1"/>
      <protection locked="0"/>
    </xf>
    <xf numFmtId="0" fontId="25" fillId="2" borderId="4" xfId="11" applyFont="1" applyFill="1" applyBorder="1" applyAlignment="1">
      <alignment horizontal="center" vertical="center"/>
    </xf>
    <xf numFmtId="0" fontId="25" fillId="2" borderId="5" xfId="11" applyFont="1" applyFill="1" applyBorder="1" applyAlignment="1">
      <alignment horizontal="center" vertical="center"/>
    </xf>
    <xf numFmtId="4" fontId="25" fillId="2" borderId="6" xfId="11" applyNumberFormat="1" applyFont="1" applyFill="1" applyBorder="1" applyAlignment="1">
      <alignment horizontal="center" vertical="center" wrapText="1"/>
    </xf>
    <xf numFmtId="0" fontId="25" fillId="2" borderId="7" xfId="11" applyFont="1" applyFill="1" applyBorder="1" applyAlignment="1">
      <alignment horizontal="center" vertical="center"/>
    </xf>
    <xf numFmtId="0" fontId="25" fillId="2" borderId="8" xfId="11" applyFont="1" applyFill="1" applyBorder="1" applyAlignment="1">
      <alignment horizontal="center" vertical="center"/>
    </xf>
    <xf numFmtId="4" fontId="25" fillId="2" borderId="9" xfId="11" applyNumberFormat="1" applyFont="1" applyFill="1" applyBorder="1" applyAlignment="1">
      <alignment horizontal="center" vertical="center" wrapText="1"/>
    </xf>
    <xf numFmtId="4" fontId="25" fillId="2" borderId="10" xfId="11" applyNumberFormat="1" applyFont="1" applyFill="1" applyBorder="1" applyAlignment="1">
      <alignment horizontal="center" vertical="center" wrapText="1"/>
    </xf>
    <xf numFmtId="0" fontId="25" fillId="2" borderId="11" xfId="11" applyFont="1" applyFill="1" applyBorder="1" applyAlignment="1">
      <alignment horizontal="center" vertical="center"/>
    </xf>
    <xf numFmtId="0" fontId="25" fillId="2" borderId="12" xfId="11" applyFont="1" applyFill="1" applyBorder="1" applyAlignment="1">
      <alignment horizontal="center" vertical="center"/>
    </xf>
    <xf numFmtId="0" fontId="25" fillId="2" borderId="9" xfId="11" applyNumberFormat="1" applyFont="1" applyFill="1" applyBorder="1" applyAlignment="1">
      <alignment horizontal="center" vertical="center" wrapText="1"/>
    </xf>
    <xf numFmtId="0" fontId="24" fillId="3" borderId="7" xfId="12" applyFont="1" applyFill="1" applyBorder="1" applyAlignment="1">
      <alignment horizontal="left" vertical="center" wrapText="1"/>
    </xf>
    <xf numFmtId="0" fontId="24" fillId="3" borderId="8" xfId="12" applyFont="1" applyFill="1" applyBorder="1" applyAlignment="1">
      <alignment horizontal="left" vertical="center" wrapText="1"/>
    </xf>
    <xf numFmtId="3" fontId="24" fillId="3" borderId="13" xfId="6" applyNumberFormat="1" applyFont="1" applyFill="1" applyBorder="1" applyAlignment="1">
      <alignment vertical="center"/>
    </xf>
    <xf numFmtId="0" fontId="24" fillId="0" borderId="0" xfId="12" applyFont="1" applyAlignment="1">
      <alignment vertical="center"/>
    </xf>
    <xf numFmtId="0" fontId="21" fillId="3" borderId="7" xfId="12" applyFont="1" applyFill="1" applyBorder="1" applyAlignment="1">
      <alignment horizontal="left" vertical="center"/>
    </xf>
    <xf numFmtId="0" fontId="13" fillId="3" borderId="8" xfId="12" applyFont="1" applyFill="1" applyBorder="1" applyAlignment="1">
      <alignment horizontal="justify" vertical="center"/>
    </xf>
    <xf numFmtId="3" fontId="13" fillId="3" borderId="13" xfId="6" applyNumberFormat="1" applyFont="1" applyFill="1" applyBorder="1" applyAlignment="1">
      <alignment vertical="center"/>
    </xf>
    <xf numFmtId="3" fontId="13" fillId="3" borderId="13" xfId="12" applyNumberFormat="1" applyFont="1" applyFill="1" applyBorder="1" applyAlignment="1">
      <alignment vertical="center"/>
    </xf>
    <xf numFmtId="0" fontId="24" fillId="3" borderId="1" xfId="12" applyFont="1" applyFill="1" applyBorder="1" applyAlignment="1">
      <alignment horizontal="left" vertical="center"/>
    </xf>
    <xf numFmtId="0" fontId="24" fillId="3" borderId="3" xfId="12" applyFont="1" applyFill="1" applyBorder="1" applyAlignment="1">
      <alignment vertical="center"/>
    </xf>
    <xf numFmtId="3" fontId="24" fillId="3" borderId="9" xfId="6" applyNumberFormat="1" applyFont="1" applyFill="1" applyBorder="1" applyAlignment="1">
      <alignment vertical="center"/>
    </xf>
    <xf numFmtId="0" fontId="13" fillId="0" borderId="0" xfId="12" applyFont="1" applyAlignment="1">
      <alignment horizontal="left" vertical="center"/>
    </xf>
    <xf numFmtId="3" fontId="13" fillId="0" borderId="0" xfId="12" applyNumberFormat="1" applyFont="1" applyAlignment="1">
      <alignment vertical="center"/>
    </xf>
    <xf numFmtId="0" fontId="5" fillId="3" borderId="0" xfId="12" applyFont="1" applyFill="1" applyAlignment="1">
      <alignment vertical="center"/>
    </xf>
    <xf numFmtId="3" fontId="12" fillId="0" borderId="0" xfId="12" applyNumberFormat="1" applyFont="1" applyAlignment="1">
      <alignment vertical="center"/>
    </xf>
    <xf numFmtId="41" fontId="13" fillId="0" borderId="0" xfId="12" applyNumberFormat="1" applyFont="1" applyAlignment="1">
      <alignment vertical="center"/>
    </xf>
    <xf numFmtId="0" fontId="3" fillId="2" borderId="1" xfId="11" applyFont="1" applyFill="1" applyBorder="1" applyAlignment="1" applyProtection="1">
      <alignment horizontal="center" vertical="center" wrapText="1"/>
      <protection locked="0"/>
    </xf>
    <xf numFmtId="0" fontId="3" fillId="2" borderId="2" xfId="11" applyFont="1" applyFill="1" applyBorder="1" applyAlignment="1" applyProtection="1">
      <alignment horizontal="center" vertical="center" wrapText="1"/>
      <protection locked="0"/>
    </xf>
    <xf numFmtId="0" fontId="3" fillId="2" borderId="3" xfId="11" applyFont="1" applyFill="1" applyBorder="1" applyAlignment="1" applyProtection="1">
      <alignment horizontal="center" vertical="center" wrapText="1"/>
      <protection locked="0"/>
    </xf>
    <xf numFmtId="0" fontId="5" fillId="0" borderId="0" xfId="0" applyFont="1" applyProtection="1">
      <protection locked="0"/>
    </xf>
    <xf numFmtId="0" fontId="3" fillId="2" borderId="6" xfId="11" applyFont="1" applyFill="1" applyBorder="1" applyAlignment="1">
      <alignment horizontal="center" vertical="center"/>
    </xf>
    <xf numFmtId="4" fontId="3" fillId="2" borderId="6" xfId="11" applyNumberFormat="1" applyFont="1" applyFill="1" applyBorder="1" applyAlignment="1">
      <alignment horizontal="center" vertical="center" wrapText="1"/>
    </xf>
    <xf numFmtId="0" fontId="3" fillId="2" borderId="13" xfId="11" applyFont="1" applyFill="1" applyBorder="1" applyAlignment="1">
      <alignment horizontal="center" vertical="center"/>
    </xf>
    <xf numFmtId="4" fontId="3" fillId="2" borderId="9" xfId="11" applyNumberFormat="1" applyFont="1" applyFill="1" applyBorder="1" applyAlignment="1">
      <alignment horizontal="center" vertical="center" wrapText="1"/>
    </xf>
    <xf numFmtId="4" fontId="3" fillId="2" borderId="10" xfId="11" applyNumberFormat="1" applyFont="1" applyFill="1" applyBorder="1" applyAlignment="1">
      <alignment horizontal="center" vertical="center" wrapText="1"/>
    </xf>
    <xf numFmtId="0" fontId="3" fillId="2" borderId="10" xfId="11" applyFont="1" applyFill="1" applyBorder="1" applyAlignment="1">
      <alignment horizontal="center" vertical="center"/>
    </xf>
    <xf numFmtId="0" fontId="3" fillId="2" borderId="9" xfId="11" applyNumberFormat="1" applyFont="1" applyFill="1" applyBorder="1" applyAlignment="1">
      <alignment horizontal="center" vertical="center" wrapText="1"/>
    </xf>
    <xf numFmtId="0" fontId="7" fillId="0" borderId="7" xfId="0" applyFont="1" applyBorder="1" applyProtection="1"/>
    <xf numFmtId="3" fontId="7" fillId="0" borderId="6" xfId="0" applyNumberFormat="1" applyFont="1" applyFill="1" applyBorder="1" applyProtection="1">
      <protection locked="0"/>
    </xf>
    <xf numFmtId="3" fontId="7" fillId="0" borderId="13" xfId="0" applyNumberFormat="1" applyFont="1" applyFill="1" applyBorder="1" applyProtection="1">
      <protection locked="0"/>
    </xf>
    <xf numFmtId="0" fontId="5" fillId="0" borderId="7"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3" fillId="0" borderId="9" xfId="0" applyFont="1" applyFill="1" applyBorder="1" applyAlignment="1" applyProtection="1">
      <alignment horizontal="left"/>
      <protection locked="0"/>
    </xf>
    <xf numFmtId="3" fontId="3" fillId="0" borderId="9" xfId="0" applyNumberFormat="1" applyFont="1" applyFill="1" applyBorder="1" applyProtection="1">
      <protection locked="0"/>
    </xf>
    <xf numFmtId="0" fontId="5" fillId="0" borderId="0" xfId="0" applyFont="1"/>
    <xf numFmtId="3" fontId="12" fillId="0" borderId="0" xfId="0" applyNumberFormat="1" applyFont="1"/>
    <xf numFmtId="3" fontId="5" fillId="0" borderId="0" xfId="0" applyNumberFormat="1" applyFont="1" applyProtection="1">
      <protection locked="0"/>
    </xf>
    <xf numFmtId="0" fontId="5" fillId="0" borderId="0" xfId="12" applyFont="1" applyProtection="1">
      <protection locked="0"/>
    </xf>
    <xf numFmtId="0" fontId="3" fillId="2" borderId="4" xfId="11" applyFont="1" applyFill="1" applyBorder="1" applyAlignment="1">
      <alignment horizontal="center" vertical="center"/>
    </xf>
    <xf numFmtId="0" fontId="3" fillId="2" borderId="14" xfId="11" applyFont="1" applyFill="1" applyBorder="1" applyAlignment="1">
      <alignment horizontal="center" vertical="center"/>
    </xf>
    <xf numFmtId="0" fontId="3" fillId="2" borderId="5" xfId="11" applyFont="1" applyFill="1" applyBorder="1" applyAlignment="1">
      <alignment horizontal="center" vertical="center"/>
    </xf>
    <xf numFmtId="0" fontId="3" fillId="2" borderId="7" xfId="11" applyFont="1" applyFill="1" applyBorder="1" applyAlignment="1">
      <alignment horizontal="center" vertical="center"/>
    </xf>
    <xf numFmtId="0" fontId="3" fillId="2" borderId="0" xfId="11" applyFont="1" applyFill="1" applyBorder="1" applyAlignment="1">
      <alignment horizontal="center" vertical="center"/>
    </xf>
    <xf numFmtId="0" fontId="3" fillId="2" borderId="8" xfId="11" applyFont="1" applyFill="1" applyBorder="1" applyAlignment="1">
      <alignment horizontal="center" vertical="center"/>
    </xf>
    <xf numFmtId="4" fontId="3" fillId="2" borderId="3" xfId="11" applyNumberFormat="1" applyFont="1" applyFill="1" applyBorder="1" applyAlignment="1">
      <alignment horizontal="center" vertical="center" wrapText="1"/>
    </xf>
    <xf numFmtId="4" fontId="3" fillId="2" borderId="1" xfId="11" applyNumberFormat="1" applyFont="1" applyFill="1" applyBorder="1" applyAlignment="1">
      <alignment horizontal="center" vertical="center" wrapText="1"/>
    </xf>
    <xf numFmtId="0" fontId="3" fillId="2" borderId="11" xfId="11" applyFont="1" applyFill="1" applyBorder="1" applyAlignment="1">
      <alignment horizontal="center" vertical="center"/>
    </xf>
    <xf numFmtId="0" fontId="3" fillId="2" borderId="15" xfId="11" applyFont="1" applyFill="1" applyBorder="1" applyAlignment="1">
      <alignment horizontal="center" vertical="center"/>
    </xf>
    <xf numFmtId="0" fontId="3" fillId="2" borderId="12" xfId="11" applyFont="1" applyFill="1" applyBorder="1" applyAlignment="1">
      <alignment horizontal="center" vertical="center"/>
    </xf>
    <xf numFmtId="0" fontId="3" fillId="0" borderId="7" xfId="11" applyFont="1" applyFill="1" applyBorder="1" applyAlignment="1" applyProtection="1"/>
    <xf numFmtId="0" fontId="3" fillId="0" borderId="0" xfId="3" applyFont="1" applyFill="1" applyBorder="1" applyAlignment="1" applyProtection="1">
      <alignment horizontal="center" vertical="top"/>
      <protection hidden="1"/>
    </xf>
    <xf numFmtId="0" fontId="5" fillId="0" borderId="0" xfId="12" applyFont="1" applyBorder="1" applyProtection="1">
      <protection locked="0"/>
    </xf>
    <xf numFmtId="3" fontId="3" fillId="0" borderId="13" xfId="12" applyNumberFormat="1" applyFont="1" applyFill="1" applyBorder="1" applyAlignment="1" applyProtection="1">
      <alignment horizontal="right"/>
      <protection locked="0"/>
    </xf>
    <xf numFmtId="0" fontId="26" fillId="0" borderId="7" xfId="12" applyFont="1" applyBorder="1" applyProtection="1">
      <protection locked="0"/>
    </xf>
    <xf numFmtId="0" fontId="3" fillId="0" borderId="0" xfId="3" applyFont="1" applyFill="1" applyBorder="1" applyAlignment="1" applyProtection="1">
      <alignment horizontal="left" vertical="top"/>
      <protection hidden="1"/>
    </xf>
    <xf numFmtId="0" fontId="3" fillId="0" borderId="0" xfId="12" applyFont="1" applyFill="1" applyBorder="1" applyAlignment="1" applyProtection="1">
      <alignment horizontal="left"/>
    </xf>
    <xf numFmtId="3" fontId="4" fillId="0" borderId="13" xfId="6" applyNumberFormat="1" applyFont="1" applyFill="1" applyBorder="1" applyProtection="1">
      <protection locked="0"/>
    </xf>
    <xf numFmtId="3" fontId="3" fillId="0" borderId="13" xfId="6" applyNumberFormat="1" applyFont="1" applyFill="1" applyBorder="1" applyProtection="1">
      <protection locked="0"/>
    </xf>
    <xf numFmtId="0" fontId="6" fillId="0" borderId="7" xfId="12" applyFont="1" applyBorder="1" applyProtection="1">
      <protection locked="0"/>
    </xf>
    <xf numFmtId="0" fontId="7" fillId="0" borderId="0" xfId="12" applyFont="1" applyFill="1" applyBorder="1" applyAlignment="1" applyProtection="1">
      <alignment horizontal="center"/>
    </xf>
    <xf numFmtId="0" fontId="7" fillId="0" borderId="0" xfId="12" applyFont="1" applyFill="1" applyBorder="1" applyAlignment="1" applyProtection="1">
      <alignment horizontal="left"/>
    </xf>
    <xf numFmtId="3" fontId="7" fillId="0" borderId="13" xfId="6" applyNumberFormat="1" applyFont="1" applyFill="1" applyBorder="1" applyProtection="1">
      <protection locked="0"/>
    </xf>
    <xf numFmtId="4" fontId="7" fillId="0" borderId="13" xfId="0" applyNumberFormat="1" applyFont="1" applyFill="1" applyBorder="1" applyProtection="1">
      <protection locked="0"/>
    </xf>
    <xf numFmtId="0" fontId="5" fillId="0" borderId="11" xfId="12" applyFont="1" applyBorder="1" applyProtection="1">
      <protection locked="0"/>
    </xf>
    <xf numFmtId="0" fontId="7" fillId="0" borderId="15" xfId="12" applyFont="1" applyFill="1" applyBorder="1" applyAlignment="1" applyProtection="1">
      <alignment horizontal="center"/>
    </xf>
    <xf numFmtId="0" fontId="7" fillId="0" borderId="15" xfId="12" applyFont="1" applyFill="1" applyBorder="1" applyAlignment="1" applyProtection="1">
      <alignment horizontal="left"/>
    </xf>
    <xf numFmtId="4" fontId="7" fillId="0" borderId="10" xfId="12" applyNumberFormat="1" applyFont="1" applyFill="1" applyBorder="1" applyProtection="1">
      <protection locked="0"/>
    </xf>
    <xf numFmtId="0" fontId="3" fillId="0" borderId="1" xfId="12" applyFont="1" applyFill="1" applyBorder="1" applyAlignment="1" applyProtection="1">
      <alignment horizontal="center"/>
      <protection locked="0"/>
    </xf>
    <xf numFmtId="0" fontId="3" fillId="0" borderId="2" xfId="12" applyFont="1" applyFill="1" applyBorder="1" applyAlignment="1" applyProtection="1">
      <alignment horizontal="center"/>
      <protection locked="0"/>
    </xf>
    <xf numFmtId="0" fontId="3" fillId="0" borderId="3" xfId="12" applyFont="1" applyFill="1" applyBorder="1" applyAlignment="1" applyProtection="1">
      <alignment horizontal="center"/>
      <protection locked="0"/>
    </xf>
    <xf numFmtId="3" fontId="3" fillId="0" borderId="9" xfId="12" applyNumberFormat="1" applyFont="1" applyFill="1" applyBorder="1" applyProtection="1">
      <protection locked="0"/>
    </xf>
    <xf numFmtId="3" fontId="5" fillId="0" borderId="0" xfId="12" applyNumberFormat="1" applyFont="1"/>
    <xf numFmtId="3" fontId="5" fillId="0" borderId="0" xfId="12" applyNumberFormat="1" applyFont="1" applyProtection="1">
      <protection locked="0"/>
    </xf>
    <xf numFmtId="4" fontId="5" fillId="0" borderId="0" xfId="12" applyNumberFormat="1" applyFont="1" applyProtection="1">
      <protection locked="0"/>
    </xf>
    <xf numFmtId="0" fontId="3" fillId="2" borderId="4" xfId="11" applyFont="1" applyFill="1" applyBorder="1" applyAlignment="1" applyProtection="1">
      <alignment horizontal="center" vertical="center" wrapText="1"/>
      <protection locked="0"/>
    </xf>
    <xf numFmtId="0" fontId="3" fillId="2" borderId="14" xfId="11" applyFont="1" applyFill="1" applyBorder="1" applyAlignment="1" applyProtection="1">
      <alignment horizontal="center" vertical="center" wrapText="1"/>
      <protection locked="0"/>
    </xf>
    <xf numFmtId="0" fontId="3" fillId="2" borderId="5" xfId="11" applyFont="1" applyFill="1" applyBorder="1" applyAlignment="1" applyProtection="1">
      <alignment horizontal="center" vertical="center" wrapText="1"/>
      <protection locked="0"/>
    </xf>
    <xf numFmtId="0" fontId="3" fillId="2" borderId="7" xfId="11" applyFont="1" applyFill="1" applyBorder="1" applyAlignment="1" applyProtection="1">
      <alignment horizontal="center" vertical="center" wrapText="1"/>
      <protection locked="0"/>
    </xf>
    <xf numFmtId="0" fontId="3" fillId="2" borderId="0" xfId="11" applyFont="1" applyFill="1" applyBorder="1" applyAlignment="1" applyProtection="1">
      <alignment horizontal="center" vertical="center" wrapText="1"/>
      <protection locked="0"/>
    </xf>
    <xf numFmtId="0" fontId="3" fillId="2" borderId="8" xfId="11" applyFont="1" applyFill="1" applyBorder="1" applyAlignment="1" applyProtection="1">
      <alignment horizontal="center" vertical="center" wrapText="1"/>
      <protection locked="0"/>
    </xf>
    <xf numFmtId="0" fontId="3" fillId="2" borderId="11" xfId="11" applyFont="1" applyFill="1" applyBorder="1" applyAlignment="1" applyProtection="1">
      <alignment horizontal="center" vertical="center" wrapText="1"/>
      <protection locked="0"/>
    </xf>
    <xf numFmtId="0" fontId="3" fillId="2" borderId="15" xfId="11" applyFont="1" applyFill="1" applyBorder="1" applyAlignment="1" applyProtection="1">
      <alignment horizontal="center" vertical="center" wrapText="1"/>
      <protection locked="0"/>
    </xf>
    <xf numFmtId="0" fontId="3" fillId="2" borderId="12" xfId="11" applyFont="1" applyFill="1" applyBorder="1" applyAlignment="1" applyProtection="1">
      <alignment horizontal="center" vertical="center" wrapText="1"/>
      <protection locked="0"/>
    </xf>
    <xf numFmtId="0" fontId="3" fillId="2" borderId="7"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1" xfId="0" applyFont="1" applyFill="1" applyBorder="1" applyAlignment="1">
      <alignment horizontal="center"/>
    </xf>
    <xf numFmtId="0" fontId="3" fillId="2" borderId="12" xfId="0" applyFont="1" applyFill="1" applyBorder="1" applyAlignment="1">
      <alignment horizontal="center"/>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wrapText="1"/>
    </xf>
    <xf numFmtId="0" fontId="3" fillId="2" borderId="10" xfId="0"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0" fontId="7" fillId="3" borderId="7" xfId="0" applyFont="1" applyFill="1" applyBorder="1" applyAlignment="1">
      <alignment horizontal="left" vertical="center" wrapText="1"/>
    </xf>
    <xf numFmtId="0" fontId="7" fillId="3" borderId="0"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3" borderId="8" xfId="0" applyFont="1" applyFill="1" applyBorder="1" applyAlignment="1">
      <alignment horizontal="right" vertical="center" wrapText="1"/>
    </xf>
    <xf numFmtId="0" fontId="7" fillId="3" borderId="13" xfId="0" applyFont="1" applyFill="1" applyBorder="1" applyAlignment="1">
      <alignment horizontal="center" vertical="center" wrapText="1"/>
    </xf>
    <xf numFmtId="0" fontId="7" fillId="3" borderId="13" xfId="0" applyFont="1" applyFill="1" applyBorder="1" applyAlignment="1">
      <alignment horizontal="right" vertical="center" wrapText="1"/>
    </xf>
    <xf numFmtId="0" fontId="7" fillId="3" borderId="13" xfId="0" applyFont="1" applyFill="1" applyBorder="1" applyAlignment="1">
      <alignment vertical="center"/>
    </xf>
    <xf numFmtId="0" fontId="7" fillId="0" borderId="13" xfId="0" applyFont="1" applyBorder="1" applyAlignment="1">
      <alignment vertical="center"/>
    </xf>
    <xf numFmtId="0" fontId="7" fillId="3" borderId="7" xfId="0" applyFont="1" applyFill="1" applyBorder="1" applyAlignment="1">
      <alignment horizontal="justify" vertical="center" wrapText="1"/>
    </xf>
    <xf numFmtId="0" fontId="7" fillId="3" borderId="0" xfId="0" applyFont="1" applyFill="1" applyBorder="1" applyAlignment="1">
      <alignment vertical="center" wrapText="1"/>
    </xf>
    <xf numFmtId="0" fontId="7" fillId="3" borderId="8" xfId="0" applyFont="1" applyFill="1" applyBorder="1" applyAlignment="1">
      <alignment vertical="center" wrapText="1"/>
    </xf>
    <xf numFmtId="0" fontId="7" fillId="3" borderId="8" xfId="0" applyFont="1" applyFill="1" applyBorder="1" applyAlignment="1">
      <alignment horizontal="center" vertical="center" wrapText="1"/>
    </xf>
    <xf numFmtId="49" fontId="7" fillId="3" borderId="8" xfId="0" applyNumberFormat="1" applyFont="1" applyFill="1" applyBorder="1" applyAlignment="1">
      <alignment horizontal="center" vertical="center" wrapText="1"/>
    </xf>
    <xf numFmtId="165" fontId="7" fillId="3" borderId="13" xfId="0" applyNumberFormat="1" applyFont="1" applyFill="1" applyBorder="1" applyAlignment="1">
      <alignment horizontal="right" vertical="center" wrapText="1"/>
    </xf>
    <xf numFmtId="165" fontId="3" fillId="3" borderId="13" xfId="0" applyNumberFormat="1" applyFont="1" applyFill="1" applyBorder="1" applyAlignment="1">
      <alignment horizontal="right" vertical="center" wrapText="1"/>
    </xf>
    <xf numFmtId="165" fontId="3" fillId="0" borderId="13" xfId="0" applyNumberFormat="1" applyFont="1" applyFill="1" applyBorder="1" applyAlignment="1">
      <alignment horizontal="right" vertical="center" wrapText="1"/>
    </xf>
    <xf numFmtId="9" fontId="3" fillId="3" borderId="13" xfId="14" applyFont="1" applyFill="1" applyBorder="1" applyAlignment="1">
      <alignment vertical="center"/>
    </xf>
    <xf numFmtId="9" fontId="3" fillId="0" borderId="13" xfId="14" applyFont="1" applyBorder="1" applyAlignment="1">
      <alignment vertical="center"/>
    </xf>
    <xf numFmtId="43" fontId="12" fillId="0" borderId="0" xfId="0" applyNumberFormat="1" applyFont="1"/>
    <xf numFmtId="165" fontId="7" fillId="3" borderId="13" xfId="1" applyNumberFormat="1" applyFont="1" applyFill="1" applyBorder="1" applyAlignment="1">
      <alignment horizontal="right" vertical="center" wrapText="1"/>
    </xf>
    <xf numFmtId="165" fontId="7" fillId="0" borderId="13" xfId="1" applyNumberFormat="1" applyFont="1" applyFill="1" applyBorder="1" applyAlignment="1">
      <alignment horizontal="right" vertical="center" wrapText="1"/>
    </xf>
    <xf numFmtId="49" fontId="7" fillId="3" borderId="13" xfId="0" applyNumberFormat="1" applyFont="1" applyFill="1" applyBorder="1" applyAlignment="1">
      <alignment horizontal="center" vertical="center" wrapText="1"/>
    </xf>
    <xf numFmtId="43" fontId="7" fillId="0" borderId="13" xfId="1" applyFont="1" applyFill="1" applyBorder="1" applyAlignment="1">
      <alignment horizontal="right" vertical="center" wrapText="1"/>
    </xf>
    <xf numFmtId="165" fontId="3" fillId="0" borderId="13" xfId="1" applyNumberFormat="1" applyFont="1" applyFill="1" applyBorder="1" applyAlignment="1">
      <alignment horizontal="right" vertical="center" wrapText="1"/>
    </xf>
    <xf numFmtId="43" fontId="7" fillId="0" borderId="8" xfId="1" applyFont="1" applyFill="1" applyBorder="1" applyAlignment="1">
      <alignment horizontal="right" vertical="center" wrapText="1"/>
    </xf>
    <xf numFmtId="165" fontId="7" fillId="0" borderId="13" xfId="0" applyNumberFormat="1" applyFont="1" applyFill="1" applyBorder="1" applyAlignment="1">
      <alignment horizontal="right" vertical="center" wrapText="1"/>
    </xf>
    <xf numFmtId="0" fontId="7" fillId="3" borderId="11" xfId="0" applyFont="1" applyFill="1" applyBorder="1" applyAlignment="1">
      <alignment horizontal="justify" vertical="center" wrapText="1"/>
    </xf>
    <xf numFmtId="0" fontId="7" fillId="3" borderId="15" xfId="0" applyFont="1" applyFill="1" applyBorder="1" applyAlignment="1">
      <alignment vertical="center" wrapText="1"/>
    </xf>
    <xf numFmtId="0" fontId="7" fillId="3" borderId="12" xfId="0" applyFont="1" applyFill="1" applyBorder="1" applyAlignment="1">
      <alignment vertical="center" wrapText="1"/>
    </xf>
    <xf numFmtId="0" fontId="7" fillId="3" borderId="12" xfId="0" applyFont="1" applyFill="1" applyBorder="1" applyAlignment="1">
      <alignment horizontal="center" vertical="center" wrapText="1"/>
    </xf>
    <xf numFmtId="0" fontId="7" fillId="3" borderId="10" xfId="0" applyFont="1" applyFill="1" applyBorder="1" applyAlignment="1">
      <alignment horizontal="center" vertical="center" wrapText="1"/>
    </xf>
    <xf numFmtId="165" fontId="7" fillId="3" borderId="10" xfId="0" applyNumberFormat="1" applyFont="1" applyFill="1" applyBorder="1" applyAlignment="1">
      <alignment horizontal="right" vertical="center" wrapText="1"/>
    </xf>
    <xf numFmtId="165" fontId="3" fillId="3" borderId="10" xfId="0" applyNumberFormat="1" applyFont="1" applyFill="1" applyBorder="1" applyAlignment="1">
      <alignment horizontal="right" vertical="center" wrapText="1"/>
    </xf>
    <xf numFmtId="9" fontId="7" fillId="3" borderId="13" xfId="14" applyFont="1" applyFill="1" applyBorder="1"/>
    <xf numFmtId="9" fontId="7" fillId="0" borderId="13" xfId="14" applyFont="1" applyBorder="1"/>
    <xf numFmtId="0" fontId="27" fillId="3" borderId="0" xfId="0" applyFont="1" applyFill="1"/>
    <xf numFmtId="0" fontId="3" fillId="3" borderId="1" xfId="0" applyFont="1" applyFill="1" applyBorder="1" applyAlignment="1">
      <alignment horizontal="justify" vertical="center" wrapText="1"/>
    </xf>
    <xf numFmtId="0" fontId="3" fillId="3" borderId="2" xfId="0" applyFont="1" applyFill="1" applyBorder="1" applyAlignment="1">
      <alignment horizontal="left" vertical="center" wrapText="1" indent="3"/>
    </xf>
    <xf numFmtId="0" fontId="3" fillId="3" borderId="3" xfId="0" applyFont="1" applyFill="1" applyBorder="1" applyAlignment="1">
      <alignment horizontal="left" vertical="center" wrapText="1" indent="3"/>
    </xf>
    <xf numFmtId="0" fontId="3" fillId="3" borderId="10" xfId="0" applyFont="1" applyFill="1" applyBorder="1" applyAlignment="1">
      <alignment horizontal="right" vertical="center" wrapText="1"/>
    </xf>
    <xf numFmtId="9" fontId="3" fillId="3" borderId="9" xfId="14" applyFont="1" applyFill="1" applyBorder="1" applyAlignment="1">
      <alignment vertical="center"/>
    </xf>
    <xf numFmtId="9" fontId="3" fillId="0" borderId="9" xfId="14" applyFont="1" applyBorder="1" applyAlignment="1">
      <alignment vertical="center"/>
    </xf>
    <xf numFmtId="0" fontId="27" fillId="0" borderId="0" xfId="0" applyFont="1"/>
    <xf numFmtId="0" fontId="7" fillId="3" borderId="0" xfId="0" applyFont="1" applyFill="1" applyAlignment="1">
      <alignment horizontal="left" vertical="top" wrapText="1"/>
    </xf>
    <xf numFmtId="0" fontId="7" fillId="3" borderId="0" xfId="0" applyFont="1" applyFill="1" applyAlignment="1">
      <alignment horizontal="left" vertical="top" wrapText="1"/>
    </xf>
    <xf numFmtId="0" fontId="7" fillId="3" borderId="0" xfId="0" applyFont="1" applyFill="1"/>
    <xf numFmtId="43" fontId="7" fillId="3" borderId="0" xfId="0" applyNumberFormat="1" applyFont="1" applyFill="1"/>
    <xf numFmtId="4" fontId="7" fillId="3" borderId="0" xfId="0" applyNumberFormat="1" applyFont="1" applyFill="1"/>
    <xf numFmtId="0" fontId="7" fillId="0" borderId="0" xfId="0" applyFont="1"/>
    <xf numFmtId="43" fontId="7" fillId="0" borderId="0" xfId="0" applyNumberFormat="1" applyFont="1"/>
    <xf numFmtId="166" fontId="7" fillId="0" borderId="0" xfId="0" applyNumberFormat="1" applyFont="1"/>
    <xf numFmtId="0" fontId="30" fillId="3" borderId="0" xfId="15" applyFont="1" applyFill="1" applyBorder="1"/>
    <xf numFmtId="0" fontId="31" fillId="3" borderId="0" xfId="15" applyFont="1" applyFill="1" applyBorder="1" applyAlignment="1">
      <alignment horizontal="center"/>
    </xf>
    <xf numFmtId="0" fontId="32" fillId="0" borderId="0" xfId="15" applyFont="1"/>
    <xf numFmtId="0" fontId="31" fillId="3" borderId="0" xfId="15" applyFont="1" applyFill="1" applyBorder="1" applyAlignment="1">
      <alignment horizontal="center"/>
    </xf>
    <xf numFmtId="0" fontId="31" fillId="3" borderId="0" xfId="15" applyFont="1" applyFill="1" applyBorder="1" applyAlignment="1">
      <alignment horizontal="right"/>
    </xf>
    <xf numFmtId="0" fontId="31" fillId="3" borderId="15" xfId="15" applyNumberFormat="1" applyFont="1" applyFill="1" applyBorder="1" applyAlignment="1" applyProtection="1">
      <protection locked="0"/>
    </xf>
    <xf numFmtId="0" fontId="31" fillId="3" borderId="15" xfId="15" applyFont="1" applyFill="1" applyBorder="1" applyAlignment="1">
      <alignment horizontal="center"/>
    </xf>
    <xf numFmtId="0" fontId="31" fillId="6" borderId="6" xfId="15" applyFont="1" applyFill="1" applyBorder="1" applyAlignment="1">
      <alignment horizontal="center" vertical="center" wrapText="1"/>
    </xf>
    <xf numFmtId="0" fontId="31" fillId="6" borderId="14" xfId="15" applyFont="1" applyFill="1" applyBorder="1" applyAlignment="1">
      <alignment horizontal="center" vertical="center"/>
    </xf>
    <xf numFmtId="0" fontId="31" fillId="6" borderId="9" xfId="15" applyFont="1" applyFill="1" applyBorder="1" applyAlignment="1">
      <alignment horizontal="center" vertical="center" wrapText="1"/>
    </xf>
    <xf numFmtId="0" fontId="31" fillId="6" borderId="13" xfId="15" applyFont="1" applyFill="1" applyBorder="1" applyAlignment="1">
      <alignment horizontal="center" vertical="center" wrapText="1"/>
    </xf>
    <xf numFmtId="0" fontId="31" fillId="6" borderId="0" xfId="15" applyFont="1" applyFill="1" applyBorder="1" applyAlignment="1">
      <alignment horizontal="center" vertical="center"/>
    </xf>
    <xf numFmtId="0" fontId="31" fillId="6" borderId="9" xfId="15" applyFont="1" applyFill="1" applyBorder="1" applyAlignment="1">
      <alignment horizontal="center" vertical="center" wrapText="1"/>
    </xf>
    <xf numFmtId="0" fontId="31" fillId="6" borderId="3" xfId="15" applyFont="1" applyFill="1" applyBorder="1" applyAlignment="1">
      <alignment horizontal="center" vertical="center" wrapText="1"/>
    </xf>
    <xf numFmtId="0" fontId="33" fillId="3" borderId="0" xfId="15" applyFont="1" applyFill="1" applyBorder="1" applyAlignment="1">
      <alignment horizontal="justify" vertical="top"/>
    </xf>
    <xf numFmtId="0" fontId="31" fillId="6" borderId="9" xfId="15" applyFont="1" applyFill="1" applyBorder="1" applyAlignment="1">
      <alignment horizontal="justify" vertical="top"/>
    </xf>
    <xf numFmtId="0" fontId="31" fillId="6" borderId="2" xfId="15" applyFont="1" applyFill="1" applyBorder="1" applyAlignment="1">
      <alignment horizontal="justify" vertical="top"/>
    </xf>
    <xf numFmtId="43" fontId="31" fillId="6" borderId="9" xfId="6" applyFont="1" applyFill="1" applyBorder="1"/>
    <xf numFmtId="43" fontId="31" fillId="6" borderId="3" xfId="6" applyFont="1" applyFill="1" applyBorder="1"/>
    <xf numFmtId="0" fontId="31" fillId="7" borderId="13" xfId="15" applyFont="1" applyFill="1" applyBorder="1" applyAlignment="1">
      <alignment horizontal="justify" vertical="top"/>
    </xf>
    <xf numFmtId="0" fontId="31" fillId="7" borderId="0" xfId="15" applyFont="1" applyFill="1" applyBorder="1" applyAlignment="1">
      <alignment horizontal="justify" vertical="top"/>
    </xf>
    <xf numFmtId="43" fontId="31" fillId="7" borderId="13" xfId="6" applyFont="1" applyFill="1" applyBorder="1"/>
    <xf numFmtId="43" fontId="31" fillId="7" borderId="8" xfId="6" applyFont="1" applyFill="1" applyBorder="1"/>
    <xf numFmtId="0" fontId="31" fillId="0" borderId="13" xfId="15" applyFont="1" applyBorder="1" applyAlignment="1">
      <alignment horizontal="justify" vertical="top"/>
    </xf>
    <xf numFmtId="0" fontId="31" fillId="0" borderId="0" xfId="15" applyFont="1" applyBorder="1" applyAlignment="1">
      <alignment horizontal="justify" vertical="top"/>
    </xf>
    <xf numFmtId="43" fontId="31" fillId="0" borderId="13" xfId="6" applyFont="1" applyBorder="1"/>
    <xf numFmtId="43" fontId="31" fillId="0" borderId="8" xfId="6" applyFont="1" applyBorder="1"/>
    <xf numFmtId="0" fontId="30" fillId="3" borderId="0" xfId="15" applyFont="1" applyFill="1" applyBorder="1" applyAlignment="1">
      <alignment horizontal="justify" vertical="top"/>
    </xf>
    <xf numFmtId="0" fontId="32" fillId="0" borderId="13" xfId="15" applyFont="1" applyBorder="1" applyAlignment="1">
      <alignment horizontal="justify" vertical="top"/>
    </xf>
    <xf numFmtId="0" fontId="32" fillId="0" borderId="0" xfId="15" applyFont="1" applyBorder="1" applyAlignment="1">
      <alignment horizontal="justify" vertical="top"/>
    </xf>
    <xf numFmtId="43" fontId="32" fillId="0" borderId="13" xfId="6" applyFont="1" applyBorder="1"/>
    <xf numFmtId="43" fontId="32" fillId="0" borderId="8" xfId="6" applyFont="1" applyBorder="1"/>
    <xf numFmtId="43" fontId="32" fillId="0" borderId="0" xfId="6" applyFont="1" applyBorder="1"/>
    <xf numFmtId="0" fontId="31" fillId="3" borderId="13" xfId="15" applyFont="1" applyFill="1" applyBorder="1" applyAlignment="1">
      <alignment horizontal="justify" vertical="top"/>
    </xf>
    <xf numFmtId="0" fontId="31" fillId="3" borderId="0" xfId="15" applyFont="1" applyFill="1" applyBorder="1" applyAlignment="1">
      <alignment horizontal="justify" vertical="top"/>
    </xf>
    <xf numFmtId="0" fontId="32" fillId="3" borderId="13" xfId="15" applyFont="1" applyFill="1" applyBorder="1" applyAlignment="1">
      <alignment horizontal="justify" vertical="top"/>
    </xf>
    <xf numFmtId="0" fontId="32" fillId="3" borderId="0" xfId="15" applyFont="1" applyFill="1" applyBorder="1" applyAlignment="1">
      <alignment horizontal="justify" vertical="top"/>
    </xf>
    <xf numFmtId="43" fontId="32" fillId="7" borderId="13" xfId="6" applyFont="1" applyFill="1" applyBorder="1"/>
    <xf numFmtId="43" fontId="32" fillId="7" borderId="8" xfId="6" applyFont="1" applyFill="1" applyBorder="1"/>
    <xf numFmtId="0" fontId="32" fillId="0" borderId="10" xfId="15" applyFont="1" applyBorder="1" applyAlignment="1">
      <alignment horizontal="justify" vertical="top"/>
    </xf>
    <xf numFmtId="43" fontId="32" fillId="0" borderId="10" xfId="6" applyFont="1" applyBorder="1"/>
    <xf numFmtId="0" fontId="31" fillId="6" borderId="1" xfId="15" applyFont="1" applyFill="1" applyBorder="1" applyAlignment="1">
      <alignment horizontal="justify" vertical="top"/>
    </xf>
    <xf numFmtId="43" fontId="31" fillId="6" borderId="1" xfId="6" applyFont="1" applyFill="1" applyBorder="1"/>
    <xf numFmtId="0" fontId="34" fillId="0" borderId="0" xfId="15" applyFont="1" applyBorder="1"/>
    <xf numFmtId="0" fontId="32" fillId="0" borderId="0" xfId="15" applyFont="1" applyBorder="1"/>
    <xf numFmtId="0" fontId="5" fillId="3" borderId="0" xfId="15" applyFont="1" applyFill="1"/>
    <xf numFmtId="0" fontId="12" fillId="0" borderId="0" xfId="15" applyFont="1"/>
  </cellXfs>
  <cellStyles count="16">
    <cellStyle name="Millares" xfId="1" builtinId="3"/>
    <cellStyle name="Millares 10" xfId="6" xr:uid="{7E416CD9-E076-4965-8AEF-E9E4F04CFE2F}"/>
    <cellStyle name="Millares 2 2" xfId="13" xr:uid="{5B4EE298-EB85-4FB4-8083-006F4592AFA0}"/>
    <cellStyle name="Millares 2 2 2 2" xfId="8" xr:uid="{089B79F9-B75E-4139-A501-57B11ACAA1CE}"/>
    <cellStyle name="Millares 5 2 2" xfId="9" xr:uid="{3D0A20C3-719E-4467-8233-2B31E63D7701}"/>
    <cellStyle name="Normal" xfId="0" builtinId="0"/>
    <cellStyle name="Normal 16 6" xfId="15" xr:uid="{29F7FDD2-D0B2-499F-AD73-C1917EE1324C}"/>
    <cellStyle name="Normal 2 2" xfId="3" xr:uid="{2E059974-FEAC-4475-9ACF-7C0116EB7BDA}"/>
    <cellStyle name="Normal 2 24" xfId="2" xr:uid="{91924C6E-F24D-4743-A8D5-57E2F9B1AFB2}"/>
    <cellStyle name="Normal 2 3 3" xfId="12" xr:uid="{87FD736B-6A44-474E-8549-4C76C0362D68}"/>
    <cellStyle name="Normal 3 2 3" xfId="11" xr:uid="{A24E031F-02F0-4D83-A54A-6500ED32B287}"/>
    <cellStyle name="Normal 5 3 2" xfId="4" xr:uid="{C2E3EC71-A58D-4F38-83CF-E510F7A54686}"/>
    <cellStyle name="Normal 5 3 3 2" xfId="10" xr:uid="{B07FD5CB-E4E7-474F-ADA9-FD5E8F53EAF6}"/>
    <cellStyle name="Normal 9" xfId="5" xr:uid="{34A14D27-69BF-4743-A7C8-1D4D1AC4B621}"/>
    <cellStyle name="Porcentaje 2" xfId="14" xr:uid="{C188CC9E-7912-4A4B-A5D7-B2B510390A54}"/>
    <cellStyle name="SAPBEXstdItem" xfId="7" xr:uid="{15796903-EF2A-4CD4-8EEB-D82EB8D24DE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RANCIA\SYS2\1949E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uario\Alfredo%20Fonseca\afg\2013\CUENTAS%20DE\Relaci&#243;n%20de%20cuentas%20bancarias%20aperturada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ANCIA\SYS2\72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01%20DE%20COMPUTADORA%20DE%20OFICINA\01%20RESPALDO%20DE%20COMPU%20ISAPEG\2021\CUENTA%20P&#218;BLICA%202021\TERCER%20TRIMESTRE\EDOS%20FINANCIEROS%20EDITABLES\00%201%20Archivo%20Sept%20CPA%202021%20Editable%20ROCI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RANCIA\SYS2\1327FID\DIARIO\BURSATI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ancia\sys2\T1705HF.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RANCIA\SYS2\CH19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
      <sheetName val="Notas a los Edos Financieros"/>
      <sheetName val="ESF-01"/>
      <sheetName val="ESF-01 (I)"/>
      <sheetName val="ESF-02"/>
      <sheetName val="ESF-02 (I)"/>
      <sheetName val="ESF-03"/>
      <sheetName val="ESF-03 (I)"/>
      <sheetName val="ESF-04"/>
      <sheetName val="ESF-05"/>
      <sheetName val="ESF-05 (I)"/>
      <sheetName val="ESF-06"/>
      <sheetName val="ESF-06 (I)"/>
      <sheetName val="ESF-07"/>
      <sheetName val="ESF-07 (I)"/>
      <sheetName val="ESF-08"/>
      <sheetName val="ESF-08 (I)"/>
      <sheetName val="ESF-09"/>
      <sheetName val="ESF-09 (I)"/>
      <sheetName val="ESF-10"/>
      <sheetName val="ESF-10 (I)"/>
      <sheetName val="ESF-11"/>
      <sheetName val="ESF-11 (I)"/>
      <sheetName val="ESF-12"/>
      <sheetName val="ESF-12 (I)"/>
      <sheetName val="ESF-13"/>
      <sheetName val="ESF-13 (I)"/>
      <sheetName val="ESF-14"/>
      <sheetName val="ESF-14 (I)"/>
      <sheetName val="ESF-15"/>
      <sheetName val="ESF-15 (I)"/>
      <sheetName val="EA-01"/>
      <sheetName val="EA-01 (I)"/>
      <sheetName val="EA-02"/>
      <sheetName val="EA-02 (I)"/>
      <sheetName val="EA-03"/>
      <sheetName val="EA-03 (I)"/>
      <sheetName val="VHP-01"/>
      <sheetName val="VHP-01 (I)"/>
      <sheetName val="VHP-02"/>
      <sheetName val="VHP-02 (I)"/>
      <sheetName val="EFE-01"/>
      <sheetName val="EFE-01 (I)"/>
      <sheetName val="EFE-02"/>
      <sheetName val="EFE-02 (I)"/>
      <sheetName val="EFE-03"/>
      <sheetName val="Conciliacion_Ig"/>
      <sheetName val="Conciliacion_Ig (I)"/>
      <sheetName val="Conciliacion_Eg"/>
      <sheetName val="Conciliacion_Eg (I)"/>
      <sheetName val="MEMORIA"/>
      <sheetName val="Memoria (I)"/>
      <sheetName val="ECABR"/>
      <sheetName val="INTEGRACION"/>
      <sheetName val="ECMAY"/>
      <sheetName val="ECMAY2"/>
      <sheetName val="ECJUN"/>
      <sheetName val="ECJUN2"/>
      <sheetName val="JUN18"/>
      <sheetName val="JUN30"/>
      <sheetName val="JUL15"/>
      <sheetName val="JUL24"/>
      <sheetName val="JUL31"/>
      <sheetName val="AGO17"/>
      <sheetName val="AGO20"/>
      <sheetName val="AGO21"/>
      <sheetName val="AGO27"/>
      <sheetName val="AGO27 (2)"/>
      <sheetName val="AGO28"/>
      <sheetName val="AGO31"/>
      <sheetName val="AGO31 (2)"/>
      <sheetName val="SEP18"/>
      <sheetName val="OCT2"/>
      <sheetName val="OCT23"/>
      <sheetName val="OCT31"/>
      <sheetName val="NOV 19"/>
      <sheetName val="NOV30"/>
      <sheetName val="DIC4"/>
      <sheetName val="DIC18"/>
      <sheetName val="ENE19"/>
      <sheetName val="FEB12"/>
      <sheetName val="FEB26"/>
      <sheetName val="MAR12"/>
      <sheetName val="MAR26"/>
      <sheetName val="ABR15"/>
      <sheetName val="ABR30"/>
      <sheetName val="JUN3"/>
      <sheetName val="JUN17"/>
      <sheetName val="JUL01"/>
      <sheetName val="JUL-15"/>
      <sheetName val="FEB12 (2)"/>
      <sheetName val="JUL-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GENTES"/>
      <sheetName val="TOTAL"/>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GRESOS"/>
      <sheetName val="CALENDARIO"/>
      <sheetName val="recibo"/>
      <sheetName val="thf"/>
      <sheetName val="CALCULO"/>
      <sheetName val="GASTOS"/>
      <sheetName val="AVION"/>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F"/>
      <sheetName val="EA"/>
      <sheetName val="ECSF"/>
      <sheetName val="EVHP"/>
      <sheetName val="EFE"/>
      <sheetName val="EAA"/>
      <sheetName val="EADOP"/>
      <sheetName val="IPC"/>
      <sheetName val="Notas PE"/>
      <sheetName val="EAI"/>
      <sheetName val="CtasAdmvas 1"/>
      <sheetName val="CtasAdmvas 2"/>
      <sheetName val="CtasAdmvas 3"/>
      <sheetName val="COG"/>
      <sheetName val="CTG"/>
      <sheetName val="CFF"/>
      <sheetName val="EN"/>
      <sheetName val="ID"/>
      <sheetName val="GCP"/>
      <sheetName val="PPI"/>
      <sheetName val="IR DGPD"/>
      <sheetName val="IR"/>
      <sheetName val="FF"/>
      <sheetName val="IPF"/>
      <sheetName val="Muebles"/>
      <sheetName val="Inmuebles"/>
      <sheetName val="Muebles_Contable"/>
      <sheetName val="Inmuebles_Contable"/>
      <sheetName val="Ayudas y Subsidios"/>
      <sheetName val="Rel Cta Banc"/>
      <sheetName val="DestinoGtoFed"/>
      <sheetName val="Esq Bur"/>
      <sheetName val="Información Adicional"/>
      <sheetName val="Hoja1"/>
      <sheetName val="Ayud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NA"/>
      <sheetName val="CNA OK"/>
      <sheetName val="SDUOP-GOB"/>
      <sheetName val="GOB OTRAS DEP"/>
      <sheetName val="GASTOS"/>
      <sheetName val="BASE SCT REVISADO"/>
      <sheetName val="SCT-X-CONTR."/>
      <sheetName val="SCTVS BANOBRAS"/>
      <sheetName val="REPORTO"/>
      <sheetName val="T1705H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705HF"/>
      <sheetName val="T1705HF (2)"/>
      <sheetName val="CNA"/>
      <sheetName val="CNA OK"/>
      <sheetName val="SDUOP-GOB"/>
      <sheetName val="GOB OTRAS DEP"/>
      <sheetName val="GASTOS"/>
      <sheetName val="BASE SCT REVISADO"/>
      <sheetName val="SCT-X-CONTR."/>
      <sheetName val="SCTVS BANOBRAS"/>
      <sheetName val="REPOR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1902"/>
      <sheetName val="ISR"/>
      <sheetName val="CH1902 (2)"/>
      <sheetName val="CHCAIE"/>
      <sheetName val="T1705HF"/>
      <sheetName val="REPORTO"/>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281A9-7D83-416E-9BB9-FF0A5BB23F46}">
  <sheetPr>
    <tabColor theme="9" tint="-0.249977111117893"/>
    <pageSetUpPr fitToPage="1"/>
  </sheetPr>
  <dimension ref="A1:I228"/>
  <sheetViews>
    <sheetView showGridLines="0" tabSelected="1" workbookViewId="0">
      <pane ySplit="10" topLeftCell="A11" activePane="bottomLeft" state="frozen"/>
      <selection pane="bottomLeft" activeCell="A11" sqref="A11"/>
    </sheetView>
  </sheetViews>
  <sheetFormatPr baseColWidth="10" defaultColWidth="13.33203125" defaultRowHeight="12.75" x14ac:dyDescent="0.2"/>
  <cols>
    <col min="1" max="1" width="8.6640625" style="314" customWidth="1"/>
    <col min="2" max="2" width="13.33203125" style="316"/>
    <col min="3" max="3" width="36.83203125" style="316" bestFit="1" customWidth="1"/>
    <col min="4" max="4" width="23.83203125" style="316" customWidth="1"/>
    <col min="5" max="5" width="25.1640625" style="316" bestFit="1" customWidth="1"/>
    <col min="6" max="8" width="23" style="316" bestFit="1" customWidth="1"/>
    <col min="9" max="9" width="21.83203125" style="316" bestFit="1" customWidth="1"/>
    <col min="10" max="16384" width="13.33203125" style="316"/>
  </cols>
  <sheetData>
    <row r="1" spans="1:9" x14ac:dyDescent="0.2">
      <c r="B1" s="315" t="s">
        <v>1024</v>
      </c>
      <c r="C1" s="315"/>
      <c r="D1" s="315"/>
      <c r="E1" s="315"/>
      <c r="F1" s="315"/>
      <c r="G1" s="315"/>
      <c r="H1" s="315"/>
      <c r="I1" s="315"/>
    </row>
    <row r="2" spans="1:9" x14ac:dyDescent="0.2">
      <c r="B2" s="315" t="s">
        <v>1025</v>
      </c>
      <c r="C2" s="315"/>
      <c r="D2" s="315"/>
      <c r="E2" s="315"/>
      <c r="F2" s="315"/>
      <c r="G2" s="315"/>
      <c r="H2" s="315"/>
      <c r="I2" s="315"/>
    </row>
    <row r="3" spans="1:9" x14ac:dyDescent="0.2">
      <c r="B3" s="315" t="s">
        <v>356</v>
      </c>
      <c r="C3" s="315"/>
      <c r="D3" s="315"/>
      <c r="E3" s="315"/>
      <c r="F3" s="315"/>
      <c r="G3" s="315"/>
      <c r="H3" s="315"/>
      <c r="I3" s="315"/>
    </row>
    <row r="4" spans="1:9" x14ac:dyDescent="0.2">
      <c r="B4" s="317"/>
      <c r="C4" s="317"/>
      <c r="D4" s="317"/>
      <c r="E4" s="317"/>
      <c r="F4" s="317"/>
      <c r="G4" s="317"/>
      <c r="H4" s="317"/>
      <c r="I4" s="317"/>
    </row>
    <row r="5" spans="1:9" x14ac:dyDescent="0.2">
      <c r="B5" s="317"/>
      <c r="C5" s="318" t="s">
        <v>1026</v>
      </c>
      <c r="D5" s="319" t="s">
        <v>354</v>
      </c>
      <c r="E5" s="320"/>
      <c r="F5" s="320"/>
      <c r="G5" s="320"/>
      <c r="H5" s="317"/>
      <c r="I5" s="317"/>
    </row>
    <row r="6" spans="1:9" x14ac:dyDescent="0.2">
      <c r="B6" s="317"/>
      <c r="C6" s="317"/>
      <c r="D6" s="317"/>
      <c r="E6" s="317"/>
      <c r="F6" s="317"/>
      <c r="G6" s="317"/>
      <c r="H6" s="317"/>
      <c r="I6" s="317"/>
    </row>
    <row r="7" spans="1:9" x14ac:dyDescent="0.2">
      <c r="B7" s="321" t="s">
        <v>1027</v>
      </c>
      <c r="C7" s="322" t="s">
        <v>52</v>
      </c>
      <c r="D7" s="323" t="s">
        <v>53</v>
      </c>
      <c r="E7" s="323"/>
      <c r="F7" s="323"/>
      <c r="G7" s="323"/>
      <c r="H7" s="323"/>
      <c r="I7" s="323" t="s">
        <v>3</v>
      </c>
    </row>
    <row r="8" spans="1:9" ht="34.5" customHeight="1" x14ac:dyDescent="0.2">
      <c r="B8" s="324"/>
      <c r="C8" s="325"/>
      <c r="D8" s="326" t="s">
        <v>4</v>
      </c>
      <c r="E8" s="326" t="s">
        <v>56</v>
      </c>
      <c r="F8" s="326" t="s">
        <v>6</v>
      </c>
      <c r="G8" s="326" t="s">
        <v>7</v>
      </c>
      <c r="H8" s="326" t="s">
        <v>1028</v>
      </c>
      <c r="I8" s="327"/>
    </row>
    <row r="9" spans="1:9" ht="15" customHeight="1" x14ac:dyDescent="0.2">
      <c r="A9" s="328"/>
      <c r="B9" s="329">
        <v>1</v>
      </c>
      <c r="C9" s="330" t="s">
        <v>1029</v>
      </c>
      <c r="D9" s="331">
        <f>+D10+D77</f>
        <v>13359576442.450001</v>
      </c>
      <c r="E9" s="331">
        <f t="shared" ref="E9:H9" si="0">+E10+E77</f>
        <v>1448007040.1999991</v>
      </c>
      <c r="F9" s="331">
        <f>+D9+E9</f>
        <v>14807583482.65</v>
      </c>
      <c r="G9" s="331">
        <f t="shared" si="0"/>
        <v>10317909318.16</v>
      </c>
      <c r="H9" s="331">
        <f t="shared" si="0"/>
        <v>10317909318.16</v>
      </c>
      <c r="I9" s="332">
        <f>+H9-D9</f>
        <v>-3041667124.2900009</v>
      </c>
    </row>
    <row r="10" spans="1:9" ht="15" customHeight="1" x14ac:dyDescent="0.2">
      <c r="A10" s="328"/>
      <c r="B10" s="329">
        <v>1.1000000000000001</v>
      </c>
      <c r="C10" s="330" t="s">
        <v>1030</v>
      </c>
      <c r="D10" s="331">
        <f>+D11+D33+D38+D39+D43+D50+D54+D57+D75</f>
        <v>13058007858.450001</v>
      </c>
      <c r="E10" s="331">
        <f t="shared" ref="E10:H10" si="1">+E11+E33+E38+E39+E43+E50+E54+E57+E75</f>
        <v>1229116063.1499991</v>
      </c>
      <c r="F10" s="331">
        <f t="shared" ref="F10:F73" si="2">+D10+E10</f>
        <v>14287123921.6</v>
      </c>
      <c r="G10" s="331">
        <f t="shared" si="1"/>
        <v>10219627352.08</v>
      </c>
      <c r="H10" s="331">
        <f t="shared" si="1"/>
        <v>10219627352.08</v>
      </c>
      <c r="I10" s="332">
        <f t="shared" ref="I10:I73" si="3">+H10-D10</f>
        <v>-2838380506.3700008</v>
      </c>
    </row>
    <row r="11" spans="1:9" ht="15" customHeight="1" x14ac:dyDescent="0.2">
      <c r="A11" s="328"/>
      <c r="B11" s="333" t="s">
        <v>1031</v>
      </c>
      <c r="C11" s="334" t="s">
        <v>15</v>
      </c>
      <c r="D11" s="335">
        <f>+D12+D18+D20+D21+D26+D29+D30+D31+D32</f>
        <v>0</v>
      </c>
      <c r="E11" s="335">
        <f t="shared" ref="E11:H11" si="4">+E12+E18+E20+E21+E26+E29+E30+E31+E32</f>
        <v>0</v>
      </c>
      <c r="F11" s="335">
        <f t="shared" si="2"/>
        <v>0</v>
      </c>
      <c r="G11" s="335">
        <f t="shared" si="4"/>
        <v>0</v>
      </c>
      <c r="H11" s="335">
        <f t="shared" si="4"/>
        <v>0</v>
      </c>
      <c r="I11" s="336">
        <f t="shared" si="3"/>
        <v>0</v>
      </c>
    </row>
    <row r="12" spans="1:9" ht="15" customHeight="1" x14ac:dyDescent="0.2">
      <c r="A12" s="328"/>
      <c r="B12" s="333" t="s">
        <v>1032</v>
      </c>
      <c r="C12" s="334" t="s">
        <v>1033</v>
      </c>
      <c r="D12" s="335">
        <f>+D13+D15+D17</f>
        <v>0</v>
      </c>
      <c r="E12" s="335">
        <f t="shared" ref="E12:H12" si="5">+E13+E15+E17</f>
        <v>0</v>
      </c>
      <c r="F12" s="335">
        <f t="shared" si="2"/>
        <v>0</v>
      </c>
      <c r="G12" s="335">
        <f t="shared" si="5"/>
        <v>0</v>
      </c>
      <c r="H12" s="335">
        <f t="shared" si="5"/>
        <v>0</v>
      </c>
      <c r="I12" s="336">
        <f t="shared" si="3"/>
        <v>0</v>
      </c>
    </row>
    <row r="13" spans="1:9" ht="15" customHeight="1" x14ac:dyDescent="0.2">
      <c r="A13" s="328"/>
      <c r="B13" s="337" t="s">
        <v>1034</v>
      </c>
      <c r="C13" s="338" t="s">
        <v>1035</v>
      </c>
      <c r="D13" s="339">
        <f>+D14</f>
        <v>0</v>
      </c>
      <c r="E13" s="339">
        <f t="shared" ref="E13:H13" si="6">+E14</f>
        <v>0</v>
      </c>
      <c r="F13" s="339">
        <f t="shared" si="2"/>
        <v>0</v>
      </c>
      <c r="G13" s="339">
        <f t="shared" si="6"/>
        <v>0</v>
      </c>
      <c r="H13" s="339">
        <f t="shared" si="6"/>
        <v>0</v>
      </c>
      <c r="I13" s="340">
        <f t="shared" si="3"/>
        <v>0</v>
      </c>
    </row>
    <row r="14" spans="1:9" ht="15" customHeight="1" x14ac:dyDescent="0.2">
      <c r="A14" s="341">
        <v>111111</v>
      </c>
      <c r="B14" s="342" t="s">
        <v>1036</v>
      </c>
      <c r="C14" s="343" t="s">
        <v>1037</v>
      </c>
      <c r="D14" s="344"/>
      <c r="E14" s="344"/>
      <c r="F14" s="344">
        <f t="shared" si="2"/>
        <v>0</v>
      </c>
      <c r="G14" s="344"/>
      <c r="H14" s="344"/>
      <c r="I14" s="345">
        <f t="shared" si="3"/>
        <v>0</v>
      </c>
    </row>
    <row r="15" spans="1:9" ht="15" customHeight="1" x14ac:dyDescent="0.2">
      <c r="A15" s="328"/>
      <c r="B15" s="337" t="s">
        <v>1038</v>
      </c>
      <c r="C15" s="338" t="s">
        <v>1039</v>
      </c>
      <c r="D15" s="339">
        <f>+D16</f>
        <v>0</v>
      </c>
      <c r="E15" s="339">
        <f t="shared" ref="E15:H15" si="7">+E16</f>
        <v>0</v>
      </c>
      <c r="F15" s="339">
        <f t="shared" si="2"/>
        <v>0</v>
      </c>
      <c r="G15" s="339">
        <f t="shared" si="7"/>
        <v>0</v>
      </c>
      <c r="H15" s="339">
        <f t="shared" si="7"/>
        <v>0</v>
      </c>
      <c r="I15" s="340">
        <f t="shared" si="3"/>
        <v>0</v>
      </c>
    </row>
    <row r="16" spans="1:9" ht="15" customHeight="1" x14ac:dyDescent="0.2">
      <c r="A16" s="341">
        <v>111121</v>
      </c>
      <c r="B16" s="342" t="s">
        <v>1040</v>
      </c>
      <c r="C16" s="343" t="s">
        <v>1037</v>
      </c>
      <c r="D16" s="344"/>
      <c r="E16" s="344"/>
      <c r="F16" s="344">
        <f t="shared" si="2"/>
        <v>0</v>
      </c>
      <c r="G16" s="344"/>
      <c r="H16" s="344"/>
      <c r="I16" s="345">
        <f t="shared" si="3"/>
        <v>0</v>
      </c>
    </row>
    <row r="17" spans="1:9" ht="15" customHeight="1" x14ac:dyDescent="0.2">
      <c r="A17" s="341">
        <v>11113</v>
      </c>
      <c r="B17" s="337" t="s">
        <v>1041</v>
      </c>
      <c r="C17" s="338" t="s">
        <v>1042</v>
      </c>
      <c r="D17" s="344"/>
      <c r="E17" s="344"/>
      <c r="F17" s="344">
        <f t="shared" si="2"/>
        <v>0</v>
      </c>
      <c r="G17" s="344"/>
      <c r="H17" s="344"/>
      <c r="I17" s="345">
        <f t="shared" si="3"/>
        <v>0</v>
      </c>
    </row>
    <row r="18" spans="1:9" ht="15" customHeight="1" x14ac:dyDescent="0.2">
      <c r="A18" s="328"/>
      <c r="B18" s="333" t="s">
        <v>1043</v>
      </c>
      <c r="C18" s="334" t="s">
        <v>1044</v>
      </c>
      <c r="D18" s="335">
        <f>SUM(D19)</f>
        <v>0</v>
      </c>
      <c r="E18" s="335">
        <f t="shared" ref="E18:H18" si="8">SUM(E19)</f>
        <v>0</v>
      </c>
      <c r="F18" s="335">
        <f t="shared" si="2"/>
        <v>0</v>
      </c>
      <c r="G18" s="335">
        <f t="shared" si="8"/>
        <v>0</v>
      </c>
      <c r="H18" s="335">
        <f t="shared" si="8"/>
        <v>0</v>
      </c>
      <c r="I18" s="336">
        <f t="shared" si="3"/>
        <v>0</v>
      </c>
    </row>
    <row r="19" spans="1:9" ht="15" customHeight="1" x14ac:dyDescent="0.2">
      <c r="A19" s="341">
        <v>11121</v>
      </c>
      <c r="B19" s="342" t="s">
        <v>1045</v>
      </c>
      <c r="C19" s="343" t="s">
        <v>1046</v>
      </c>
      <c r="D19" s="344"/>
      <c r="E19" s="344"/>
      <c r="F19" s="344">
        <f t="shared" si="2"/>
        <v>0</v>
      </c>
      <c r="G19" s="344"/>
      <c r="H19" s="344"/>
      <c r="I19" s="345">
        <f t="shared" si="3"/>
        <v>0</v>
      </c>
    </row>
    <row r="20" spans="1:9" ht="15" customHeight="1" x14ac:dyDescent="0.2">
      <c r="A20" s="341">
        <v>1113</v>
      </c>
      <c r="B20" s="333" t="s">
        <v>1047</v>
      </c>
      <c r="C20" s="334" t="s">
        <v>1048</v>
      </c>
      <c r="D20" s="335"/>
      <c r="E20" s="335"/>
      <c r="F20" s="335">
        <f t="shared" si="2"/>
        <v>0</v>
      </c>
      <c r="G20" s="335"/>
      <c r="H20" s="335"/>
      <c r="I20" s="336">
        <f t="shared" si="3"/>
        <v>0</v>
      </c>
    </row>
    <row r="21" spans="1:9" ht="15" customHeight="1" x14ac:dyDescent="0.2">
      <c r="A21" s="328"/>
      <c r="B21" s="333" t="s">
        <v>1049</v>
      </c>
      <c r="C21" s="334" t="s">
        <v>1050</v>
      </c>
      <c r="D21" s="335">
        <f>+D22</f>
        <v>0</v>
      </c>
      <c r="E21" s="335">
        <f t="shared" ref="E21:H21" si="9">+E22</f>
        <v>0</v>
      </c>
      <c r="F21" s="335">
        <f t="shared" si="2"/>
        <v>0</v>
      </c>
      <c r="G21" s="335">
        <f t="shared" si="9"/>
        <v>0</v>
      </c>
      <c r="H21" s="335">
        <f t="shared" si="9"/>
        <v>0</v>
      </c>
      <c r="I21" s="336">
        <f t="shared" si="3"/>
        <v>0</v>
      </c>
    </row>
    <row r="22" spans="1:9" ht="15" customHeight="1" x14ac:dyDescent="0.2">
      <c r="A22" s="341"/>
      <c r="B22" s="337" t="s">
        <v>1051</v>
      </c>
      <c r="C22" s="338" t="s">
        <v>1052</v>
      </c>
      <c r="D22" s="339">
        <f>SUM(D23:D25)</f>
        <v>0</v>
      </c>
      <c r="E22" s="339">
        <f t="shared" ref="E22:H22" si="10">SUM(E23:E25)</f>
        <v>0</v>
      </c>
      <c r="F22" s="339">
        <f t="shared" si="2"/>
        <v>0</v>
      </c>
      <c r="G22" s="339">
        <f t="shared" si="10"/>
        <v>0</v>
      </c>
      <c r="H22" s="339">
        <f t="shared" si="10"/>
        <v>0</v>
      </c>
      <c r="I22" s="340">
        <f t="shared" si="3"/>
        <v>0</v>
      </c>
    </row>
    <row r="23" spans="1:9" ht="15" customHeight="1" x14ac:dyDescent="0.2">
      <c r="A23" s="341">
        <v>111411</v>
      </c>
      <c r="B23" s="342" t="s">
        <v>1053</v>
      </c>
      <c r="C23" s="343" t="s">
        <v>1054</v>
      </c>
      <c r="D23" s="344"/>
      <c r="E23" s="344"/>
      <c r="F23" s="344">
        <f t="shared" si="2"/>
        <v>0</v>
      </c>
      <c r="G23" s="344"/>
      <c r="H23" s="344"/>
      <c r="I23" s="345">
        <f t="shared" si="3"/>
        <v>0</v>
      </c>
    </row>
    <row r="24" spans="1:9" ht="15" customHeight="1" x14ac:dyDescent="0.2">
      <c r="A24" s="341">
        <v>111412</v>
      </c>
      <c r="B24" s="342" t="s">
        <v>1055</v>
      </c>
      <c r="C24" s="343" t="s">
        <v>1056</v>
      </c>
      <c r="D24" s="344"/>
      <c r="E24" s="344"/>
      <c r="F24" s="344">
        <f t="shared" si="2"/>
        <v>0</v>
      </c>
      <c r="G24" s="344"/>
      <c r="H24" s="344"/>
      <c r="I24" s="345">
        <f t="shared" si="3"/>
        <v>0</v>
      </c>
    </row>
    <row r="25" spans="1:9" ht="15" customHeight="1" x14ac:dyDescent="0.2">
      <c r="A25" s="341">
        <v>111413</v>
      </c>
      <c r="B25" s="342" t="s">
        <v>1057</v>
      </c>
      <c r="C25" s="343" t="s">
        <v>1058</v>
      </c>
      <c r="D25" s="344"/>
      <c r="E25" s="344"/>
      <c r="F25" s="344">
        <f t="shared" si="2"/>
        <v>0</v>
      </c>
      <c r="G25" s="344"/>
      <c r="H25" s="344"/>
      <c r="I25" s="345">
        <f t="shared" si="3"/>
        <v>0</v>
      </c>
    </row>
    <row r="26" spans="1:9" ht="15" customHeight="1" x14ac:dyDescent="0.2">
      <c r="A26" s="328"/>
      <c r="B26" s="333" t="s">
        <v>1059</v>
      </c>
      <c r="C26" s="334" t="s">
        <v>1060</v>
      </c>
      <c r="D26" s="335">
        <f>SUM(D27:D28)</f>
        <v>0</v>
      </c>
      <c r="E26" s="335">
        <f t="shared" ref="E26:H26" si="11">SUM(E27:E28)</f>
        <v>0</v>
      </c>
      <c r="F26" s="335">
        <f t="shared" si="2"/>
        <v>0</v>
      </c>
      <c r="G26" s="335">
        <f t="shared" si="11"/>
        <v>0</v>
      </c>
      <c r="H26" s="335">
        <f t="shared" si="11"/>
        <v>0</v>
      </c>
      <c r="I26" s="336">
        <f t="shared" si="3"/>
        <v>0</v>
      </c>
    </row>
    <row r="27" spans="1:9" ht="15" customHeight="1" x14ac:dyDescent="0.2">
      <c r="A27" s="341">
        <v>11151</v>
      </c>
      <c r="B27" s="342" t="s">
        <v>1061</v>
      </c>
      <c r="C27" s="343" t="s">
        <v>1062</v>
      </c>
      <c r="D27" s="344"/>
      <c r="E27" s="344">
        <v>0</v>
      </c>
      <c r="F27" s="344">
        <f t="shared" si="2"/>
        <v>0</v>
      </c>
      <c r="G27" s="344"/>
      <c r="H27" s="344"/>
      <c r="I27" s="345">
        <f t="shared" si="3"/>
        <v>0</v>
      </c>
    </row>
    <row r="28" spans="1:9" ht="15" customHeight="1" x14ac:dyDescent="0.2">
      <c r="A28" s="341">
        <v>11152</v>
      </c>
      <c r="B28" s="342" t="s">
        <v>1063</v>
      </c>
      <c r="C28" s="343" t="s">
        <v>1064</v>
      </c>
      <c r="D28" s="344"/>
      <c r="E28" s="344"/>
      <c r="F28" s="344">
        <f t="shared" si="2"/>
        <v>0</v>
      </c>
      <c r="G28" s="344"/>
      <c r="H28" s="344"/>
      <c r="I28" s="345">
        <f t="shared" si="3"/>
        <v>0</v>
      </c>
    </row>
    <row r="29" spans="1:9" ht="15" customHeight="1" x14ac:dyDescent="0.2">
      <c r="A29" s="341">
        <v>1116</v>
      </c>
      <c r="B29" s="333" t="s">
        <v>1065</v>
      </c>
      <c r="C29" s="334" t="s">
        <v>1066</v>
      </c>
      <c r="D29" s="335"/>
      <c r="E29" s="335"/>
      <c r="F29" s="335">
        <f t="shared" si="2"/>
        <v>0</v>
      </c>
      <c r="G29" s="335"/>
      <c r="H29" s="335"/>
      <c r="I29" s="336">
        <f t="shared" si="3"/>
        <v>0</v>
      </c>
    </row>
    <row r="30" spans="1:9" ht="15" customHeight="1" x14ac:dyDescent="0.2">
      <c r="A30" s="341">
        <v>1117</v>
      </c>
      <c r="B30" s="333" t="s">
        <v>1067</v>
      </c>
      <c r="C30" s="334" t="s">
        <v>1068</v>
      </c>
      <c r="D30" s="335"/>
      <c r="E30" s="335"/>
      <c r="F30" s="335">
        <f t="shared" si="2"/>
        <v>0</v>
      </c>
      <c r="G30" s="335"/>
      <c r="H30" s="335"/>
      <c r="I30" s="336">
        <f t="shared" si="3"/>
        <v>0</v>
      </c>
    </row>
    <row r="31" spans="1:9" ht="15" customHeight="1" x14ac:dyDescent="0.2">
      <c r="A31" s="341">
        <v>1118</v>
      </c>
      <c r="B31" s="333" t="s">
        <v>1069</v>
      </c>
      <c r="C31" s="334" t="s">
        <v>1070</v>
      </c>
      <c r="D31" s="335"/>
      <c r="E31" s="335"/>
      <c r="F31" s="335">
        <f t="shared" si="2"/>
        <v>0</v>
      </c>
      <c r="G31" s="335"/>
      <c r="H31" s="335"/>
      <c r="I31" s="336">
        <f t="shared" si="3"/>
        <v>0</v>
      </c>
    </row>
    <row r="32" spans="1:9" ht="15" customHeight="1" x14ac:dyDescent="0.2">
      <c r="A32" s="341">
        <v>1119</v>
      </c>
      <c r="B32" s="333" t="s">
        <v>1071</v>
      </c>
      <c r="C32" s="334" t="s">
        <v>1072</v>
      </c>
      <c r="D32" s="335"/>
      <c r="E32" s="335"/>
      <c r="F32" s="335">
        <f t="shared" si="2"/>
        <v>0</v>
      </c>
      <c r="G32" s="335"/>
      <c r="H32" s="335"/>
      <c r="I32" s="336">
        <f t="shared" si="3"/>
        <v>0</v>
      </c>
    </row>
    <row r="33" spans="1:9" ht="15" customHeight="1" x14ac:dyDescent="0.2">
      <c r="A33" s="328"/>
      <c r="B33" s="333" t="s">
        <v>1073</v>
      </c>
      <c r="C33" s="334" t="s">
        <v>1074</v>
      </c>
      <c r="D33" s="335">
        <f>SUM(D34:D37)</f>
        <v>0</v>
      </c>
      <c r="E33" s="335">
        <f t="shared" ref="E33:H33" si="12">SUM(E34:E37)</f>
        <v>0</v>
      </c>
      <c r="F33" s="335">
        <f t="shared" si="2"/>
        <v>0</v>
      </c>
      <c r="G33" s="335">
        <f t="shared" si="12"/>
        <v>0</v>
      </c>
      <c r="H33" s="335">
        <f t="shared" si="12"/>
        <v>0</v>
      </c>
      <c r="I33" s="336">
        <f t="shared" si="3"/>
        <v>0</v>
      </c>
    </row>
    <row r="34" spans="1:9" ht="15" customHeight="1" x14ac:dyDescent="0.2">
      <c r="A34" s="341">
        <v>1121</v>
      </c>
      <c r="B34" s="342" t="s">
        <v>1075</v>
      </c>
      <c r="C34" s="343" t="s">
        <v>1076</v>
      </c>
      <c r="D34" s="344"/>
      <c r="E34" s="344"/>
      <c r="F34" s="344">
        <f t="shared" si="2"/>
        <v>0</v>
      </c>
      <c r="G34" s="344"/>
      <c r="H34" s="344"/>
      <c r="I34" s="345">
        <f t="shared" si="3"/>
        <v>0</v>
      </c>
    </row>
    <row r="35" spans="1:9" ht="15" customHeight="1" x14ac:dyDescent="0.2">
      <c r="A35" s="341">
        <v>1122</v>
      </c>
      <c r="B35" s="342" t="s">
        <v>1077</v>
      </c>
      <c r="C35" s="343" t="s">
        <v>1078</v>
      </c>
      <c r="D35" s="344"/>
      <c r="E35" s="344"/>
      <c r="F35" s="344">
        <f t="shared" si="2"/>
        <v>0</v>
      </c>
      <c r="G35" s="344"/>
      <c r="H35" s="344"/>
      <c r="I35" s="345">
        <f t="shared" si="3"/>
        <v>0</v>
      </c>
    </row>
    <row r="36" spans="1:9" ht="15" customHeight="1" x14ac:dyDescent="0.2">
      <c r="A36" s="341">
        <v>1123</v>
      </c>
      <c r="B36" s="342" t="s">
        <v>1079</v>
      </c>
      <c r="C36" s="343" t="s">
        <v>1080</v>
      </c>
      <c r="D36" s="344"/>
      <c r="E36" s="344"/>
      <c r="F36" s="344">
        <f t="shared" si="2"/>
        <v>0</v>
      </c>
      <c r="G36" s="344"/>
      <c r="H36" s="344"/>
      <c r="I36" s="345">
        <f t="shared" si="3"/>
        <v>0</v>
      </c>
    </row>
    <row r="37" spans="1:9" ht="15" customHeight="1" x14ac:dyDescent="0.2">
      <c r="A37" s="341">
        <v>1124</v>
      </c>
      <c r="B37" s="342" t="s">
        <v>1081</v>
      </c>
      <c r="C37" s="343" t="s">
        <v>1082</v>
      </c>
      <c r="D37" s="344"/>
      <c r="E37" s="344"/>
      <c r="F37" s="344">
        <f t="shared" si="2"/>
        <v>0</v>
      </c>
      <c r="G37" s="344"/>
      <c r="H37" s="344"/>
      <c r="I37" s="345">
        <f t="shared" si="3"/>
        <v>0</v>
      </c>
    </row>
    <row r="38" spans="1:9" ht="15" customHeight="1" x14ac:dyDescent="0.2">
      <c r="A38" s="341">
        <v>113</v>
      </c>
      <c r="B38" s="333" t="s">
        <v>1083</v>
      </c>
      <c r="C38" s="334" t="s">
        <v>19</v>
      </c>
      <c r="D38" s="335"/>
      <c r="E38" s="335"/>
      <c r="F38" s="335">
        <f t="shared" si="2"/>
        <v>0</v>
      </c>
      <c r="G38" s="335"/>
      <c r="H38" s="335"/>
      <c r="I38" s="336">
        <f t="shared" si="3"/>
        <v>0</v>
      </c>
    </row>
    <row r="39" spans="1:9" ht="15" customHeight="1" x14ac:dyDescent="0.2">
      <c r="A39" s="328"/>
      <c r="B39" s="333" t="s">
        <v>1084</v>
      </c>
      <c r="C39" s="334" t="s">
        <v>1085</v>
      </c>
      <c r="D39" s="335">
        <f>SUM(D40:D42)</f>
        <v>0</v>
      </c>
      <c r="E39" s="335">
        <f t="shared" ref="E39:H39" si="13">SUM(E40:E42)</f>
        <v>0</v>
      </c>
      <c r="F39" s="335">
        <f t="shared" si="2"/>
        <v>0</v>
      </c>
      <c r="G39" s="335">
        <f t="shared" si="13"/>
        <v>0</v>
      </c>
      <c r="H39" s="335">
        <f t="shared" si="13"/>
        <v>0</v>
      </c>
      <c r="I39" s="336">
        <f t="shared" si="3"/>
        <v>0</v>
      </c>
    </row>
    <row r="40" spans="1:9" ht="15" customHeight="1" x14ac:dyDescent="0.2">
      <c r="A40" s="341">
        <v>1141</v>
      </c>
      <c r="B40" s="342" t="s">
        <v>1086</v>
      </c>
      <c r="C40" s="343" t="s">
        <v>1087</v>
      </c>
      <c r="D40" s="344"/>
      <c r="E40" s="344"/>
      <c r="F40" s="344">
        <f t="shared" si="2"/>
        <v>0</v>
      </c>
      <c r="G40" s="344"/>
      <c r="H40" s="344"/>
      <c r="I40" s="345">
        <f t="shared" si="3"/>
        <v>0</v>
      </c>
    </row>
    <row r="41" spans="1:9" ht="15" customHeight="1" x14ac:dyDescent="0.2">
      <c r="A41" s="341">
        <v>1142</v>
      </c>
      <c r="B41" s="342" t="s">
        <v>1088</v>
      </c>
      <c r="C41" s="343" t="s">
        <v>1089</v>
      </c>
      <c r="D41" s="344"/>
      <c r="E41" s="344"/>
      <c r="F41" s="344">
        <f t="shared" si="2"/>
        <v>0</v>
      </c>
      <c r="G41" s="344"/>
      <c r="H41" s="344"/>
      <c r="I41" s="345">
        <f t="shared" si="3"/>
        <v>0</v>
      </c>
    </row>
    <row r="42" spans="1:9" ht="15" customHeight="1" x14ac:dyDescent="0.2">
      <c r="A42" s="341">
        <v>1143</v>
      </c>
      <c r="B42" s="342" t="s">
        <v>1090</v>
      </c>
      <c r="C42" s="343" t="s">
        <v>1091</v>
      </c>
      <c r="D42" s="344"/>
      <c r="E42" s="344"/>
      <c r="F42" s="344">
        <f t="shared" si="2"/>
        <v>0</v>
      </c>
      <c r="G42" s="344"/>
      <c r="H42" s="344"/>
      <c r="I42" s="345">
        <f t="shared" si="3"/>
        <v>0</v>
      </c>
    </row>
    <row r="43" spans="1:9" ht="15" customHeight="1" x14ac:dyDescent="0.2">
      <c r="A43" s="328"/>
      <c r="B43" s="333" t="s">
        <v>1092</v>
      </c>
      <c r="C43" s="334" t="s">
        <v>1093</v>
      </c>
      <c r="D43" s="335">
        <f>+D44+D47+D48+D49</f>
        <v>0</v>
      </c>
      <c r="E43" s="335">
        <f t="shared" ref="E43:H43" si="14">+E44+E47+E48+E49</f>
        <v>0</v>
      </c>
      <c r="F43" s="335">
        <f t="shared" si="2"/>
        <v>0</v>
      </c>
      <c r="G43" s="335">
        <f t="shared" si="14"/>
        <v>0</v>
      </c>
      <c r="H43" s="335">
        <f t="shared" si="14"/>
        <v>0</v>
      </c>
      <c r="I43" s="336">
        <f t="shared" si="3"/>
        <v>0</v>
      </c>
    </row>
    <row r="44" spans="1:9" ht="15" customHeight="1" x14ac:dyDescent="0.2">
      <c r="A44" s="341"/>
      <c r="B44" s="337" t="s">
        <v>1094</v>
      </c>
      <c r="C44" s="338" t="s">
        <v>1095</v>
      </c>
      <c r="D44" s="339">
        <f>+D45+D46</f>
        <v>0</v>
      </c>
      <c r="E44" s="339">
        <f t="shared" ref="E44:H44" si="15">+E45+E46</f>
        <v>0</v>
      </c>
      <c r="F44" s="339">
        <f t="shared" si="2"/>
        <v>0</v>
      </c>
      <c r="G44" s="339">
        <f t="shared" si="15"/>
        <v>0</v>
      </c>
      <c r="H44" s="339">
        <f t="shared" si="15"/>
        <v>0</v>
      </c>
      <c r="I44" s="340">
        <f t="shared" si="3"/>
        <v>0</v>
      </c>
    </row>
    <row r="45" spans="1:9" ht="15" customHeight="1" x14ac:dyDescent="0.2">
      <c r="A45" s="341">
        <v>11511</v>
      </c>
      <c r="B45" s="342" t="s">
        <v>1096</v>
      </c>
      <c r="C45" s="343" t="s">
        <v>1097</v>
      </c>
      <c r="D45" s="344"/>
      <c r="E45" s="344"/>
      <c r="F45" s="344">
        <f t="shared" si="2"/>
        <v>0</v>
      </c>
      <c r="G45" s="344"/>
      <c r="H45" s="344"/>
      <c r="I45" s="345">
        <f t="shared" si="3"/>
        <v>0</v>
      </c>
    </row>
    <row r="46" spans="1:9" ht="15" customHeight="1" x14ac:dyDescent="0.2">
      <c r="A46" s="341">
        <v>11512</v>
      </c>
      <c r="B46" s="342" t="s">
        <v>1098</v>
      </c>
      <c r="C46" s="343" t="s">
        <v>1099</v>
      </c>
      <c r="D46" s="344"/>
      <c r="E46" s="344"/>
      <c r="F46" s="344">
        <f t="shared" si="2"/>
        <v>0</v>
      </c>
      <c r="G46" s="344"/>
      <c r="H46" s="344"/>
      <c r="I46" s="345">
        <f t="shared" si="3"/>
        <v>0</v>
      </c>
    </row>
    <row r="47" spans="1:9" ht="15" customHeight="1" x14ac:dyDescent="0.2">
      <c r="A47" s="341">
        <v>1152</v>
      </c>
      <c r="B47" s="337" t="s">
        <v>1100</v>
      </c>
      <c r="C47" s="338" t="s">
        <v>1101</v>
      </c>
      <c r="D47" s="339"/>
      <c r="E47" s="339"/>
      <c r="F47" s="339">
        <f t="shared" si="2"/>
        <v>0</v>
      </c>
      <c r="G47" s="339"/>
      <c r="H47" s="339"/>
      <c r="I47" s="340">
        <f t="shared" si="3"/>
        <v>0</v>
      </c>
    </row>
    <row r="48" spans="1:9" ht="15" customHeight="1" x14ac:dyDescent="0.2">
      <c r="A48" s="341">
        <v>1153</v>
      </c>
      <c r="B48" s="337" t="s">
        <v>1102</v>
      </c>
      <c r="C48" s="338" t="s">
        <v>1103</v>
      </c>
      <c r="D48" s="339"/>
      <c r="E48" s="339"/>
      <c r="F48" s="339">
        <f t="shared" si="2"/>
        <v>0</v>
      </c>
      <c r="G48" s="339"/>
      <c r="H48" s="339"/>
      <c r="I48" s="340">
        <f t="shared" si="3"/>
        <v>0</v>
      </c>
    </row>
    <row r="49" spans="1:9" ht="15" customHeight="1" x14ac:dyDescent="0.2">
      <c r="A49" s="341">
        <v>1154</v>
      </c>
      <c r="B49" s="337" t="s">
        <v>1104</v>
      </c>
      <c r="C49" s="338" t="s">
        <v>1105</v>
      </c>
      <c r="D49" s="339"/>
      <c r="E49" s="339"/>
      <c r="F49" s="339">
        <f t="shared" si="2"/>
        <v>0</v>
      </c>
      <c r="G49" s="339"/>
      <c r="H49" s="339"/>
      <c r="I49" s="340">
        <f t="shared" si="3"/>
        <v>0</v>
      </c>
    </row>
    <row r="50" spans="1:9" ht="15" customHeight="1" x14ac:dyDescent="0.2">
      <c r="A50" s="328"/>
      <c r="B50" s="333" t="s">
        <v>1106</v>
      </c>
      <c r="C50" s="334" t="s">
        <v>1107</v>
      </c>
      <c r="D50" s="335">
        <f>SUM(D51:D53)</f>
        <v>7891892</v>
      </c>
      <c r="E50" s="335">
        <f t="shared" ref="E50:H50" si="16">SUM(E51:E53)</f>
        <v>28845598.84</v>
      </c>
      <c r="F50" s="335">
        <f t="shared" si="2"/>
        <v>36737490.840000004</v>
      </c>
      <c r="G50" s="335">
        <f t="shared" si="16"/>
        <v>36465653.369999997</v>
      </c>
      <c r="H50" s="335">
        <f t="shared" si="16"/>
        <v>36465653.369999997</v>
      </c>
      <c r="I50" s="336">
        <f t="shared" si="3"/>
        <v>28573761.369999997</v>
      </c>
    </row>
    <row r="51" spans="1:9" ht="15" customHeight="1" x14ac:dyDescent="0.2">
      <c r="A51" s="341">
        <v>1161</v>
      </c>
      <c r="B51" s="342" t="s">
        <v>1108</v>
      </c>
      <c r="C51" s="343" t="s">
        <v>1109</v>
      </c>
      <c r="D51" s="344"/>
      <c r="E51" s="344"/>
      <c r="F51" s="344">
        <f t="shared" si="2"/>
        <v>0</v>
      </c>
      <c r="G51" s="344"/>
      <c r="H51" s="344"/>
      <c r="I51" s="345">
        <f t="shared" si="3"/>
        <v>0</v>
      </c>
    </row>
    <row r="52" spans="1:9" ht="15" customHeight="1" x14ac:dyDescent="0.2">
      <c r="A52" s="341">
        <v>1162</v>
      </c>
      <c r="B52" s="342" t="s">
        <v>1110</v>
      </c>
      <c r="C52" s="343" t="s">
        <v>1111</v>
      </c>
      <c r="D52" s="344"/>
      <c r="E52" s="344">
        <v>0</v>
      </c>
      <c r="F52" s="344">
        <f t="shared" si="2"/>
        <v>0</v>
      </c>
      <c r="G52" s="344"/>
      <c r="H52" s="344"/>
      <c r="I52" s="345">
        <f t="shared" si="3"/>
        <v>0</v>
      </c>
    </row>
    <row r="53" spans="1:9" ht="15" customHeight="1" x14ac:dyDescent="0.2">
      <c r="A53" s="341">
        <v>1163</v>
      </c>
      <c r="B53" s="342" t="s">
        <v>1112</v>
      </c>
      <c r="C53" s="343" t="s">
        <v>1113</v>
      </c>
      <c r="D53" s="346">
        <v>7891892</v>
      </c>
      <c r="E53" s="346">
        <v>28845598.84</v>
      </c>
      <c r="F53" s="344">
        <f t="shared" si="2"/>
        <v>36737490.840000004</v>
      </c>
      <c r="G53" s="346">
        <v>36465653.369999997</v>
      </c>
      <c r="H53" s="346">
        <v>36465653.369999997</v>
      </c>
      <c r="I53" s="345">
        <f t="shared" si="3"/>
        <v>28573761.369999997</v>
      </c>
    </row>
    <row r="54" spans="1:9" ht="15" customHeight="1" x14ac:dyDescent="0.2">
      <c r="A54" s="328"/>
      <c r="B54" s="333" t="s">
        <v>1114</v>
      </c>
      <c r="C54" s="334" t="s">
        <v>1115</v>
      </c>
      <c r="D54" s="335">
        <f>SUM(D55:D56)</f>
        <v>0</v>
      </c>
      <c r="E54" s="335">
        <f t="shared" ref="E54:H54" si="17">SUM(E55:E56)</f>
        <v>0</v>
      </c>
      <c r="F54" s="335">
        <f t="shared" si="2"/>
        <v>0</v>
      </c>
      <c r="G54" s="335">
        <f t="shared" si="17"/>
        <v>0</v>
      </c>
      <c r="H54" s="335">
        <f t="shared" si="17"/>
        <v>0</v>
      </c>
      <c r="I54" s="336">
        <f t="shared" si="3"/>
        <v>0</v>
      </c>
    </row>
    <row r="55" spans="1:9" ht="15" customHeight="1" x14ac:dyDescent="0.2">
      <c r="A55" s="341">
        <v>1171</v>
      </c>
      <c r="B55" s="342" t="s">
        <v>1116</v>
      </c>
      <c r="C55" s="343" t="s">
        <v>1117</v>
      </c>
      <c r="D55" s="344"/>
      <c r="E55" s="344"/>
      <c r="F55" s="344">
        <f t="shared" si="2"/>
        <v>0</v>
      </c>
      <c r="G55" s="344"/>
      <c r="H55" s="344"/>
      <c r="I55" s="345">
        <f t="shared" si="3"/>
        <v>0</v>
      </c>
    </row>
    <row r="56" spans="1:9" ht="15" customHeight="1" x14ac:dyDescent="0.2">
      <c r="A56" s="341">
        <v>1172</v>
      </c>
      <c r="B56" s="342" t="s">
        <v>1118</v>
      </c>
      <c r="C56" s="343" t="s">
        <v>1119</v>
      </c>
      <c r="D56" s="344"/>
      <c r="E56" s="344"/>
      <c r="F56" s="344">
        <f t="shared" si="2"/>
        <v>0</v>
      </c>
      <c r="G56" s="344"/>
      <c r="H56" s="344"/>
      <c r="I56" s="345">
        <f t="shared" si="3"/>
        <v>0</v>
      </c>
    </row>
    <row r="57" spans="1:9" ht="15" customHeight="1" x14ac:dyDescent="0.2">
      <c r="A57" s="328"/>
      <c r="B57" s="333" t="s">
        <v>1120</v>
      </c>
      <c r="C57" s="334" t="s">
        <v>1121</v>
      </c>
      <c r="D57" s="335">
        <f>+D58+D59+D71</f>
        <v>13050115966.450001</v>
      </c>
      <c r="E57" s="335">
        <f t="shared" ref="E57:H57" si="18">+E58+E59+E71</f>
        <v>1200270464.3099992</v>
      </c>
      <c r="F57" s="335">
        <f t="shared" si="2"/>
        <v>14250386430.76</v>
      </c>
      <c r="G57" s="335">
        <f t="shared" si="18"/>
        <v>10183161698.709999</v>
      </c>
      <c r="H57" s="335">
        <f t="shared" si="18"/>
        <v>10183161698.709999</v>
      </c>
      <c r="I57" s="336">
        <f t="shared" si="3"/>
        <v>-2866954267.7400017</v>
      </c>
    </row>
    <row r="58" spans="1:9" ht="15" customHeight="1" x14ac:dyDescent="0.2">
      <c r="A58" s="341">
        <v>1181</v>
      </c>
      <c r="B58" s="333" t="s">
        <v>1122</v>
      </c>
      <c r="C58" s="334" t="s">
        <v>1123</v>
      </c>
      <c r="D58" s="335"/>
      <c r="E58" s="335"/>
      <c r="F58" s="335">
        <f t="shared" si="2"/>
        <v>0</v>
      </c>
      <c r="G58" s="335"/>
      <c r="H58" s="335"/>
      <c r="I58" s="336">
        <f t="shared" si="3"/>
        <v>0</v>
      </c>
    </row>
    <row r="59" spans="1:9" ht="15" customHeight="1" x14ac:dyDescent="0.2">
      <c r="A59" s="341"/>
      <c r="B59" s="333" t="s">
        <v>1124</v>
      </c>
      <c r="C59" s="334" t="s">
        <v>1125</v>
      </c>
      <c r="D59" s="335">
        <f>+D60+D65+D70</f>
        <v>13050115966.450001</v>
      </c>
      <c r="E59" s="335">
        <f t="shared" ref="E59:H59" si="19">+E60+E65+E70</f>
        <v>1200270464.3099992</v>
      </c>
      <c r="F59" s="335">
        <f t="shared" si="2"/>
        <v>14250386430.76</v>
      </c>
      <c r="G59" s="335">
        <f t="shared" si="19"/>
        <v>10183161698.709999</v>
      </c>
      <c r="H59" s="335">
        <f t="shared" si="19"/>
        <v>10183161698.709999</v>
      </c>
      <c r="I59" s="336">
        <f t="shared" si="3"/>
        <v>-2866954267.7400017</v>
      </c>
    </row>
    <row r="60" spans="1:9" ht="15" customHeight="1" x14ac:dyDescent="0.2">
      <c r="A60" s="341"/>
      <c r="B60" s="347" t="s">
        <v>1126</v>
      </c>
      <c r="C60" s="348" t="s">
        <v>1127</v>
      </c>
      <c r="D60" s="339">
        <f>SUM(D61:D64)</f>
        <v>5455135562.4500008</v>
      </c>
      <c r="E60" s="339">
        <f t="shared" ref="E60:H60" si="20">SUM(E61:E64)</f>
        <v>656205380.38999927</v>
      </c>
      <c r="F60" s="339">
        <f t="shared" si="2"/>
        <v>6111340942.8400002</v>
      </c>
      <c r="G60" s="339">
        <f t="shared" si="20"/>
        <v>4494470989.6999998</v>
      </c>
      <c r="H60" s="339">
        <f t="shared" si="20"/>
        <v>4494470989.6999998</v>
      </c>
      <c r="I60" s="340">
        <f t="shared" si="3"/>
        <v>-960664572.75000095</v>
      </c>
    </row>
    <row r="61" spans="1:9" ht="15" customHeight="1" x14ac:dyDescent="0.2">
      <c r="A61" s="341">
        <v>118211</v>
      </c>
      <c r="B61" s="349" t="s">
        <v>1128</v>
      </c>
      <c r="C61" s="350" t="s">
        <v>1129</v>
      </c>
      <c r="D61" s="344">
        <v>5455135562.4500008</v>
      </c>
      <c r="E61" s="344">
        <v>656205380.38999927</v>
      </c>
      <c r="F61" s="344">
        <f t="shared" si="2"/>
        <v>6111340942.8400002</v>
      </c>
      <c r="G61" s="344">
        <v>4494470989.6999998</v>
      </c>
      <c r="H61" s="344">
        <v>4494470989.6999998</v>
      </c>
      <c r="I61" s="345">
        <f t="shared" si="3"/>
        <v>-960664572.75000095</v>
      </c>
    </row>
    <row r="62" spans="1:9" ht="15" customHeight="1" x14ac:dyDescent="0.2">
      <c r="A62" s="341">
        <v>118212</v>
      </c>
      <c r="B62" s="349" t="s">
        <v>1130</v>
      </c>
      <c r="C62" s="350" t="s">
        <v>1131</v>
      </c>
      <c r="D62" s="344"/>
      <c r="E62" s="344"/>
      <c r="F62" s="344">
        <f t="shared" si="2"/>
        <v>0</v>
      </c>
      <c r="G62" s="344"/>
      <c r="H62" s="344"/>
      <c r="I62" s="345">
        <f t="shared" si="3"/>
        <v>0</v>
      </c>
    </row>
    <row r="63" spans="1:9" ht="15" customHeight="1" x14ac:dyDescent="0.2">
      <c r="A63" s="341">
        <v>118213</v>
      </c>
      <c r="B63" s="349" t="s">
        <v>1132</v>
      </c>
      <c r="C63" s="350" t="s">
        <v>225</v>
      </c>
      <c r="D63" s="344"/>
      <c r="E63" s="344"/>
      <c r="F63" s="344">
        <f t="shared" si="2"/>
        <v>0</v>
      </c>
      <c r="G63" s="344"/>
      <c r="H63" s="344"/>
      <c r="I63" s="345">
        <f t="shared" si="3"/>
        <v>0</v>
      </c>
    </row>
    <row r="64" spans="1:9" ht="15" customHeight="1" x14ac:dyDescent="0.2">
      <c r="A64" s="341">
        <v>118214</v>
      </c>
      <c r="B64" s="349" t="s">
        <v>1133</v>
      </c>
      <c r="C64" s="350" t="s">
        <v>1134</v>
      </c>
      <c r="D64" s="344"/>
      <c r="E64" s="344"/>
      <c r="F64" s="344">
        <f t="shared" si="2"/>
        <v>0</v>
      </c>
      <c r="G64" s="344"/>
      <c r="H64" s="344"/>
      <c r="I64" s="345">
        <f t="shared" si="3"/>
        <v>0</v>
      </c>
    </row>
    <row r="65" spans="1:9" ht="15" customHeight="1" x14ac:dyDescent="0.2">
      <c r="A65" s="341"/>
      <c r="B65" s="347" t="s">
        <v>1135</v>
      </c>
      <c r="C65" s="348" t="s">
        <v>1136</v>
      </c>
      <c r="D65" s="339">
        <f>SUM(D66:D69)</f>
        <v>7594980404</v>
      </c>
      <c r="E65" s="339">
        <f t="shared" ref="E65:H65" si="21">SUM(E66:E69)</f>
        <v>544065083.91999996</v>
      </c>
      <c r="F65" s="339">
        <f t="shared" si="2"/>
        <v>8139045487.9200001</v>
      </c>
      <c r="G65" s="339">
        <f t="shared" si="21"/>
        <v>5688690709.0100002</v>
      </c>
      <c r="H65" s="339">
        <f t="shared" si="21"/>
        <v>5688690709.0100002</v>
      </c>
      <c r="I65" s="340">
        <f t="shared" si="3"/>
        <v>-1906289694.9899998</v>
      </c>
    </row>
    <row r="66" spans="1:9" ht="15" customHeight="1" x14ac:dyDescent="0.2">
      <c r="A66" s="341">
        <v>118221</v>
      </c>
      <c r="B66" s="349" t="s">
        <v>1137</v>
      </c>
      <c r="C66" s="350" t="s">
        <v>1129</v>
      </c>
      <c r="D66" s="344">
        <v>7594980404</v>
      </c>
      <c r="E66" s="344">
        <v>544065083.91999996</v>
      </c>
      <c r="F66" s="344">
        <f t="shared" si="2"/>
        <v>8139045487.9200001</v>
      </c>
      <c r="G66" s="344">
        <v>5688690709.0100002</v>
      </c>
      <c r="H66" s="344">
        <v>5688690709.0100002</v>
      </c>
      <c r="I66" s="345">
        <f t="shared" si="3"/>
        <v>-1906289694.9899998</v>
      </c>
    </row>
    <row r="67" spans="1:9" ht="15" customHeight="1" x14ac:dyDescent="0.2">
      <c r="A67" s="341">
        <v>118222</v>
      </c>
      <c r="B67" s="349" t="s">
        <v>1138</v>
      </c>
      <c r="C67" s="350" t="s">
        <v>1131</v>
      </c>
      <c r="D67" s="344"/>
      <c r="E67" s="344"/>
      <c r="F67" s="344">
        <f t="shared" si="2"/>
        <v>0</v>
      </c>
      <c r="G67" s="344"/>
      <c r="H67" s="344"/>
      <c r="I67" s="345">
        <f t="shared" si="3"/>
        <v>0</v>
      </c>
    </row>
    <row r="68" spans="1:9" ht="15" customHeight="1" x14ac:dyDescent="0.2">
      <c r="A68" s="341">
        <v>118223</v>
      </c>
      <c r="B68" s="349" t="s">
        <v>1139</v>
      </c>
      <c r="C68" s="350" t="s">
        <v>225</v>
      </c>
      <c r="D68" s="344"/>
      <c r="E68" s="344"/>
      <c r="F68" s="344">
        <f t="shared" si="2"/>
        <v>0</v>
      </c>
      <c r="G68" s="344"/>
      <c r="H68" s="344"/>
      <c r="I68" s="345">
        <f t="shared" si="3"/>
        <v>0</v>
      </c>
    </row>
    <row r="69" spans="1:9" ht="15" customHeight="1" x14ac:dyDescent="0.2">
      <c r="A69" s="341">
        <v>118224</v>
      </c>
      <c r="B69" s="349" t="s">
        <v>1140</v>
      </c>
      <c r="C69" s="350" t="s">
        <v>1134</v>
      </c>
      <c r="D69" s="344"/>
      <c r="E69" s="344"/>
      <c r="F69" s="344">
        <f t="shared" si="2"/>
        <v>0</v>
      </c>
      <c r="G69" s="344"/>
      <c r="H69" s="344"/>
      <c r="I69" s="345">
        <f t="shared" si="3"/>
        <v>0</v>
      </c>
    </row>
    <row r="70" spans="1:9" ht="15" customHeight="1" x14ac:dyDescent="0.2">
      <c r="A70" s="341">
        <v>11823</v>
      </c>
      <c r="B70" s="347" t="s">
        <v>1141</v>
      </c>
      <c r="C70" s="348" t="s">
        <v>1142</v>
      </c>
      <c r="D70" s="339"/>
      <c r="E70" s="339"/>
      <c r="F70" s="339">
        <f t="shared" si="2"/>
        <v>0</v>
      </c>
      <c r="G70" s="339"/>
      <c r="H70" s="339"/>
      <c r="I70" s="340">
        <f t="shared" si="3"/>
        <v>0</v>
      </c>
    </row>
    <row r="71" spans="1:9" ht="15" customHeight="1" x14ac:dyDescent="0.2">
      <c r="A71" s="341"/>
      <c r="B71" s="333" t="s">
        <v>1143</v>
      </c>
      <c r="C71" s="334" t="s">
        <v>1144</v>
      </c>
      <c r="D71" s="335">
        <f>SUM(D72:D74)</f>
        <v>0</v>
      </c>
      <c r="E71" s="335">
        <f t="shared" ref="E71:H71" si="22">SUM(E72:E74)</f>
        <v>0</v>
      </c>
      <c r="F71" s="335">
        <f t="shared" si="2"/>
        <v>0</v>
      </c>
      <c r="G71" s="335">
        <f t="shared" si="22"/>
        <v>0</v>
      </c>
      <c r="H71" s="335">
        <f t="shared" si="22"/>
        <v>0</v>
      </c>
      <c r="I71" s="336">
        <f t="shared" si="3"/>
        <v>0</v>
      </c>
    </row>
    <row r="72" spans="1:9" ht="15" customHeight="1" x14ac:dyDescent="0.2">
      <c r="A72" s="341">
        <v>11831</v>
      </c>
      <c r="B72" s="349" t="s">
        <v>1145</v>
      </c>
      <c r="C72" s="350" t="s">
        <v>1146</v>
      </c>
      <c r="D72" s="344"/>
      <c r="E72" s="344"/>
      <c r="F72" s="344">
        <f t="shared" si="2"/>
        <v>0</v>
      </c>
      <c r="G72" s="344"/>
      <c r="H72" s="344"/>
      <c r="I72" s="345">
        <f t="shared" si="3"/>
        <v>0</v>
      </c>
    </row>
    <row r="73" spans="1:9" ht="15" customHeight="1" x14ac:dyDescent="0.2">
      <c r="A73" s="341">
        <v>11832</v>
      </c>
      <c r="B73" s="349" t="s">
        <v>1147</v>
      </c>
      <c r="C73" s="350" t="s">
        <v>1148</v>
      </c>
      <c r="D73" s="344"/>
      <c r="E73" s="344"/>
      <c r="F73" s="344">
        <f t="shared" si="2"/>
        <v>0</v>
      </c>
      <c r="G73" s="344"/>
      <c r="H73" s="344"/>
      <c r="I73" s="345">
        <f t="shared" si="3"/>
        <v>0</v>
      </c>
    </row>
    <row r="74" spans="1:9" ht="15" customHeight="1" x14ac:dyDescent="0.2">
      <c r="A74" s="341">
        <v>11833</v>
      </c>
      <c r="B74" s="349" t="s">
        <v>1149</v>
      </c>
      <c r="C74" s="350" t="s">
        <v>1150</v>
      </c>
      <c r="D74" s="344"/>
      <c r="E74" s="344"/>
      <c r="F74" s="344">
        <f t="shared" ref="F74:F119" si="23">+D74+E74</f>
        <v>0</v>
      </c>
      <c r="G74" s="344"/>
      <c r="H74" s="344"/>
      <c r="I74" s="345">
        <f t="shared" ref="I74:I119" si="24">+H74-D74</f>
        <v>0</v>
      </c>
    </row>
    <row r="75" spans="1:9" ht="15" customHeight="1" x14ac:dyDescent="0.2">
      <c r="A75" s="341">
        <v>119</v>
      </c>
      <c r="B75" s="333" t="s">
        <v>1151</v>
      </c>
      <c r="C75" s="334" t="s">
        <v>253</v>
      </c>
      <c r="D75" s="351"/>
      <c r="E75" s="351"/>
      <c r="F75" s="351">
        <f t="shared" si="23"/>
        <v>0</v>
      </c>
      <c r="G75" s="351"/>
      <c r="H75" s="351"/>
      <c r="I75" s="352">
        <f t="shared" si="24"/>
        <v>0</v>
      </c>
    </row>
    <row r="76" spans="1:9" ht="15" customHeight="1" x14ac:dyDescent="0.2">
      <c r="A76" s="341"/>
      <c r="B76" s="342"/>
      <c r="C76" s="343"/>
      <c r="D76" s="344"/>
      <c r="E76" s="344"/>
      <c r="F76" s="344">
        <f t="shared" si="23"/>
        <v>0</v>
      </c>
      <c r="G76" s="344"/>
      <c r="H76" s="344"/>
      <c r="I76" s="345">
        <f t="shared" si="24"/>
        <v>0</v>
      </c>
    </row>
    <row r="77" spans="1:9" ht="15" customHeight="1" x14ac:dyDescent="0.2">
      <c r="A77" s="328"/>
      <c r="B77" s="329">
        <v>1.1000000000000001</v>
      </c>
      <c r="C77" s="330" t="s">
        <v>1152</v>
      </c>
      <c r="D77" s="331">
        <f>+D78+D82+D90+D95+D113</f>
        <v>301568584</v>
      </c>
      <c r="E77" s="331">
        <f t="shared" ref="E77:H77" si="25">+E78+E82+E90+E95+E113</f>
        <v>218890977.04999998</v>
      </c>
      <c r="F77" s="331">
        <f t="shared" si="23"/>
        <v>520459561.04999995</v>
      </c>
      <c r="G77" s="331">
        <f t="shared" si="25"/>
        <v>98281966.079999998</v>
      </c>
      <c r="H77" s="331">
        <f t="shared" si="25"/>
        <v>98281966.079999998</v>
      </c>
      <c r="I77" s="332">
        <f t="shared" si="24"/>
        <v>-203286617.92000002</v>
      </c>
    </row>
    <row r="78" spans="1:9" ht="15" customHeight="1" x14ac:dyDescent="0.2">
      <c r="A78" s="328"/>
      <c r="B78" s="333" t="s">
        <v>1153</v>
      </c>
      <c r="C78" s="334" t="s">
        <v>1154</v>
      </c>
      <c r="D78" s="335">
        <f>SUM(D79:D81)</f>
        <v>0</v>
      </c>
      <c r="E78" s="335">
        <f t="shared" ref="E78:H78" si="26">SUM(E79:E81)</f>
        <v>0</v>
      </c>
      <c r="F78" s="335">
        <f t="shared" si="23"/>
        <v>0</v>
      </c>
      <c r="G78" s="335">
        <f t="shared" si="26"/>
        <v>0</v>
      </c>
      <c r="H78" s="335">
        <f t="shared" si="26"/>
        <v>0</v>
      </c>
      <c r="I78" s="336">
        <f t="shared" si="24"/>
        <v>0</v>
      </c>
    </row>
    <row r="79" spans="1:9" ht="15" customHeight="1" x14ac:dyDescent="0.2">
      <c r="A79" s="341">
        <v>1211</v>
      </c>
      <c r="B79" s="342" t="s">
        <v>1155</v>
      </c>
      <c r="C79" s="343" t="s">
        <v>1156</v>
      </c>
      <c r="D79" s="344"/>
      <c r="E79" s="344"/>
      <c r="F79" s="344">
        <f t="shared" si="23"/>
        <v>0</v>
      </c>
      <c r="G79" s="344"/>
      <c r="H79" s="344"/>
      <c r="I79" s="345">
        <f t="shared" si="24"/>
        <v>0</v>
      </c>
    </row>
    <row r="80" spans="1:9" ht="15" customHeight="1" x14ac:dyDescent="0.2">
      <c r="A80" s="341">
        <v>1212</v>
      </c>
      <c r="B80" s="342" t="s">
        <v>1157</v>
      </c>
      <c r="C80" s="343" t="s">
        <v>1158</v>
      </c>
      <c r="D80" s="344"/>
      <c r="E80" s="344"/>
      <c r="F80" s="344">
        <f t="shared" si="23"/>
        <v>0</v>
      </c>
      <c r="G80" s="344"/>
      <c r="H80" s="344"/>
      <c r="I80" s="345">
        <f t="shared" si="24"/>
        <v>0</v>
      </c>
    </row>
    <row r="81" spans="1:9" ht="15" customHeight="1" x14ac:dyDescent="0.2">
      <c r="A81" s="341">
        <v>1213</v>
      </c>
      <c r="B81" s="342" t="s">
        <v>1159</v>
      </c>
      <c r="C81" s="343" t="s">
        <v>1160</v>
      </c>
      <c r="D81" s="344"/>
      <c r="E81" s="344"/>
      <c r="F81" s="344">
        <f t="shared" si="23"/>
        <v>0</v>
      </c>
      <c r="G81" s="344"/>
      <c r="H81" s="344"/>
      <c r="I81" s="345">
        <f t="shared" si="24"/>
        <v>0</v>
      </c>
    </row>
    <row r="82" spans="1:9" ht="15" customHeight="1" x14ac:dyDescent="0.2">
      <c r="A82" s="328"/>
      <c r="B82" s="333" t="s">
        <v>1161</v>
      </c>
      <c r="C82" s="334" t="s">
        <v>1162</v>
      </c>
      <c r="D82" s="335">
        <f>SUM(D83:D89)</f>
        <v>0</v>
      </c>
      <c r="E82" s="335">
        <f t="shared" ref="E82:H82" si="27">SUM(E83:E89)</f>
        <v>0</v>
      </c>
      <c r="F82" s="335">
        <f t="shared" si="23"/>
        <v>0</v>
      </c>
      <c r="G82" s="335">
        <f t="shared" si="27"/>
        <v>0</v>
      </c>
      <c r="H82" s="335">
        <f t="shared" si="27"/>
        <v>0</v>
      </c>
      <c r="I82" s="336">
        <f t="shared" si="24"/>
        <v>0</v>
      </c>
    </row>
    <row r="83" spans="1:9" ht="15" customHeight="1" x14ac:dyDescent="0.2">
      <c r="A83" s="341">
        <v>1221</v>
      </c>
      <c r="B83" s="342" t="s">
        <v>1163</v>
      </c>
      <c r="C83" s="343" t="s">
        <v>200</v>
      </c>
      <c r="D83" s="344"/>
      <c r="E83" s="344"/>
      <c r="F83" s="344">
        <f t="shared" si="23"/>
        <v>0</v>
      </c>
      <c r="G83" s="344"/>
      <c r="H83" s="344"/>
      <c r="I83" s="345">
        <f t="shared" si="24"/>
        <v>0</v>
      </c>
    </row>
    <row r="84" spans="1:9" ht="15" customHeight="1" x14ac:dyDescent="0.2">
      <c r="A84" s="341">
        <v>1222</v>
      </c>
      <c r="B84" s="342" t="s">
        <v>1164</v>
      </c>
      <c r="C84" s="343" t="s">
        <v>1165</v>
      </c>
      <c r="D84" s="344"/>
      <c r="E84" s="344"/>
      <c r="F84" s="344">
        <f t="shared" si="23"/>
        <v>0</v>
      </c>
      <c r="G84" s="344"/>
      <c r="H84" s="344"/>
      <c r="I84" s="345">
        <f t="shared" si="24"/>
        <v>0</v>
      </c>
    </row>
    <row r="85" spans="1:9" ht="15" customHeight="1" x14ac:dyDescent="0.2">
      <c r="A85" s="341">
        <v>1223</v>
      </c>
      <c r="B85" s="342" t="s">
        <v>1166</v>
      </c>
      <c r="C85" s="343" t="s">
        <v>1167</v>
      </c>
      <c r="D85" s="344"/>
      <c r="E85" s="344"/>
      <c r="F85" s="344">
        <f t="shared" si="23"/>
        <v>0</v>
      </c>
      <c r="G85" s="344"/>
      <c r="H85" s="344"/>
      <c r="I85" s="345">
        <f t="shared" si="24"/>
        <v>0</v>
      </c>
    </row>
    <row r="86" spans="1:9" ht="15" customHeight="1" x14ac:dyDescent="0.2">
      <c r="A86" s="341">
        <v>1224</v>
      </c>
      <c r="B86" s="342" t="s">
        <v>1168</v>
      </c>
      <c r="C86" s="343" t="s">
        <v>1169</v>
      </c>
      <c r="D86" s="344"/>
      <c r="E86" s="344"/>
      <c r="F86" s="344">
        <f t="shared" si="23"/>
        <v>0</v>
      </c>
      <c r="G86" s="344"/>
      <c r="H86" s="344"/>
      <c r="I86" s="345">
        <f t="shared" si="24"/>
        <v>0</v>
      </c>
    </row>
    <row r="87" spans="1:9" ht="15" customHeight="1" x14ac:dyDescent="0.2">
      <c r="A87" s="341">
        <v>1225</v>
      </c>
      <c r="B87" s="342" t="s">
        <v>1170</v>
      </c>
      <c r="C87" s="343" t="s">
        <v>1171</v>
      </c>
      <c r="D87" s="344"/>
      <c r="E87" s="344"/>
      <c r="F87" s="344">
        <f t="shared" si="23"/>
        <v>0</v>
      </c>
      <c r="G87" s="344"/>
      <c r="H87" s="344"/>
      <c r="I87" s="345">
        <f t="shared" si="24"/>
        <v>0</v>
      </c>
    </row>
    <row r="88" spans="1:9" ht="15" customHeight="1" x14ac:dyDescent="0.2">
      <c r="A88" s="341">
        <v>1226</v>
      </c>
      <c r="B88" s="342" t="s">
        <v>1172</v>
      </c>
      <c r="C88" s="343" t="s">
        <v>1173</v>
      </c>
      <c r="D88" s="344"/>
      <c r="E88" s="344"/>
      <c r="F88" s="344">
        <f t="shared" si="23"/>
        <v>0</v>
      </c>
      <c r="G88" s="344"/>
      <c r="H88" s="344"/>
      <c r="I88" s="345">
        <f t="shared" si="24"/>
        <v>0</v>
      </c>
    </row>
    <row r="89" spans="1:9" ht="15" customHeight="1" x14ac:dyDescent="0.2">
      <c r="A89" s="341">
        <v>1227</v>
      </c>
      <c r="B89" s="342" t="s">
        <v>1174</v>
      </c>
      <c r="C89" s="343" t="s">
        <v>1175</v>
      </c>
      <c r="D89" s="344"/>
      <c r="E89" s="344"/>
      <c r="F89" s="344">
        <f t="shared" si="23"/>
        <v>0</v>
      </c>
      <c r="G89" s="344"/>
      <c r="H89" s="344"/>
      <c r="I89" s="345">
        <f t="shared" si="24"/>
        <v>0</v>
      </c>
    </row>
    <row r="90" spans="1:9" ht="15" customHeight="1" x14ac:dyDescent="0.2">
      <c r="A90" s="328"/>
      <c r="B90" s="333" t="s">
        <v>1176</v>
      </c>
      <c r="C90" s="334" t="s">
        <v>1177</v>
      </c>
      <c r="D90" s="335">
        <f>SUM(D91:D94)</f>
        <v>0</v>
      </c>
      <c r="E90" s="335">
        <f t="shared" ref="E90:H90" si="28">SUM(E91:E94)</f>
        <v>0</v>
      </c>
      <c r="F90" s="335">
        <f t="shared" si="23"/>
        <v>0</v>
      </c>
      <c r="G90" s="335">
        <f t="shared" si="28"/>
        <v>0</v>
      </c>
      <c r="H90" s="335">
        <f t="shared" si="28"/>
        <v>0</v>
      </c>
      <c r="I90" s="336">
        <f t="shared" si="24"/>
        <v>0</v>
      </c>
    </row>
    <row r="91" spans="1:9" ht="15" customHeight="1" x14ac:dyDescent="0.2">
      <c r="A91" s="341">
        <v>1231</v>
      </c>
      <c r="B91" s="342" t="s">
        <v>1178</v>
      </c>
      <c r="C91" s="343" t="s">
        <v>1179</v>
      </c>
      <c r="D91" s="344"/>
      <c r="E91" s="344"/>
      <c r="F91" s="344">
        <f t="shared" si="23"/>
        <v>0</v>
      </c>
      <c r="G91" s="344"/>
      <c r="H91" s="344"/>
      <c r="I91" s="345">
        <f t="shared" si="24"/>
        <v>0</v>
      </c>
    </row>
    <row r="92" spans="1:9" ht="15" customHeight="1" x14ac:dyDescent="0.2">
      <c r="A92" s="341">
        <v>1232</v>
      </c>
      <c r="B92" s="342" t="s">
        <v>1180</v>
      </c>
      <c r="C92" s="343" t="s">
        <v>1181</v>
      </c>
      <c r="D92" s="344"/>
      <c r="E92" s="344"/>
      <c r="F92" s="344">
        <f t="shared" si="23"/>
        <v>0</v>
      </c>
      <c r="G92" s="344"/>
      <c r="H92" s="344"/>
      <c r="I92" s="345">
        <f t="shared" si="24"/>
        <v>0</v>
      </c>
    </row>
    <row r="93" spans="1:9" ht="15" customHeight="1" x14ac:dyDescent="0.2">
      <c r="A93" s="341">
        <v>1233</v>
      </c>
      <c r="B93" s="342" t="s">
        <v>1182</v>
      </c>
      <c r="C93" s="343" t="s">
        <v>1183</v>
      </c>
      <c r="D93" s="344"/>
      <c r="E93" s="344"/>
      <c r="F93" s="344">
        <f t="shared" si="23"/>
        <v>0</v>
      </c>
      <c r="G93" s="344"/>
      <c r="H93" s="344"/>
      <c r="I93" s="345">
        <f t="shared" si="24"/>
        <v>0</v>
      </c>
    </row>
    <row r="94" spans="1:9" ht="15" customHeight="1" x14ac:dyDescent="0.2">
      <c r="A94" s="341">
        <v>1234</v>
      </c>
      <c r="B94" s="342" t="s">
        <v>1184</v>
      </c>
      <c r="C94" s="343" t="s">
        <v>1185</v>
      </c>
      <c r="D94" s="344"/>
      <c r="E94" s="344"/>
      <c r="F94" s="344">
        <f t="shared" si="23"/>
        <v>0</v>
      </c>
      <c r="G94" s="344"/>
      <c r="H94" s="344"/>
      <c r="I94" s="345">
        <f t="shared" si="24"/>
        <v>0</v>
      </c>
    </row>
    <row r="95" spans="1:9" ht="15" customHeight="1" x14ac:dyDescent="0.2">
      <c r="A95" s="328"/>
      <c r="B95" s="333" t="s">
        <v>1186</v>
      </c>
      <c r="C95" s="334" t="s">
        <v>1187</v>
      </c>
      <c r="D95" s="335">
        <f>+D96+D97+D109</f>
        <v>301568584</v>
      </c>
      <c r="E95" s="335">
        <f t="shared" ref="E95:H95" si="29">+E96+E97+E109</f>
        <v>218890977.04999998</v>
      </c>
      <c r="F95" s="335">
        <f t="shared" si="23"/>
        <v>520459561.04999995</v>
      </c>
      <c r="G95" s="335">
        <f t="shared" si="29"/>
        <v>98281966.079999998</v>
      </c>
      <c r="H95" s="335">
        <f t="shared" si="29"/>
        <v>98281966.079999998</v>
      </c>
      <c r="I95" s="335">
        <f t="shared" si="24"/>
        <v>-203286617.92000002</v>
      </c>
    </row>
    <row r="96" spans="1:9" ht="15" customHeight="1" x14ac:dyDescent="0.2">
      <c r="A96" s="341">
        <v>1241</v>
      </c>
      <c r="B96" s="333" t="s">
        <v>1188</v>
      </c>
      <c r="C96" s="334" t="s">
        <v>1123</v>
      </c>
      <c r="D96" s="335"/>
      <c r="E96" s="335"/>
      <c r="F96" s="335">
        <f t="shared" si="23"/>
        <v>0</v>
      </c>
      <c r="G96" s="335"/>
      <c r="H96" s="335"/>
      <c r="I96" s="336">
        <f t="shared" si="24"/>
        <v>0</v>
      </c>
    </row>
    <row r="97" spans="1:9" ht="15" customHeight="1" x14ac:dyDescent="0.2">
      <c r="A97" s="341"/>
      <c r="B97" s="333" t="s">
        <v>1189</v>
      </c>
      <c r="C97" s="334" t="s">
        <v>1125</v>
      </c>
      <c r="D97" s="335">
        <f>+D98+D103+D108</f>
        <v>301568584</v>
      </c>
      <c r="E97" s="335">
        <f t="shared" ref="E97:H97" si="30">+E98+E103+E108</f>
        <v>218890977.04999998</v>
      </c>
      <c r="F97" s="335">
        <f t="shared" si="23"/>
        <v>520459561.04999995</v>
      </c>
      <c r="G97" s="335">
        <f t="shared" si="30"/>
        <v>98281966.079999998</v>
      </c>
      <c r="H97" s="335">
        <f t="shared" si="30"/>
        <v>98281966.079999998</v>
      </c>
      <c r="I97" s="335">
        <f t="shared" si="24"/>
        <v>-203286617.92000002</v>
      </c>
    </row>
    <row r="98" spans="1:9" ht="15" customHeight="1" x14ac:dyDescent="0.2">
      <c r="A98" s="341"/>
      <c r="B98" s="347" t="s">
        <v>1190</v>
      </c>
      <c r="C98" s="348" t="s">
        <v>1191</v>
      </c>
      <c r="D98" s="339">
        <f>SUM(D99:D102)</f>
        <v>300000000</v>
      </c>
      <c r="E98" s="339">
        <f t="shared" ref="E98:H98" si="31">SUM(E99:E102)</f>
        <v>196864405.16999999</v>
      </c>
      <c r="F98" s="339">
        <f t="shared" si="23"/>
        <v>496864405.16999996</v>
      </c>
      <c r="G98" s="339">
        <f t="shared" si="31"/>
        <v>77513428.189999998</v>
      </c>
      <c r="H98" s="339">
        <f t="shared" si="31"/>
        <v>77513428.189999998</v>
      </c>
      <c r="I98" s="340">
        <f t="shared" si="24"/>
        <v>-222486571.81</v>
      </c>
    </row>
    <row r="99" spans="1:9" ht="15" customHeight="1" x14ac:dyDescent="0.2">
      <c r="A99" s="341">
        <v>124211</v>
      </c>
      <c r="B99" s="349" t="s">
        <v>1192</v>
      </c>
      <c r="C99" s="350" t="s">
        <v>1129</v>
      </c>
      <c r="D99" s="344">
        <v>300000000</v>
      </c>
      <c r="E99" s="344">
        <v>196864405.16999999</v>
      </c>
      <c r="F99" s="344">
        <f t="shared" si="23"/>
        <v>496864405.16999996</v>
      </c>
      <c r="G99" s="344">
        <v>77513428.189999998</v>
      </c>
      <c r="H99" s="344">
        <v>77513428.189999998</v>
      </c>
      <c r="I99" s="345">
        <f t="shared" si="24"/>
        <v>-222486571.81</v>
      </c>
    </row>
    <row r="100" spans="1:9" ht="15" customHeight="1" x14ac:dyDescent="0.2">
      <c r="A100" s="341">
        <v>124212</v>
      </c>
      <c r="B100" s="349" t="s">
        <v>1193</v>
      </c>
      <c r="C100" s="350" t="s">
        <v>1131</v>
      </c>
      <c r="D100" s="344"/>
      <c r="E100" s="344"/>
      <c r="F100" s="344">
        <f t="shared" si="23"/>
        <v>0</v>
      </c>
      <c r="G100" s="344"/>
      <c r="H100" s="344"/>
      <c r="I100" s="345">
        <f t="shared" si="24"/>
        <v>0</v>
      </c>
    </row>
    <row r="101" spans="1:9" ht="15" customHeight="1" x14ac:dyDescent="0.2">
      <c r="A101" s="341">
        <v>124213</v>
      </c>
      <c r="B101" s="349" t="s">
        <v>1194</v>
      </c>
      <c r="C101" s="350" t="s">
        <v>225</v>
      </c>
      <c r="D101" s="344"/>
      <c r="E101" s="344"/>
      <c r="F101" s="344">
        <f t="shared" si="23"/>
        <v>0</v>
      </c>
      <c r="G101" s="344"/>
      <c r="H101" s="344"/>
      <c r="I101" s="345">
        <f t="shared" si="24"/>
        <v>0</v>
      </c>
    </row>
    <row r="102" spans="1:9" ht="15" customHeight="1" x14ac:dyDescent="0.2">
      <c r="A102" s="341">
        <v>124214</v>
      </c>
      <c r="B102" s="349" t="s">
        <v>1195</v>
      </c>
      <c r="C102" s="350" t="s">
        <v>1134</v>
      </c>
      <c r="D102" s="344"/>
      <c r="E102" s="344"/>
      <c r="F102" s="344">
        <f t="shared" si="23"/>
        <v>0</v>
      </c>
      <c r="G102" s="344"/>
      <c r="H102" s="344"/>
      <c r="I102" s="345">
        <f t="shared" si="24"/>
        <v>0</v>
      </c>
    </row>
    <row r="103" spans="1:9" ht="15" customHeight="1" x14ac:dyDescent="0.2">
      <c r="A103" s="341"/>
      <c r="B103" s="347" t="s">
        <v>1196</v>
      </c>
      <c r="C103" s="348" t="s">
        <v>1136</v>
      </c>
      <c r="D103" s="339">
        <f>SUM(D104:D107)</f>
        <v>1568584</v>
      </c>
      <c r="E103" s="339">
        <f t="shared" ref="E103:H103" si="32">SUM(E104:E107)</f>
        <v>22026571.879999999</v>
      </c>
      <c r="F103" s="339">
        <f t="shared" si="23"/>
        <v>23595155.879999999</v>
      </c>
      <c r="G103" s="339">
        <f t="shared" si="32"/>
        <v>20768537.890000001</v>
      </c>
      <c r="H103" s="339">
        <f t="shared" si="32"/>
        <v>20768537.890000001</v>
      </c>
      <c r="I103" s="340">
        <f t="shared" si="24"/>
        <v>19199953.890000001</v>
      </c>
    </row>
    <row r="104" spans="1:9" ht="15" customHeight="1" x14ac:dyDescent="0.2">
      <c r="A104" s="341">
        <v>124221</v>
      </c>
      <c r="B104" s="349" t="s">
        <v>1197</v>
      </c>
      <c r="C104" s="350" t="s">
        <v>1129</v>
      </c>
      <c r="D104" s="344">
        <v>1568584</v>
      </c>
      <c r="E104" s="344">
        <v>22026571.879999999</v>
      </c>
      <c r="F104" s="344">
        <f t="shared" si="23"/>
        <v>23595155.879999999</v>
      </c>
      <c r="G104" s="344">
        <v>20768537.890000001</v>
      </c>
      <c r="H104" s="344">
        <v>20768537.890000001</v>
      </c>
      <c r="I104" s="345">
        <f t="shared" si="24"/>
        <v>19199953.890000001</v>
      </c>
    </row>
    <row r="105" spans="1:9" ht="15" customHeight="1" x14ac:dyDescent="0.2">
      <c r="A105" s="341">
        <v>124222</v>
      </c>
      <c r="B105" s="349" t="s">
        <v>1198</v>
      </c>
      <c r="C105" s="350" t="s">
        <v>1131</v>
      </c>
      <c r="D105" s="344"/>
      <c r="E105" s="344"/>
      <c r="F105" s="344">
        <f t="shared" si="23"/>
        <v>0</v>
      </c>
      <c r="G105" s="344"/>
      <c r="H105" s="344"/>
      <c r="I105" s="345">
        <f t="shared" si="24"/>
        <v>0</v>
      </c>
    </row>
    <row r="106" spans="1:9" ht="15" customHeight="1" x14ac:dyDescent="0.2">
      <c r="A106" s="341">
        <v>124223</v>
      </c>
      <c r="B106" s="349" t="s">
        <v>1199</v>
      </c>
      <c r="C106" s="350" t="s">
        <v>225</v>
      </c>
      <c r="D106" s="344"/>
      <c r="E106" s="344"/>
      <c r="F106" s="344">
        <f t="shared" si="23"/>
        <v>0</v>
      </c>
      <c r="G106" s="344"/>
      <c r="H106" s="344"/>
      <c r="I106" s="345">
        <f t="shared" si="24"/>
        <v>0</v>
      </c>
    </row>
    <row r="107" spans="1:9" ht="15" customHeight="1" x14ac:dyDescent="0.2">
      <c r="A107" s="341">
        <v>124224</v>
      </c>
      <c r="B107" s="349" t="s">
        <v>1200</v>
      </c>
      <c r="C107" s="350" t="s">
        <v>1134</v>
      </c>
      <c r="D107" s="344"/>
      <c r="E107" s="344"/>
      <c r="F107" s="344">
        <f t="shared" si="23"/>
        <v>0</v>
      </c>
      <c r="G107" s="344"/>
      <c r="H107" s="344"/>
      <c r="I107" s="345">
        <f t="shared" si="24"/>
        <v>0</v>
      </c>
    </row>
    <row r="108" spans="1:9" ht="15" customHeight="1" x14ac:dyDescent="0.2">
      <c r="A108" s="341">
        <v>12423</v>
      </c>
      <c r="B108" s="347" t="s">
        <v>1201</v>
      </c>
      <c r="C108" s="348" t="s">
        <v>1142</v>
      </c>
      <c r="D108" s="339"/>
      <c r="E108" s="339"/>
      <c r="F108" s="339">
        <f t="shared" si="23"/>
        <v>0</v>
      </c>
      <c r="G108" s="339"/>
      <c r="H108" s="339"/>
      <c r="I108" s="340">
        <f t="shared" si="24"/>
        <v>0</v>
      </c>
    </row>
    <row r="109" spans="1:9" ht="15" customHeight="1" x14ac:dyDescent="0.2">
      <c r="A109" s="341"/>
      <c r="B109" s="333" t="s">
        <v>1202</v>
      </c>
      <c r="C109" s="334" t="s">
        <v>1144</v>
      </c>
      <c r="D109" s="335">
        <f>SUM(D110:D112)</f>
        <v>0</v>
      </c>
      <c r="E109" s="335">
        <f t="shared" ref="E109:H109" si="33">SUM(E110:E112)</f>
        <v>0</v>
      </c>
      <c r="F109" s="335">
        <f t="shared" si="23"/>
        <v>0</v>
      </c>
      <c r="G109" s="335">
        <f t="shared" si="33"/>
        <v>0</v>
      </c>
      <c r="H109" s="335">
        <f t="shared" si="33"/>
        <v>0</v>
      </c>
      <c r="I109" s="336">
        <f t="shared" si="24"/>
        <v>0</v>
      </c>
    </row>
    <row r="110" spans="1:9" ht="15" customHeight="1" x14ac:dyDescent="0.2">
      <c r="A110" s="341">
        <v>12431</v>
      </c>
      <c r="B110" s="349" t="s">
        <v>1203</v>
      </c>
      <c r="C110" s="350" t="s">
        <v>1146</v>
      </c>
      <c r="D110" s="344"/>
      <c r="E110" s="344"/>
      <c r="F110" s="344">
        <f t="shared" si="23"/>
        <v>0</v>
      </c>
      <c r="G110" s="344"/>
      <c r="H110" s="344"/>
      <c r="I110" s="345">
        <f t="shared" si="24"/>
        <v>0</v>
      </c>
    </row>
    <row r="111" spans="1:9" ht="15" customHeight="1" x14ac:dyDescent="0.2">
      <c r="A111" s="341">
        <v>12432</v>
      </c>
      <c r="B111" s="342" t="s">
        <v>1204</v>
      </c>
      <c r="C111" s="343" t="s">
        <v>1148</v>
      </c>
      <c r="D111" s="344"/>
      <c r="E111" s="344"/>
      <c r="F111" s="344">
        <f t="shared" si="23"/>
        <v>0</v>
      </c>
      <c r="G111" s="344"/>
      <c r="H111" s="344"/>
      <c r="I111" s="345">
        <f t="shared" si="24"/>
        <v>0</v>
      </c>
    </row>
    <row r="112" spans="1:9" ht="15" customHeight="1" x14ac:dyDescent="0.2">
      <c r="A112" s="341">
        <v>12433</v>
      </c>
      <c r="B112" s="342" t="s">
        <v>1205</v>
      </c>
      <c r="C112" s="343" t="s">
        <v>1150</v>
      </c>
      <c r="D112" s="344"/>
      <c r="E112" s="344"/>
      <c r="F112" s="344">
        <f t="shared" si="23"/>
        <v>0</v>
      </c>
      <c r="G112" s="344"/>
      <c r="H112" s="344"/>
      <c r="I112" s="345">
        <f t="shared" si="24"/>
        <v>0</v>
      </c>
    </row>
    <row r="113" spans="1:9" ht="15" customHeight="1" x14ac:dyDescent="0.2">
      <c r="A113" s="328"/>
      <c r="B113" s="333" t="s">
        <v>1206</v>
      </c>
      <c r="C113" s="334" t="s">
        <v>1207</v>
      </c>
      <c r="D113" s="335">
        <f>SUM(D114:D117)</f>
        <v>0</v>
      </c>
      <c r="E113" s="335">
        <f t="shared" ref="E113:H113" si="34">SUM(E114:E117)</f>
        <v>0</v>
      </c>
      <c r="F113" s="335">
        <f t="shared" si="23"/>
        <v>0</v>
      </c>
      <c r="G113" s="335">
        <f t="shared" si="34"/>
        <v>0</v>
      </c>
      <c r="H113" s="335">
        <f t="shared" si="34"/>
        <v>0</v>
      </c>
      <c r="I113" s="336">
        <f t="shared" si="24"/>
        <v>0</v>
      </c>
    </row>
    <row r="114" spans="1:9" ht="15" customHeight="1" x14ac:dyDescent="0.2">
      <c r="A114" s="341">
        <v>1251</v>
      </c>
      <c r="B114" s="342" t="s">
        <v>1208</v>
      </c>
      <c r="C114" s="343" t="s">
        <v>1209</v>
      </c>
      <c r="D114" s="344"/>
      <c r="E114" s="344"/>
      <c r="F114" s="344">
        <f t="shared" si="23"/>
        <v>0</v>
      </c>
      <c r="G114" s="344"/>
      <c r="H114" s="344"/>
      <c r="I114" s="345">
        <f t="shared" si="24"/>
        <v>0</v>
      </c>
    </row>
    <row r="115" spans="1:9" ht="15" customHeight="1" x14ac:dyDescent="0.2">
      <c r="A115" s="341">
        <v>1252</v>
      </c>
      <c r="B115" s="342" t="s">
        <v>1210</v>
      </c>
      <c r="C115" s="343" t="s">
        <v>1211</v>
      </c>
      <c r="D115" s="344"/>
      <c r="E115" s="344"/>
      <c r="F115" s="344">
        <f t="shared" si="23"/>
        <v>0</v>
      </c>
      <c r="G115" s="344"/>
      <c r="H115" s="344"/>
      <c r="I115" s="345">
        <f t="shared" si="24"/>
        <v>0</v>
      </c>
    </row>
    <row r="116" spans="1:9" ht="15" customHeight="1" x14ac:dyDescent="0.2">
      <c r="A116" s="341">
        <v>1253</v>
      </c>
      <c r="B116" s="342" t="s">
        <v>1212</v>
      </c>
      <c r="C116" s="343" t="s">
        <v>1213</v>
      </c>
      <c r="D116" s="344"/>
      <c r="E116" s="344"/>
      <c r="F116" s="344">
        <f t="shared" si="23"/>
        <v>0</v>
      </c>
      <c r="G116" s="344"/>
      <c r="H116" s="344"/>
      <c r="I116" s="345">
        <f t="shared" si="24"/>
        <v>0</v>
      </c>
    </row>
    <row r="117" spans="1:9" ht="15" customHeight="1" x14ac:dyDescent="0.2">
      <c r="A117" s="341">
        <v>1254</v>
      </c>
      <c r="B117" s="342" t="s">
        <v>1214</v>
      </c>
      <c r="C117" s="343" t="s">
        <v>1215</v>
      </c>
      <c r="D117" s="344"/>
      <c r="E117" s="344"/>
      <c r="F117" s="344">
        <f t="shared" si="23"/>
        <v>0</v>
      </c>
      <c r="G117" s="344"/>
      <c r="H117" s="344"/>
      <c r="I117" s="345">
        <f t="shared" si="24"/>
        <v>0</v>
      </c>
    </row>
    <row r="118" spans="1:9" ht="15" customHeight="1" x14ac:dyDescent="0.2">
      <c r="A118" s="341"/>
      <c r="B118" s="353"/>
      <c r="C118" s="343"/>
      <c r="D118" s="354"/>
      <c r="E118" s="354"/>
      <c r="F118" s="344">
        <f t="shared" si="23"/>
        <v>0</v>
      </c>
      <c r="G118" s="344"/>
      <c r="H118" s="344"/>
      <c r="I118" s="345">
        <f t="shared" si="24"/>
        <v>0</v>
      </c>
    </row>
    <row r="119" spans="1:9" ht="15" customHeight="1" x14ac:dyDescent="0.2">
      <c r="B119" s="355"/>
      <c r="C119" s="330" t="s">
        <v>1216</v>
      </c>
      <c r="D119" s="356">
        <f>+D10+D77</f>
        <v>13359576442.450001</v>
      </c>
      <c r="E119" s="356">
        <f t="shared" ref="E119:H119" si="35">+E10+E77</f>
        <v>1448007040.1999991</v>
      </c>
      <c r="F119" s="356">
        <f t="shared" si="23"/>
        <v>14807583482.65</v>
      </c>
      <c r="G119" s="356">
        <f t="shared" si="35"/>
        <v>10317909318.16</v>
      </c>
      <c r="H119" s="356">
        <f t="shared" si="35"/>
        <v>10317909318.16</v>
      </c>
      <c r="I119" s="356">
        <f t="shared" si="24"/>
        <v>-3041667124.2900009</v>
      </c>
    </row>
    <row r="120" spans="1:9" x14ac:dyDescent="0.2">
      <c r="B120" s="357" t="s">
        <v>1217</v>
      </c>
      <c r="C120" s="358"/>
      <c r="D120" s="358"/>
      <c r="E120" s="358"/>
      <c r="F120" s="358"/>
      <c r="G120" s="358"/>
      <c r="H120" s="358"/>
    </row>
    <row r="121" spans="1:9" x14ac:dyDescent="0.2">
      <c r="B121" s="358"/>
      <c r="C121" s="358"/>
      <c r="D121" s="358"/>
      <c r="E121" s="358"/>
      <c r="F121" s="358"/>
      <c r="G121" s="358"/>
      <c r="H121" s="358"/>
    </row>
    <row r="122" spans="1:9" x14ac:dyDescent="0.2">
      <c r="B122" s="358"/>
      <c r="C122" s="358"/>
      <c r="D122" s="358"/>
      <c r="E122" s="358"/>
      <c r="F122" s="358"/>
      <c r="G122" s="358"/>
      <c r="H122" s="358"/>
    </row>
    <row r="123" spans="1:9" x14ac:dyDescent="0.2">
      <c r="B123" s="359" t="s">
        <v>1218</v>
      </c>
      <c r="C123" s="360"/>
      <c r="D123" s="360"/>
      <c r="E123" s="360"/>
      <c r="F123" s="360"/>
      <c r="G123" s="360"/>
      <c r="H123" s="360"/>
    </row>
    <row r="124" spans="1:9" x14ac:dyDescent="0.2">
      <c r="B124" s="359"/>
      <c r="C124" s="360"/>
      <c r="D124" s="360"/>
      <c r="E124" s="360"/>
      <c r="F124" s="360"/>
      <c r="G124" s="360"/>
      <c r="H124" s="360"/>
    </row>
    <row r="125" spans="1:9" x14ac:dyDescent="0.2">
      <c r="B125" s="359"/>
      <c r="C125" s="360"/>
      <c r="D125" s="360"/>
      <c r="E125" s="360"/>
      <c r="F125" s="360"/>
      <c r="G125" s="360"/>
      <c r="H125" s="360"/>
    </row>
    <row r="126" spans="1:9" x14ac:dyDescent="0.2">
      <c r="D126" s="358">
        <v>-1</v>
      </c>
      <c r="E126" s="358"/>
      <c r="F126" s="358"/>
      <c r="G126" s="358"/>
      <c r="H126" s="358"/>
    </row>
    <row r="127" spans="1:9" x14ac:dyDescent="0.2">
      <c r="D127" s="358"/>
      <c r="E127" s="358"/>
      <c r="F127" s="358"/>
      <c r="G127" s="358"/>
      <c r="H127" s="358"/>
    </row>
    <row r="128" spans="1:9" x14ac:dyDescent="0.2">
      <c r="D128" s="358"/>
      <c r="E128" s="358"/>
      <c r="F128" s="358"/>
      <c r="G128" s="358"/>
      <c r="H128" s="358"/>
    </row>
    <row r="129" spans="4:8" x14ac:dyDescent="0.2">
      <c r="D129" s="358"/>
      <c r="E129" s="358"/>
      <c r="F129" s="358"/>
      <c r="G129" s="358"/>
      <c r="H129" s="358"/>
    </row>
    <row r="130" spans="4:8" x14ac:dyDescent="0.2">
      <c r="D130" s="358"/>
      <c r="E130" s="358"/>
      <c r="F130" s="358"/>
      <c r="G130" s="358"/>
      <c r="H130" s="358"/>
    </row>
    <row r="131" spans="4:8" x14ac:dyDescent="0.2">
      <c r="D131" s="358"/>
      <c r="E131" s="358"/>
      <c r="F131" s="358"/>
      <c r="G131" s="358"/>
      <c r="H131" s="358"/>
    </row>
    <row r="132" spans="4:8" x14ac:dyDescent="0.2">
      <c r="D132" s="358"/>
      <c r="E132" s="358"/>
      <c r="F132" s="358"/>
      <c r="G132" s="358"/>
      <c r="H132" s="358"/>
    </row>
    <row r="133" spans="4:8" x14ac:dyDescent="0.2">
      <c r="D133" s="358"/>
      <c r="E133" s="358"/>
      <c r="F133" s="358"/>
      <c r="G133" s="358"/>
      <c r="H133" s="358"/>
    </row>
    <row r="134" spans="4:8" x14ac:dyDescent="0.2">
      <c r="D134" s="358"/>
      <c r="E134" s="358"/>
      <c r="F134" s="358"/>
      <c r="G134" s="358"/>
      <c r="H134" s="358"/>
    </row>
    <row r="135" spans="4:8" x14ac:dyDescent="0.2">
      <c r="D135" s="358"/>
      <c r="E135" s="358"/>
      <c r="F135" s="358"/>
      <c r="G135" s="358"/>
      <c r="H135" s="358"/>
    </row>
    <row r="136" spans="4:8" x14ac:dyDescent="0.2">
      <c r="D136" s="358"/>
      <c r="E136" s="358"/>
      <c r="F136" s="358"/>
      <c r="G136" s="358"/>
      <c r="H136" s="358"/>
    </row>
    <row r="137" spans="4:8" x14ac:dyDescent="0.2">
      <c r="D137" s="358"/>
      <c r="E137" s="358"/>
      <c r="F137" s="358"/>
      <c r="G137" s="358"/>
      <c r="H137" s="358"/>
    </row>
    <row r="138" spans="4:8" x14ac:dyDescent="0.2">
      <c r="D138" s="358"/>
      <c r="E138" s="358"/>
      <c r="F138" s="358"/>
      <c r="G138" s="358"/>
      <c r="H138" s="358"/>
    </row>
    <row r="139" spans="4:8" x14ac:dyDescent="0.2">
      <c r="D139" s="358"/>
      <c r="E139" s="358"/>
      <c r="F139" s="358"/>
      <c r="G139" s="358"/>
      <c r="H139" s="358"/>
    </row>
    <row r="140" spans="4:8" x14ac:dyDescent="0.2">
      <c r="D140" s="358"/>
      <c r="E140" s="358"/>
      <c r="F140" s="358"/>
      <c r="G140" s="358"/>
      <c r="H140" s="358"/>
    </row>
    <row r="141" spans="4:8" x14ac:dyDescent="0.2">
      <c r="D141" s="358"/>
      <c r="E141" s="358"/>
      <c r="F141" s="358"/>
      <c r="G141" s="358"/>
      <c r="H141" s="358"/>
    </row>
    <row r="142" spans="4:8" x14ac:dyDescent="0.2">
      <c r="D142" s="358"/>
      <c r="E142" s="358"/>
      <c r="F142" s="358"/>
      <c r="G142" s="358"/>
      <c r="H142" s="358"/>
    </row>
    <row r="143" spans="4:8" x14ac:dyDescent="0.2">
      <c r="D143" s="358"/>
      <c r="E143" s="358"/>
      <c r="F143" s="358"/>
      <c r="G143" s="358"/>
      <c r="H143" s="358"/>
    </row>
    <row r="144" spans="4:8" x14ac:dyDescent="0.2">
      <c r="D144" s="358"/>
      <c r="E144" s="358"/>
      <c r="F144" s="358"/>
      <c r="G144" s="358"/>
      <c r="H144" s="358"/>
    </row>
    <row r="145" spans="4:8" x14ac:dyDescent="0.2">
      <c r="D145" s="358"/>
      <c r="E145" s="358"/>
      <c r="F145" s="358"/>
      <c r="G145" s="358"/>
      <c r="H145" s="358"/>
    </row>
    <row r="146" spans="4:8" x14ac:dyDescent="0.2">
      <c r="D146" s="358"/>
      <c r="E146" s="358"/>
      <c r="F146" s="358"/>
      <c r="G146" s="358"/>
      <c r="H146" s="358"/>
    </row>
    <row r="147" spans="4:8" x14ac:dyDescent="0.2">
      <c r="D147" s="358"/>
      <c r="E147" s="358"/>
      <c r="F147" s="358"/>
      <c r="G147" s="358"/>
      <c r="H147" s="358"/>
    </row>
    <row r="148" spans="4:8" x14ac:dyDescent="0.2">
      <c r="D148" s="358"/>
      <c r="E148" s="358"/>
      <c r="F148" s="358"/>
      <c r="G148" s="358"/>
      <c r="H148" s="358"/>
    </row>
    <row r="149" spans="4:8" x14ac:dyDescent="0.2">
      <c r="D149" s="358"/>
      <c r="E149" s="358"/>
      <c r="F149" s="358"/>
      <c r="G149" s="358"/>
      <c r="H149" s="358"/>
    </row>
    <row r="150" spans="4:8" x14ac:dyDescent="0.2">
      <c r="D150" s="358"/>
      <c r="E150" s="358"/>
      <c r="F150" s="358"/>
      <c r="G150" s="358"/>
      <c r="H150" s="358"/>
    </row>
    <row r="151" spans="4:8" x14ac:dyDescent="0.2">
      <c r="D151" s="358"/>
      <c r="E151" s="358"/>
      <c r="F151" s="358"/>
      <c r="G151" s="358"/>
      <c r="H151" s="358"/>
    </row>
    <row r="152" spans="4:8" x14ac:dyDescent="0.2">
      <c r="D152" s="358"/>
      <c r="E152" s="358"/>
      <c r="F152" s="358"/>
      <c r="G152" s="358"/>
      <c r="H152" s="358"/>
    </row>
    <row r="153" spans="4:8" x14ac:dyDescent="0.2">
      <c r="D153" s="358"/>
      <c r="E153" s="358"/>
      <c r="F153" s="358"/>
      <c r="G153" s="358"/>
      <c r="H153" s="358"/>
    </row>
    <row r="154" spans="4:8" x14ac:dyDescent="0.2">
      <c r="D154" s="358"/>
      <c r="E154" s="358"/>
      <c r="F154" s="358"/>
      <c r="G154" s="358"/>
      <c r="H154" s="358"/>
    </row>
    <row r="155" spans="4:8" x14ac:dyDescent="0.2">
      <c r="D155" s="358"/>
      <c r="E155" s="358"/>
      <c r="F155" s="358"/>
      <c r="G155" s="358"/>
      <c r="H155" s="358"/>
    </row>
    <row r="156" spans="4:8" x14ac:dyDescent="0.2">
      <c r="D156" s="358"/>
      <c r="E156" s="358"/>
      <c r="F156" s="358"/>
      <c r="G156" s="358"/>
      <c r="H156" s="358"/>
    </row>
    <row r="157" spans="4:8" x14ac:dyDescent="0.2">
      <c r="D157" s="358"/>
      <c r="E157" s="358"/>
      <c r="F157" s="358"/>
      <c r="G157" s="358"/>
      <c r="H157" s="358"/>
    </row>
    <row r="158" spans="4:8" x14ac:dyDescent="0.2">
      <c r="D158" s="358"/>
      <c r="E158" s="358"/>
      <c r="F158" s="358"/>
      <c r="G158" s="358"/>
      <c r="H158" s="358"/>
    </row>
    <row r="159" spans="4:8" x14ac:dyDescent="0.2">
      <c r="D159" s="358"/>
      <c r="E159" s="358"/>
      <c r="F159" s="358"/>
      <c r="G159" s="358"/>
      <c r="H159" s="358"/>
    </row>
    <row r="160" spans="4:8" x14ac:dyDescent="0.2">
      <c r="D160" s="358"/>
      <c r="E160" s="358"/>
      <c r="F160" s="358"/>
      <c r="G160" s="358"/>
      <c r="H160" s="358"/>
    </row>
    <row r="161" spans="4:8" x14ac:dyDescent="0.2">
      <c r="D161" s="358"/>
      <c r="E161" s="358"/>
      <c r="F161" s="358"/>
      <c r="G161" s="358"/>
      <c r="H161" s="358"/>
    </row>
    <row r="162" spans="4:8" x14ac:dyDescent="0.2">
      <c r="D162" s="358"/>
      <c r="E162" s="358"/>
      <c r="F162" s="358"/>
      <c r="G162" s="358"/>
      <c r="H162" s="358"/>
    </row>
    <row r="163" spans="4:8" x14ac:dyDescent="0.2">
      <c r="D163" s="358"/>
      <c r="E163" s="358"/>
      <c r="F163" s="358"/>
      <c r="G163" s="358"/>
      <c r="H163" s="358"/>
    </row>
    <row r="164" spans="4:8" x14ac:dyDescent="0.2">
      <c r="D164" s="358"/>
      <c r="E164" s="358"/>
      <c r="F164" s="358"/>
      <c r="G164" s="358"/>
      <c r="H164" s="358"/>
    </row>
    <row r="165" spans="4:8" x14ac:dyDescent="0.2">
      <c r="D165" s="358"/>
      <c r="E165" s="358"/>
      <c r="F165" s="358"/>
      <c r="G165" s="358"/>
      <c r="H165" s="358"/>
    </row>
    <row r="166" spans="4:8" x14ac:dyDescent="0.2">
      <c r="D166" s="358"/>
      <c r="E166" s="358"/>
      <c r="F166" s="358"/>
      <c r="G166" s="358"/>
      <c r="H166" s="358"/>
    </row>
    <row r="167" spans="4:8" x14ac:dyDescent="0.2">
      <c r="D167" s="358"/>
      <c r="E167" s="358"/>
      <c r="F167" s="358"/>
      <c r="G167" s="358"/>
      <c r="H167" s="358"/>
    </row>
    <row r="168" spans="4:8" x14ac:dyDescent="0.2">
      <c r="D168" s="358"/>
      <c r="E168" s="358"/>
      <c r="F168" s="358"/>
      <c r="G168" s="358"/>
      <c r="H168" s="358"/>
    </row>
    <row r="169" spans="4:8" x14ac:dyDescent="0.2">
      <c r="D169" s="358"/>
      <c r="E169" s="358"/>
      <c r="F169" s="358"/>
      <c r="G169" s="358"/>
      <c r="H169" s="358"/>
    </row>
    <row r="170" spans="4:8" x14ac:dyDescent="0.2">
      <c r="D170" s="358"/>
      <c r="E170" s="358"/>
      <c r="F170" s="358"/>
      <c r="G170" s="358"/>
      <c r="H170" s="358"/>
    </row>
    <row r="171" spans="4:8" x14ac:dyDescent="0.2">
      <c r="D171" s="358"/>
      <c r="E171" s="358"/>
      <c r="F171" s="358"/>
      <c r="G171" s="358"/>
      <c r="H171" s="358"/>
    </row>
    <row r="172" spans="4:8" x14ac:dyDescent="0.2">
      <c r="D172" s="358"/>
      <c r="E172" s="358"/>
      <c r="F172" s="358"/>
      <c r="G172" s="358"/>
      <c r="H172" s="358"/>
    </row>
    <row r="173" spans="4:8" x14ac:dyDescent="0.2">
      <c r="D173" s="358"/>
      <c r="E173" s="358"/>
      <c r="F173" s="358"/>
      <c r="G173" s="358"/>
      <c r="H173" s="358"/>
    </row>
    <row r="174" spans="4:8" x14ac:dyDescent="0.2">
      <c r="D174" s="358"/>
      <c r="E174" s="358"/>
      <c r="F174" s="358"/>
      <c r="G174" s="358"/>
      <c r="H174" s="358"/>
    </row>
    <row r="175" spans="4:8" x14ac:dyDescent="0.2">
      <c r="D175" s="358"/>
      <c r="E175" s="358"/>
      <c r="F175" s="358"/>
      <c r="G175" s="358"/>
      <c r="H175" s="358"/>
    </row>
    <row r="176" spans="4:8" x14ac:dyDescent="0.2">
      <c r="D176" s="358"/>
      <c r="E176" s="358"/>
      <c r="F176" s="358"/>
      <c r="G176" s="358"/>
      <c r="H176" s="358"/>
    </row>
    <row r="177" spans="4:8" x14ac:dyDescent="0.2">
      <c r="D177" s="358"/>
      <c r="E177" s="358"/>
      <c r="F177" s="358"/>
      <c r="G177" s="358"/>
      <c r="H177" s="358"/>
    </row>
    <row r="178" spans="4:8" x14ac:dyDescent="0.2">
      <c r="D178" s="358"/>
      <c r="E178" s="358"/>
      <c r="F178" s="358"/>
      <c r="G178" s="358"/>
      <c r="H178" s="358"/>
    </row>
    <row r="179" spans="4:8" x14ac:dyDescent="0.2">
      <c r="D179" s="358"/>
      <c r="E179" s="358"/>
      <c r="F179" s="358"/>
      <c r="G179" s="358"/>
      <c r="H179" s="358"/>
    </row>
    <row r="180" spans="4:8" x14ac:dyDescent="0.2">
      <c r="D180" s="358"/>
      <c r="E180" s="358"/>
      <c r="F180" s="358"/>
      <c r="G180" s="358"/>
      <c r="H180" s="358"/>
    </row>
    <row r="181" spans="4:8" x14ac:dyDescent="0.2">
      <c r="D181" s="358"/>
      <c r="E181" s="358"/>
      <c r="F181" s="358"/>
      <c r="G181" s="358"/>
      <c r="H181" s="358"/>
    </row>
    <row r="182" spans="4:8" x14ac:dyDescent="0.2">
      <c r="D182" s="358"/>
      <c r="E182" s="358"/>
      <c r="F182" s="358"/>
      <c r="G182" s="358"/>
      <c r="H182" s="358"/>
    </row>
    <row r="183" spans="4:8" x14ac:dyDescent="0.2">
      <c r="D183" s="358"/>
      <c r="E183" s="358"/>
      <c r="F183" s="358"/>
      <c r="G183" s="358"/>
      <c r="H183" s="358"/>
    </row>
    <row r="184" spans="4:8" x14ac:dyDescent="0.2">
      <c r="D184" s="358"/>
      <c r="E184" s="358"/>
      <c r="F184" s="358"/>
      <c r="G184" s="358"/>
      <c r="H184" s="358"/>
    </row>
    <row r="185" spans="4:8" x14ac:dyDescent="0.2">
      <c r="D185" s="358"/>
      <c r="E185" s="358"/>
      <c r="F185" s="358"/>
      <c r="G185" s="358"/>
      <c r="H185" s="358"/>
    </row>
    <row r="186" spans="4:8" x14ac:dyDescent="0.2">
      <c r="D186" s="358"/>
      <c r="E186" s="358"/>
      <c r="F186" s="358"/>
      <c r="G186" s="358"/>
      <c r="H186" s="358"/>
    </row>
    <row r="187" spans="4:8" x14ac:dyDescent="0.2">
      <c r="D187" s="358"/>
      <c r="E187" s="358"/>
      <c r="F187" s="358"/>
      <c r="G187" s="358"/>
      <c r="H187" s="358"/>
    </row>
    <row r="188" spans="4:8" x14ac:dyDescent="0.2">
      <c r="D188" s="358"/>
      <c r="E188" s="358"/>
      <c r="F188" s="358"/>
      <c r="G188" s="358"/>
      <c r="H188" s="358"/>
    </row>
    <row r="189" spans="4:8" x14ac:dyDescent="0.2">
      <c r="D189" s="358"/>
      <c r="E189" s="358"/>
      <c r="F189" s="358"/>
      <c r="G189" s="358"/>
      <c r="H189" s="358"/>
    </row>
    <row r="190" spans="4:8" x14ac:dyDescent="0.2">
      <c r="D190" s="358"/>
      <c r="E190" s="358"/>
      <c r="F190" s="358"/>
      <c r="G190" s="358"/>
      <c r="H190" s="358"/>
    </row>
    <row r="191" spans="4:8" x14ac:dyDescent="0.2">
      <c r="D191" s="358"/>
      <c r="E191" s="358"/>
      <c r="F191" s="358"/>
      <c r="G191" s="358"/>
      <c r="H191" s="358"/>
    </row>
    <row r="192" spans="4:8" x14ac:dyDescent="0.2">
      <c r="D192" s="358"/>
      <c r="E192" s="358"/>
      <c r="F192" s="358"/>
      <c r="G192" s="358"/>
      <c r="H192" s="358"/>
    </row>
    <row r="193" spans="4:8" x14ac:dyDescent="0.2">
      <c r="D193" s="358"/>
      <c r="E193" s="358"/>
      <c r="F193" s="358"/>
      <c r="G193" s="358"/>
      <c r="H193" s="358"/>
    </row>
    <row r="194" spans="4:8" x14ac:dyDescent="0.2">
      <c r="D194" s="358"/>
      <c r="E194" s="358"/>
      <c r="F194" s="358"/>
      <c r="G194" s="358"/>
      <c r="H194" s="358"/>
    </row>
    <row r="195" spans="4:8" x14ac:dyDescent="0.2">
      <c r="D195" s="358"/>
      <c r="E195" s="358"/>
      <c r="F195" s="358"/>
      <c r="G195" s="358"/>
      <c r="H195" s="358"/>
    </row>
    <row r="196" spans="4:8" x14ac:dyDescent="0.2">
      <c r="D196" s="358"/>
      <c r="E196" s="358"/>
      <c r="F196" s="358"/>
      <c r="G196" s="358"/>
      <c r="H196" s="358"/>
    </row>
    <row r="197" spans="4:8" x14ac:dyDescent="0.2">
      <c r="D197" s="358"/>
      <c r="E197" s="358"/>
      <c r="F197" s="358"/>
      <c r="G197" s="358"/>
      <c r="H197" s="358"/>
    </row>
    <row r="198" spans="4:8" x14ac:dyDescent="0.2">
      <c r="D198" s="358"/>
      <c r="E198" s="358"/>
      <c r="F198" s="358"/>
      <c r="G198" s="358"/>
      <c r="H198" s="358"/>
    </row>
    <row r="199" spans="4:8" x14ac:dyDescent="0.2">
      <c r="D199" s="358"/>
      <c r="E199" s="358"/>
      <c r="F199" s="358"/>
      <c r="G199" s="358"/>
      <c r="H199" s="358"/>
    </row>
    <row r="200" spans="4:8" x14ac:dyDescent="0.2">
      <c r="D200" s="358"/>
      <c r="E200" s="358"/>
      <c r="F200" s="358"/>
      <c r="G200" s="358"/>
      <c r="H200" s="358"/>
    </row>
    <row r="201" spans="4:8" x14ac:dyDescent="0.2">
      <c r="D201" s="358"/>
      <c r="E201" s="358"/>
      <c r="F201" s="358"/>
      <c r="G201" s="358"/>
      <c r="H201" s="358"/>
    </row>
    <row r="202" spans="4:8" x14ac:dyDescent="0.2">
      <c r="D202" s="358"/>
      <c r="E202" s="358"/>
      <c r="F202" s="358"/>
      <c r="G202" s="358"/>
      <c r="H202" s="358"/>
    </row>
    <row r="203" spans="4:8" x14ac:dyDescent="0.2">
      <c r="D203" s="358"/>
      <c r="E203" s="358"/>
      <c r="F203" s="358"/>
      <c r="G203" s="358"/>
      <c r="H203" s="358"/>
    </row>
    <row r="204" spans="4:8" x14ac:dyDescent="0.2">
      <c r="D204" s="358"/>
      <c r="E204" s="358"/>
      <c r="F204" s="358"/>
      <c r="G204" s="358"/>
      <c r="H204" s="358"/>
    </row>
    <row r="205" spans="4:8" x14ac:dyDescent="0.2">
      <c r="D205" s="358"/>
      <c r="E205" s="358"/>
      <c r="F205" s="358"/>
      <c r="G205" s="358"/>
      <c r="H205" s="358"/>
    </row>
    <row r="206" spans="4:8" x14ac:dyDescent="0.2">
      <c r="D206" s="358"/>
      <c r="E206" s="358"/>
      <c r="F206" s="358"/>
      <c r="G206" s="358"/>
      <c r="H206" s="358"/>
    </row>
    <row r="207" spans="4:8" x14ac:dyDescent="0.2">
      <c r="D207" s="358"/>
      <c r="E207" s="358"/>
      <c r="F207" s="358"/>
      <c r="G207" s="358"/>
      <c r="H207" s="358"/>
    </row>
    <row r="208" spans="4:8" x14ac:dyDescent="0.2">
      <c r="D208" s="358"/>
      <c r="E208" s="358"/>
      <c r="F208" s="358"/>
      <c r="G208" s="358"/>
      <c r="H208" s="358"/>
    </row>
    <row r="209" spans="4:8" x14ac:dyDescent="0.2">
      <c r="D209" s="358"/>
      <c r="E209" s="358"/>
      <c r="F209" s="358"/>
      <c r="G209" s="358"/>
      <c r="H209" s="358"/>
    </row>
    <row r="210" spans="4:8" x14ac:dyDescent="0.2">
      <c r="D210" s="358"/>
      <c r="E210" s="358"/>
      <c r="F210" s="358"/>
      <c r="G210" s="358"/>
      <c r="H210" s="358"/>
    </row>
    <row r="211" spans="4:8" x14ac:dyDescent="0.2">
      <c r="D211" s="358"/>
      <c r="E211" s="358"/>
      <c r="F211" s="358"/>
      <c r="G211" s="358"/>
      <c r="H211" s="358"/>
    </row>
    <row r="212" spans="4:8" x14ac:dyDescent="0.2">
      <c r="D212" s="358"/>
      <c r="E212" s="358"/>
      <c r="F212" s="358"/>
      <c r="G212" s="358"/>
      <c r="H212" s="358"/>
    </row>
    <row r="213" spans="4:8" x14ac:dyDescent="0.2">
      <c r="D213" s="358"/>
      <c r="E213" s="358"/>
      <c r="F213" s="358"/>
      <c r="G213" s="358"/>
      <c r="H213" s="358"/>
    </row>
    <row r="214" spans="4:8" x14ac:dyDescent="0.2">
      <c r="D214" s="358"/>
      <c r="E214" s="358"/>
      <c r="F214" s="358"/>
      <c r="G214" s="358"/>
      <c r="H214" s="358"/>
    </row>
    <row r="215" spans="4:8" x14ac:dyDescent="0.2">
      <c r="D215" s="358"/>
      <c r="E215" s="358"/>
      <c r="F215" s="358"/>
      <c r="G215" s="358"/>
      <c r="H215" s="358"/>
    </row>
    <row r="216" spans="4:8" x14ac:dyDescent="0.2">
      <c r="D216" s="358"/>
      <c r="E216" s="358"/>
      <c r="F216" s="358"/>
      <c r="G216" s="358"/>
      <c r="H216" s="358"/>
    </row>
    <row r="217" spans="4:8" x14ac:dyDescent="0.2">
      <c r="D217" s="358"/>
      <c r="E217" s="358"/>
      <c r="F217" s="358"/>
      <c r="G217" s="358"/>
      <c r="H217" s="358"/>
    </row>
    <row r="218" spans="4:8" x14ac:dyDescent="0.2">
      <c r="D218" s="358"/>
      <c r="E218" s="358"/>
      <c r="F218" s="358"/>
      <c r="G218" s="358"/>
      <c r="H218" s="358"/>
    </row>
    <row r="219" spans="4:8" x14ac:dyDescent="0.2">
      <c r="D219" s="358"/>
      <c r="E219" s="358"/>
      <c r="F219" s="358"/>
      <c r="G219" s="358"/>
      <c r="H219" s="358"/>
    </row>
    <row r="220" spans="4:8" x14ac:dyDescent="0.2">
      <c r="D220" s="358"/>
      <c r="E220" s="358"/>
      <c r="F220" s="358"/>
      <c r="G220" s="358"/>
      <c r="H220" s="358"/>
    </row>
    <row r="221" spans="4:8" x14ac:dyDescent="0.2">
      <c r="D221" s="358"/>
      <c r="E221" s="358"/>
      <c r="F221" s="358"/>
      <c r="G221" s="358"/>
      <c r="H221" s="358"/>
    </row>
    <row r="222" spans="4:8" x14ac:dyDescent="0.2">
      <c r="D222" s="358"/>
      <c r="E222" s="358"/>
      <c r="F222" s="358"/>
      <c r="G222" s="358"/>
      <c r="H222" s="358"/>
    </row>
    <row r="223" spans="4:8" x14ac:dyDescent="0.2">
      <c r="D223" s="358"/>
      <c r="E223" s="358"/>
      <c r="F223" s="358"/>
      <c r="G223" s="358"/>
      <c r="H223" s="358"/>
    </row>
    <row r="224" spans="4:8" x14ac:dyDescent="0.2">
      <c r="D224" s="358"/>
      <c r="E224" s="358"/>
      <c r="F224" s="358"/>
      <c r="G224" s="358"/>
      <c r="H224" s="358"/>
    </row>
    <row r="225" spans="4:8" x14ac:dyDescent="0.2">
      <c r="D225" s="358"/>
      <c r="E225" s="358"/>
      <c r="F225" s="358"/>
      <c r="G225" s="358"/>
      <c r="H225" s="358"/>
    </row>
    <row r="226" spans="4:8" x14ac:dyDescent="0.2">
      <c r="D226" s="358"/>
      <c r="E226" s="358"/>
      <c r="F226" s="358"/>
      <c r="G226" s="358"/>
      <c r="H226" s="358"/>
    </row>
    <row r="227" spans="4:8" x14ac:dyDescent="0.2">
      <c r="D227" s="358"/>
      <c r="E227" s="358"/>
      <c r="F227" s="358"/>
      <c r="G227" s="358"/>
      <c r="H227" s="358"/>
    </row>
    <row r="228" spans="4:8" x14ac:dyDescent="0.2">
      <c r="D228" s="358"/>
      <c r="E228" s="358"/>
      <c r="F228" s="358"/>
      <c r="G228" s="358"/>
      <c r="H228" s="358"/>
    </row>
  </sheetData>
  <mergeCells count="7">
    <mergeCell ref="B1:I1"/>
    <mergeCell ref="B2:I2"/>
    <mergeCell ref="B3:I3"/>
    <mergeCell ref="B7:B8"/>
    <mergeCell ref="C7:C8"/>
    <mergeCell ref="D7:H7"/>
    <mergeCell ref="I7:I8"/>
  </mergeCells>
  <pageMargins left="0.70866141732283472" right="0.70866141732283472" top="0.74803149606299213" bottom="0.74803149606299213" header="0.31496062992125984" footer="0.31496062992125984"/>
  <pageSetup scale="81"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F7264-23BF-4A34-AEEA-5900358F331E}">
  <sheetPr>
    <tabColor theme="7" tint="-0.249977111117893"/>
    <pageSetUpPr fitToPage="1"/>
  </sheetPr>
  <dimension ref="A1:I45"/>
  <sheetViews>
    <sheetView showGridLines="0" tabSelected="1" topLeftCell="A31" workbookViewId="0">
      <selection activeCell="A11" sqref="A11"/>
    </sheetView>
  </sheetViews>
  <sheetFormatPr baseColWidth="10" defaultColWidth="12" defaultRowHeight="11.25" x14ac:dyDescent="0.2"/>
  <cols>
    <col min="1" max="1" width="1.83203125" style="23" customWidth="1"/>
    <col min="2" max="2" width="62.5" style="23" customWidth="1"/>
    <col min="3" max="3" width="17.83203125" style="23" customWidth="1"/>
    <col min="4" max="4" width="19.83203125" style="23" customWidth="1"/>
    <col min="5" max="6" width="17.83203125" style="23" customWidth="1"/>
    <col min="7" max="7" width="18.83203125" style="23" customWidth="1"/>
    <col min="8" max="8" width="17.83203125" style="23" customWidth="1"/>
    <col min="9" max="9" width="2.5" style="23" hidden="1" customWidth="1"/>
    <col min="10" max="16384" width="12" style="23"/>
  </cols>
  <sheetData>
    <row r="1" spans="1:9" s="4" customFormat="1" ht="43.5" customHeight="1" x14ac:dyDescent="0.2">
      <c r="A1" s="1" t="s">
        <v>0</v>
      </c>
      <c r="B1" s="2"/>
      <c r="C1" s="2"/>
      <c r="D1" s="2"/>
      <c r="E1" s="2"/>
      <c r="F1" s="2"/>
      <c r="G1" s="2"/>
      <c r="H1" s="3"/>
    </row>
    <row r="2" spans="1:9" s="4" customFormat="1" x14ac:dyDescent="0.2">
      <c r="A2" s="5" t="s">
        <v>1</v>
      </c>
      <c r="B2" s="6"/>
      <c r="C2" s="1" t="s">
        <v>2</v>
      </c>
      <c r="D2" s="2"/>
      <c r="E2" s="2"/>
      <c r="F2" s="2"/>
      <c r="G2" s="3"/>
      <c r="H2" s="7" t="s">
        <v>3</v>
      </c>
    </row>
    <row r="3" spans="1:9" s="14" customFormat="1" ht="24.95" customHeight="1" x14ac:dyDescent="0.2">
      <c r="A3" s="8"/>
      <c r="B3" s="9"/>
      <c r="C3" s="10" t="s">
        <v>4</v>
      </c>
      <c r="D3" s="11" t="s">
        <v>5</v>
      </c>
      <c r="E3" s="11" t="s">
        <v>6</v>
      </c>
      <c r="F3" s="11" t="s">
        <v>7</v>
      </c>
      <c r="G3" s="12" t="s">
        <v>8</v>
      </c>
      <c r="H3" s="13"/>
    </row>
    <row r="4" spans="1:9" s="14" customFormat="1" x14ac:dyDescent="0.2">
      <c r="A4" s="15"/>
      <c r="B4" s="16"/>
      <c r="C4" s="17" t="s">
        <v>9</v>
      </c>
      <c r="D4" s="18" t="s">
        <v>10</v>
      </c>
      <c r="E4" s="18" t="s">
        <v>11</v>
      </c>
      <c r="F4" s="18" t="s">
        <v>12</v>
      </c>
      <c r="G4" s="18" t="s">
        <v>13</v>
      </c>
      <c r="H4" s="18" t="s">
        <v>14</v>
      </c>
    </row>
    <row r="5" spans="1:9" x14ac:dyDescent="0.2">
      <c r="A5" s="19"/>
      <c r="B5" s="20" t="s">
        <v>15</v>
      </c>
      <c r="C5" s="21">
        <v>0</v>
      </c>
      <c r="D5" s="21">
        <v>0</v>
      </c>
      <c r="E5" s="21">
        <v>0</v>
      </c>
      <c r="F5" s="21">
        <v>0</v>
      </c>
      <c r="G5" s="21">
        <v>0</v>
      </c>
      <c r="H5" s="21">
        <f>+G5-C5</f>
        <v>0</v>
      </c>
      <c r="I5" s="22" t="s">
        <v>16</v>
      </c>
    </row>
    <row r="6" spans="1:9" x14ac:dyDescent="0.2">
      <c r="A6" s="24"/>
      <c r="B6" s="25" t="s">
        <v>17</v>
      </c>
      <c r="C6" s="26">
        <v>0</v>
      </c>
      <c r="D6" s="26">
        <v>0</v>
      </c>
      <c r="E6" s="26">
        <v>0</v>
      </c>
      <c r="F6" s="26">
        <v>0</v>
      </c>
      <c r="G6" s="26">
        <v>0</v>
      </c>
      <c r="H6" s="26">
        <f t="shared" ref="H6:H15" si="0">+G6-C6</f>
        <v>0</v>
      </c>
      <c r="I6" s="22" t="s">
        <v>18</v>
      </c>
    </row>
    <row r="7" spans="1:9" x14ac:dyDescent="0.2">
      <c r="A7" s="19"/>
      <c r="B7" s="20" t="s">
        <v>19</v>
      </c>
      <c r="C7" s="26">
        <v>0</v>
      </c>
      <c r="D7" s="26">
        <v>0</v>
      </c>
      <c r="E7" s="26">
        <v>0</v>
      </c>
      <c r="F7" s="26">
        <v>0</v>
      </c>
      <c r="G7" s="26">
        <v>0</v>
      </c>
      <c r="H7" s="26">
        <f t="shared" si="0"/>
        <v>0</v>
      </c>
      <c r="I7" s="22" t="s">
        <v>20</v>
      </c>
    </row>
    <row r="8" spans="1:9" x14ac:dyDescent="0.2">
      <c r="A8" s="19"/>
      <c r="B8" s="20" t="s">
        <v>21</v>
      </c>
      <c r="C8" s="26">
        <v>0</v>
      </c>
      <c r="D8" s="26">
        <v>0</v>
      </c>
      <c r="E8" s="26">
        <v>0</v>
      </c>
      <c r="F8" s="26">
        <v>0</v>
      </c>
      <c r="G8" s="26">
        <v>0</v>
      </c>
      <c r="H8" s="26">
        <f t="shared" si="0"/>
        <v>0</v>
      </c>
      <c r="I8" s="22" t="s">
        <v>22</v>
      </c>
    </row>
    <row r="9" spans="1:9" x14ac:dyDescent="0.2">
      <c r="A9" s="19"/>
      <c r="B9" s="20" t="s">
        <v>23</v>
      </c>
      <c r="C9" s="26">
        <v>0</v>
      </c>
      <c r="D9" s="26">
        <v>0</v>
      </c>
      <c r="E9" s="26">
        <v>0</v>
      </c>
      <c r="F9" s="26">
        <v>0</v>
      </c>
      <c r="G9" s="26">
        <v>0</v>
      </c>
      <c r="H9" s="26">
        <f t="shared" si="0"/>
        <v>0</v>
      </c>
      <c r="I9" s="22" t="s">
        <v>24</v>
      </c>
    </row>
    <row r="10" spans="1:9" x14ac:dyDescent="0.2">
      <c r="A10" s="24"/>
      <c r="B10" s="25" t="s">
        <v>25</v>
      </c>
      <c r="C10" s="26">
        <v>0</v>
      </c>
      <c r="D10" s="26">
        <v>0</v>
      </c>
      <c r="E10" s="26">
        <v>0</v>
      </c>
      <c r="F10" s="26">
        <v>0</v>
      </c>
      <c r="G10" s="26">
        <v>0</v>
      </c>
      <c r="H10" s="26">
        <f t="shared" si="0"/>
        <v>0</v>
      </c>
      <c r="I10" s="22" t="s">
        <v>26</v>
      </c>
    </row>
    <row r="11" spans="1:9" x14ac:dyDescent="0.2">
      <c r="A11" s="27"/>
      <c r="B11" s="20" t="s">
        <v>27</v>
      </c>
      <c r="C11" s="26">
        <v>7891892</v>
      </c>
      <c r="D11" s="26">
        <v>306607979.33999997</v>
      </c>
      <c r="E11" s="26">
        <v>314499871.33999997</v>
      </c>
      <c r="F11" s="26">
        <v>38864163.380000003</v>
      </c>
      <c r="G11" s="26">
        <v>38864163.380000003</v>
      </c>
      <c r="H11" s="26">
        <f>+G11-C11</f>
        <v>30972271.380000003</v>
      </c>
      <c r="I11" s="22" t="s">
        <v>28</v>
      </c>
    </row>
    <row r="12" spans="1:9" ht="22.5" x14ac:dyDescent="0.2">
      <c r="A12" s="27"/>
      <c r="B12" s="20" t="s">
        <v>29</v>
      </c>
      <c r="C12" s="26">
        <v>7596548988</v>
      </c>
      <c r="D12" s="26">
        <v>566091655.79999995</v>
      </c>
      <c r="E12" s="26">
        <v>8162640643.8000002</v>
      </c>
      <c r="F12" s="26">
        <v>5709459246.8999996</v>
      </c>
      <c r="G12" s="26">
        <v>5709459246.8999996</v>
      </c>
      <c r="H12" s="26">
        <f t="shared" si="0"/>
        <v>-1887089741.1000004</v>
      </c>
      <c r="I12" s="22" t="s">
        <v>30</v>
      </c>
    </row>
    <row r="13" spans="1:9" ht="22.5" x14ac:dyDescent="0.2">
      <c r="A13" s="27"/>
      <c r="B13" s="20" t="s">
        <v>31</v>
      </c>
      <c r="C13" s="26">
        <v>5755135562.4499998</v>
      </c>
      <c r="D13" s="26">
        <v>853069785.55999994</v>
      </c>
      <c r="E13" s="26">
        <v>6608205348.0100002</v>
      </c>
      <c r="F13" s="26">
        <v>4571984417.8900003</v>
      </c>
      <c r="G13" s="26">
        <v>4571984417.8900003</v>
      </c>
      <c r="H13" s="26">
        <f>+G13-C13</f>
        <v>-1183151144.5599995</v>
      </c>
      <c r="I13" s="22" t="s">
        <v>32</v>
      </c>
    </row>
    <row r="14" spans="1:9" x14ac:dyDescent="0.2">
      <c r="A14" s="19"/>
      <c r="B14" s="20" t="s">
        <v>33</v>
      </c>
      <c r="C14" s="26">
        <v>0</v>
      </c>
      <c r="D14" s="26">
        <v>0</v>
      </c>
      <c r="E14" s="26">
        <v>0</v>
      </c>
      <c r="F14" s="26">
        <v>0</v>
      </c>
      <c r="G14" s="26">
        <v>0</v>
      </c>
      <c r="H14" s="26">
        <f t="shared" si="0"/>
        <v>0</v>
      </c>
      <c r="I14" s="22" t="s">
        <v>34</v>
      </c>
    </row>
    <row r="15" spans="1:9" x14ac:dyDescent="0.2">
      <c r="A15" s="19"/>
      <c r="C15" s="28"/>
      <c r="D15" s="28"/>
      <c r="E15" s="28"/>
      <c r="F15" s="28">
        <v>0</v>
      </c>
      <c r="G15" s="28">
        <v>0</v>
      </c>
      <c r="H15" s="28">
        <f t="shared" si="0"/>
        <v>0</v>
      </c>
      <c r="I15" s="22" t="s">
        <v>35</v>
      </c>
    </row>
    <row r="16" spans="1:9" x14ac:dyDescent="0.2">
      <c r="A16" s="29"/>
      <c r="B16" s="30" t="s">
        <v>36</v>
      </c>
      <c r="C16" s="31">
        <f>SUM(C5:C15)</f>
        <v>13359576442.450001</v>
      </c>
      <c r="D16" s="31">
        <f t="shared" ref="D16:G16" si="1">SUM(D5:D15)</f>
        <v>1725769420.6999998</v>
      </c>
      <c r="E16" s="31">
        <f t="shared" si="1"/>
        <v>15085345863.150002</v>
      </c>
      <c r="F16" s="31">
        <f t="shared" si="1"/>
        <v>10320307828.17</v>
      </c>
      <c r="G16" s="31">
        <f t="shared" si="1"/>
        <v>10320307828.17</v>
      </c>
      <c r="H16" s="32">
        <f>SUM(H5:H15)</f>
        <v>-3039268614.2799997</v>
      </c>
      <c r="I16" s="22" t="s">
        <v>35</v>
      </c>
    </row>
    <row r="17" spans="1:9" x14ac:dyDescent="0.2">
      <c r="A17" s="33"/>
      <c r="B17" s="34"/>
      <c r="C17" s="35"/>
      <c r="D17" s="35"/>
      <c r="E17" s="36"/>
      <c r="F17" s="37" t="s">
        <v>37</v>
      </c>
      <c r="G17" s="38"/>
      <c r="H17" s="39"/>
      <c r="I17" s="22" t="s">
        <v>35</v>
      </c>
    </row>
    <row r="18" spans="1:9" ht="10.15" customHeight="1" x14ac:dyDescent="0.2">
      <c r="A18" s="40" t="s">
        <v>38</v>
      </c>
      <c r="B18" s="41"/>
      <c r="C18" s="42" t="s">
        <v>2</v>
      </c>
      <c r="D18" s="43"/>
      <c r="E18" s="43"/>
      <c r="F18" s="43"/>
      <c r="G18" s="44"/>
      <c r="H18" s="45" t="s">
        <v>3</v>
      </c>
      <c r="I18" s="22" t="s">
        <v>35</v>
      </c>
    </row>
    <row r="19" spans="1:9" ht="22.5" x14ac:dyDescent="0.2">
      <c r="A19" s="46"/>
      <c r="B19" s="47"/>
      <c r="C19" s="48" t="s">
        <v>4</v>
      </c>
      <c r="D19" s="49" t="s">
        <v>5</v>
      </c>
      <c r="E19" s="49" t="s">
        <v>6</v>
      </c>
      <c r="F19" s="49" t="s">
        <v>7</v>
      </c>
      <c r="G19" s="50" t="s">
        <v>8</v>
      </c>
      <c r="H19" s="51"/>
      <c r="I19" s="22" t="s">
        <v>35</v>
      </c>
    </row>
    <row r="20" spans="1:9" x14ac:dyDescent="0.2">
      <c r="A20" s="52"/>
      <c r="B20" s="53"/>
      <c r="C20" s="54" t="s">
        <v>9</v>
      </c>
      <c r="D20" s="55" t="s">
        <v>10</v>
      </c>
      <c r="E20" s="55" t="s">
        <v>11</v>
      </c>
      <c r="F20" s="55" t="s">
        <v>12</v>
      </c>
      <c r="G20" s="55" t="s">
        <v>13</v>
      </c>
      <c r="H20" s="55" t="s">
        <v>14</v>
      </c>
      <c r="I20" s="22" t="s">
        <v>35</v>
      </c>
    </row>
    <row r="21" spans="1:9" x14ac:dyDescent="0.2">
      <c r="A21" s="56" t="s">
        <v>39</v>
      </c>
      <c r="B21" s="57"/>
      <c r="C21" s="58">
        <f t="shared" ref="C21:G21" si="2">SUM(C22+C23+C24+C25+C26+C27+C28+C29)</f>
        <v>7596548988</v>
      </c>
      <c r="D21" s="58">
        <f t="shared" si="2"/>
        <v>566091655.79999995</v>
      </c>
      <c r="E21" s="58">
        <f t="shared" si="2"/>
        <v>8162640643.8000002</v>
      </c>
      <c r="F21" s="58">
        <f t="shared" si="2"/>
        <v>5709459246.8999996</v>
      </c>
      <c r="G21" s="58">
        <f t="shared" si="2"/>
        <v>5709459246.8999996</v>
      </c>
      <c r="H21" s="58">
        <f>SUM(H22:H29)</f>
        <v>-1887089741.1000004</v>
      </c>
      <c r="I21" s="22" t="s">
        <v>35</v>
      </c>
    </row>
    <row r="22" spans="1:9" x14ac:dyDescent="0.2">
      <c r="A22" s="59"/>
      <c r="B22" s="60" t="s">
        <v>15</v>
      </c>
      <c r="C22" s="61">
        <v>0</v>
      </c>
      <c r="D22" s="61">
        <v>0</v>
      </c>
      <c r="E22" s="61">
        <v>0</v>
      </c>
      <c r="F22" s="61">
        <v>0</v>
      </c>
      <c r="G22" s="61">
        <v>0</v>
      </c>
      <c r="H22" s="61">
        <v>0</v>
      </c>
      <c r="I22" s="22" t="s">
        <v>16</v>
      </c>
    </row>
    <row r="23" spans="1:9" x14ac:dyDescent="0.2">
      <c r="A23" s="59"/>
      <c r="B23" s="60" t="s">
        <v>17</v>
      </c>
      <c r="C23" s="61">
        <v>0</v>
      </c>
      <c r="D23" s="61">
        <v>0</v>
      </c>
      <c r="E23" s="61">
        <v>0</v>
      </c>
      <c r="F23" s="61">
        <v>0</v>
      </c>
      <c r="G23" s="61">
        <v>0</v>
      </c>
      <c r="H23" s="61">
        <v>0</v>
      </c>
      <c r="I23" s="22" t="s">
        <v>18</v>
      </c>
    </row>
    <row r="24" spans="1:9" x14ac:dyDescent="0.2">
      <c r="A24" s="59"/>
      <c r="B24" s="60" t="s">
        <v>19</v>
      </c>
      <c r="C24" s="61">
        <v>0</v>
      </c>
      <c r="D24" s="61">
        <v>0</v>
      </c>
      <c r="E24" s="61">
        <v>0</v>
      </c>
      <c r="F24" s="61">
        <v>0</v>
      </c>
      <c r="G24" s="61">
        <v>0</v>
      </c>
      <c r="H24" s="61">
        <v>0</v>
      </c>
      <c r="I24" s="22" t="s">
        <v>20</v>
      </c>
    </row>
    <row r="25" spans="1:9" x14ac:dyDescent="0.2">
      <c r="A25" s="59"/>
      <c r="B25" s="60" t="s">
        <v>21</v>
      </c>
      <c r="C25" s="61">
        <v>0</v>
      </c>
      <c r="D25" s="61">
        <v>0</v>
      </c>
      <c r="E25" s="61">
        <v>0</v>
      </c>
      <c r="F25" s="61">
        <v>0</v>
      </c>
      <c r="G25" s="61">
        <v>0</v>
      </c>
      <c r="H25" s="61">
        <v>0</v>
      </c>
      <c r="I25" s="22" t="s">
        <v>22</v>
      </c>
    </row>
    <row r="26" spans="1:9" x14ac:dyDescent="0.2">
      <c r="A26" s="59"/>
      <c r="B26" s="60" t="s">
        <v>40</v>
      </c>
      <c r="C26" s="61">
        <v>0</v>
      </c>
      <c r="D26" s="61">
        <v>0</v>
      </c>
      <c r="E26" s="61">
        <v>0</v>
      </c>
      <c r="F26" s="61">
        <v>0</v>
      </c>
      <c r="G26" s="61">
        <v>0</v>
      </c>
      <c r="H26" s="61">
        <v>0</v>
      </c>
      <c r="I26" s="22" t="s">
        <v>24</v>
      </c>
    </row>
    <row r="27" spans="1:9" x14ac:dyDescent="0.2">
      <c r="A27" s="59"/>
      <c r="B27" s="60" t="s">
        <v>41</v>
      </c>
      <c r="C27" s="61">
        <v>0</v>
      </c>
      <c r="D27" s="61">
        <v>0</v>
      </c>
      <c r="E27" s="61">
        <v>0</v>
      </c>
      <c r="F27" s="61">
        <v>0</v>
      </c>
      <c r="G27" s="61">
        <v>0</v>
      </c>
      <c r="H27" s="61">
        <v>0</v>
      </c>
      <c r="I27" s="22" t="s">
        <v>26</v>
      </c>
    </row>
    <row r="28" spans="1:9" ht="22.5" x14ac:dyDescent="0.2">
      <c r="A28" s="59"/>
      <c r="B28" s="60" t="s">
        <v>42</v>
      </c>
      <c r="C28" s="61">
        <v>7596548988</v>
      </c>
      <c r="D28" s="61">
        <v>566091655.79999995</v>
      </c>
      <c r="E28" s="61">
        <v>8162640643.8000002</v>
      </c>
      <c r="F28" s="61">
        <v>5709459246.8999996</v>
      </c>
      <c r="G28" s="61">
        <v>5709459246.8999996</v>
      </c>
      <c r="H28" s="61">
        <v>-1887089741.1000004</v>
      </c>
      <c r="I28" s="22" t="s">
        <v>30</v>
      </c>
    </row>
    <row r="29" spans="1:9" ht="22.5" x14ac:dyDescent="0.2">
      <c r="A29" s="59"/>
      <c r="B29" s="60" t="s">
        <v>31</v>
      </c>
      <c r="C29" s="61">
        <v>0</v>
      </c>
      <c r="D29" s="61">
        <v>0</v>
      </c>
      <c r="E29" s="61">
        <v>0</v>
      </c>
      <c r="F29" s="61">
        <v>0</v>
      </c>
      <c r="G29" s="61">
        <v>0</v>
      </c>
      <c r="H29" s="61">
        <v>0</v>
      </c>
      <c r="I29" s="22" t="s">
        <v>32</v>
      </c>
    </row>
    <row r="30" spans="1:9" x14ac:dyDescent="0.2">
      <c r="A30" s="59"/>
      <c r="B30" s="60"/>
      <c r="C30" s="61"/>
      <c r="D30" s="61"/>
      <c r="E30" s="61"/>
      <c r="F30" s="61"/>
      <c r="G30" s="61"/>
      <c r="H30" s="61"/>
      <c r="I30" s="22" t="s">
        <v>35</v>
      </c>
    </row>
    <row r="31" spans="1:9" ht="41.25" customHeight="1" x14ac:dyDescent="0.2">
      <c r="A31" s="62" t="s">
        <v>43</v>
      </c>
      <c r="B31" s="63"/>
      <c r="C31" s="64">
        <f>SUM(C32:C35)</f>
        <v>5763027454.4499998</v>
      </c>
      <c r="D31" s="64">
        <f t="shared" ref="D31:H31" si="3">SUM(D32:D35)</f>
        <v>1159677764.8999999</v>
      </c>
      <c r="E31" s="64">
        <f t="shared" si="3"/>
        <v>6922705219.3500004</v>
      </c>
      <c r="F31" s="64">
        <f t="shared" si="3"/>
        <v>4610848581.2700005</v>
      </c>
      <c r="G31" s="64">
        <f t="shared" si="3"/>
        <v>4610848581.2700005</v>
      </c>
      <c r="H31" s="64">
        <f t="shared" si="3"/>
        <v>-1152178873.1799994</v>
      </c>
      <c r="I31" s="22" t="s">
        <v>35</v>
      </c>
    </row>
    <row r="32" spans="1:9" x14ac:dyDescent="0.2">
      <c r="A32" s="59"/>
      <c r="B32" s="60" t="s">
        <v>17</v>
      </c>
      <c r="C32" s="61">
        <v>0</v>
      </c>
      <c r="D32" s="61">
        <v>0</v>
      </c>
      <c r="E32" s="61">
        <v>0</v>
      </c>
      <c r="F32" s="61">
        <v>0</v>
      </c>
      <c r="G32" s="61">
        <v>0</v>
      </c>
      <c r="H32" s="61">
        <v>0</v>
      </c>
      <c r="I32" s="22" t="s">
        <v>18</v>
      </c>
    </row>
    <row r="33" spans="1:9" x14ac:dyDescent="0.2">
      <c r="A33" s="59"/>
      <c r="B33" s="60" t="s">
        <v>44</v>
      </c>
      <c r="C33" s="61">
        <v>0</v>
      </c>
      <c r="D33" s="61">
        <v>0</v>
      </c>
      <c r="E33" s="61">
        <v>0</v>
      </c>
      <c r="F33" s="61">
        <v>0</v>
      </c>
      <c r="G33" s="61">
        <v>0</v>
      </c>
      <c r="H33" s="61">
        <v>0</v>
      </c>
      <c r="I33" s="22" t="s">
        <v>24</v>
      </c>
    </row>
    <row r="34" spans="1:9" x14ac:dyDescent="0.2">
      <c r="A34" s="59"/>
      <c r="B34" s="60" t="s">
        <v>45</v>
      </c>
      <c r="C34" s="61">
        <v>7891892</v>
      </c>
      <c r="D34" s="26">
        <v>306607979.33999997</v>
      </c>
      <c r="E34" s="61">
        <v>314499871.33999997</v>
      </c>
      <c r="F34" s="26">
        <v>38864163.380000003</v>
      </c>
      <c r="G34" s="26">
        <v>38864163.380000003</v>
      </c>
      <c r="H34" s="61">
        <v>30972271.380000003</v>
      </c>
      <c r="I34" s="22" t="s">
        <v>28</v>
      </c>
    </row>
    <row r="35" spans="1:9" ht="22.5" x14ac:dyDescent="0.2">
      <c r="A35" s="59"/>
      <c r="B35" s="60" t="s">
        <v>31</v>
      </c>
      <c r="C35" s="61">
        <v>5755135562.4499998</v>
      </c>
      <c r="D35" s="26">
        <v>853069785.55999994</v>
      </c>
      <c r="E35" s="61">
        <v>6608205348.0100002</v>
      </c>
      <c r="F35" s="26">
        <v>4571984417.8900003</v>
      </c>
      <c r="G35" s="26">
        <v>4571984417.8900003</v>
      </c>
      <c r="H35" s="61">
        <v>-1183151144.5599995</v>
      </c>
      <c r="I35" s="22" t="s">
        <v>32</v>
      </c>
    </row>
    <row r="36" spans="1:9" x14ac:dyDescent="0.2">
      <c r="A36" s="59"/>
      <c r="B36" s="60"/>
      <c r="C36" s="61"/>
      <c r="D36" s="61"/>
      <c r="E36" s="61"/>
      <c r="F36" s="61"/>
      <c r="G36" s="61"/>
      <c r="H36" s="61"/>
      <c r="I36" s="22" t="s">
        <v>35</v>
      </c>
    </row>
    <row r="37" spans="1:9" x14ac:dyDescent="0.2">
      <c r="A37" s="65" t="s">
        <v>46</v>
      </c>
      <c r="B37" s="66"/>
      <c r="C37" s="64">
        <f>SUM(C38)</f>
        <v>0</v>
      </c>
      <c r="D37" s="64">
        <v>0</v>
      </c>
      <c r="E37" s="64">
        <v>0</v>
      </c>
      <c r="F37" s="64">
        <f>+F38</f>
        <v>0</v>
      </c>
      <c r="G37" s="64">
        <f>+G38</f>
        <v>0</v>
      </c>
      <c r="H37" s="64">
        <f>+H38</f>
        <v>0</v>
      </c>
      <c r="I37" s="22" t="s">
        <v>35</v>
      </c>
    </row>
    <row r="38" spans="1:9" x14ac:dyDescent="0.2">
      <c r="A38" s="67"/>
      <c r="B38" s="60" t="s">
        <v>33</v>
      </c>
      <c r="C38" s="61">
        <v>0</v>
      </c>
      <c r="D38" s="61">
        <v>0</v>
      </c>
      <c r="E38" s="61">
        <f>+C38+D38</f>
        <v>0</v>
      </c>
      <c r="F38" s="61">
        <v>0</v>
      </c>
      <c r="G38" s="61">
        <v>0</v>
      </c>
      <c r="H38" s="61">
        <f t="shared" ref="H38" si="4">+G38-C38</f>
        <v>0</v>
      </c>
      <c r="I38" s="22" t="s">
        <v>34</v>
      </c>
    </row>
    <row r="39" spans="1:9" x14ac:dyDescent="0.2">
      <c r="A39" s="68"/>
      <c r="B39" s="69" t="s">
        <v>36</v>
      </c>
      <c r="C39" s="31">
        <f>+C21+C31+C37</f>
        <v>13359576442.450001</v>
      </c>
      <c r="D39" s="31">
        <f t="shared" ref="D39:G39" si="5">+D21+D31+D37</f>
        <v>1725769420.6999998</v>
      </c>
      <c r="E39" s="31">
        <f t="shared" si="5"/>
        <v>15085345863.150002</v>
      </c>
      <c r="F39" s="31">
        <f t="shared" si="5"/>
        <v>10320307828.17</v>
      </c>
      <c r="G39" s="31">
        <f t="shared" si="5"/>
        <v>10320307828.17</v>
      </c>
      <c r="H39" s="58">
        <f>+H37+H31+H21</f>
        <v>-3039268614.2799997</v>
      </c>
      <c r="I39" s="22" t="s">
        <v>35</v>
      </c>
    </row>
    <row r="40" spans="1:9" x14ac:dyDescent="0.2">
      <c r="A40" s="70"/>
      <c r="B40" s="34"/>
      <c r="C40" s="71"/>
      <c r="D40" s="71"/>
      <c r="E40" s="71"/>
      <c r="F40" s="72" t="s">
        <v>37</v>
      </c>
      <c r="G40" s="73"/>
      <c r="H40" s="74"/>
      <c r="I40" s="22" t="s">
        <v>35</v>
      </c>
    </row>
    <row r="41" spans="1:9" x14ac:dyDescent="0.2">
      <c r="A41" s="75"/>
      <c r="B41" s="76"/>
      <c r="C41" s="77"/>
      <c r="D41" s="77"/>
      <c r="E41" s="77"/>
      <c r="F41" s="78"/>
      <c r="G41" s="78"/>
      <c r="H41" s="77"/>
      <c r="I41" s="22"/>
    </row>
    <row r="42" spans="1:9" x14ac:dyDescent="0.2">
      <c r="B42" s="79" t="s">
        <v>47</v>
      </c>
    </row>
    <row r="43" spans="1:9" ht="11.25" customHeight="1" x14ac:dyDescent="0.2">
      <c r="B43" s="80" t="s">
        <v>48</v>
      </c>
      <c r="C43" s="80"/>
      <c r="D43" s="80"/>
      <c r="E43" s="80"/>
      <c r="F43" s="80"/>
    </row>
    <row r="44" spans="1:9" x14ac:dyDescent="0.2">
      <c r="B44" s="81" t="s">
        <v>49</v>
      </c>
    </row>
    <row r="45" spans="1:9" ht="30.75" customHeight="1" x14ac:dyDescent="0.2">
      <c r="B45" s="80" t="s">
        <v>50</v>
      </c>
      <c r="C45" s="80"/>
      <c r="D45" s="80"/>
      <c r="E45" s="80"/>
      <c r="F45" s="80"/>
      <c r="G45" s="80"/>
      <c r="H45" s="80"/>
    </row>
  </sheetData>
  <sheetProtection formatCells="0" formatColumns="0" formatRows="0" insertRows="0" autoFilter="0"/>
  <mergeCells count="11">
    <mergeCell ref="A31:B31"/>
    <mergeCell ref="B43:F43"/>
    <mergeCell ref="B45:H45"/>
    <mergeCell ref="A1:H1"/>
    <mergeCell ref="A2:B4"/>
    <mergeCell ref="C2:G2"/>
    <mergeCell ref="H2:H3"/>
    <mergeCell ref="H16:H17"/>
    <mergeCell ref="A18:B20"/>
    <mergeCell ref="C18:G18"/>
    <mergeCell ref="H18:H19"/>
  </mergeCells>
  <printOptions horizontalCentered="1"/>
  <pageMargins left="0.78740157480314965" right="0.59055118110236227" top="0.78740157480314965" bottom="0.78740157480314965" header="0.31496062992125984" footer="0.31496062992125984"/>
  <pageSetup scale="8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C90B8-1EF9-432D-83E9-840151D6FDD3}">
  <sheetPr>
    <tabColor theme="4" tint="-0.249977111117893"/>
    <pageSetUpPr fitToPage="1"/>
  </sheetPr>
  <dimension ref="A1:G173"/>
  <sheetViews>
    <sheetView showGridLines="0" tabSelected="1" workbookViewId="0">
      <selection activeCell="A11" sqref="A11"/>
    </sheetView>
  </sheetViews>
  <sheetFormatPr baseColWidth="10" defaultColWidth="12" defaultRowHeight="14.25" customHeight="1" x14ac:dyDescent="0.2"/>
  <cols>
    <col min="1" max="1" width="71.5" style="87" customWidth="1"/>
    <col min="2" max="7" width="14.33203125" style="87" customWidth="1"/>
    <col min="8" max="16384" width="12" style="87"/>
  </cols>
  <sheetData>
    <row r="1" spans="1:7" ht="49.5" customHeight="1" x14ac:dyDescent="0.2">
      <c r="A1" s="84" t="s">
        <v>51</v>
      </c>
      <c r="B1" s="85"/>
      <c r="C1" s="85"/>
      <c r="D1" s="85"/>
      <c r="E1" s="85"/>
      <c r="F1" s="85"/>
      <c r="G1" s="86"/>
    </row>
    <row r="2" spans="1:7" s="90" customFormat="1" ht="14.25" customHeight="1" x14ac:dyDescent="0.2">
      <c r="A2" s="88" t="s">
        <v>52</v>
      </c>
      <c r="B2" s="89" t="s">
        <v>53</v>
      </c>
      <c r="C2" s="89"/>
      <c r="D2" s="89"/>
      <c r="E2" s="89"/>
      <c r="F2" s="89"/>
      <c r="G2" s="89" t="s">
        <v>54</v>
      </c>
    </row>
    <row r="3" spans="1:7" s="90" customFormat="1" ht="22.5" x14ac:dyDescent="0.2">
      <c r="A3" s="88"/>
      <c r="B3" s="91" t="s">
        <v>55</v>
      </c>
      <c r="C3" s="91" t="s">
        <v>56</v>
      </c>
      <c r="D3" s="91" t="s">
        <v>6</v>
      </c>
      <c r="E3" s="91" t="s">
        <v>7</v>
      </c>
      <c r="F3" s="91" t="s">
        <v>57</v>
      </c>
      <c r="G3" s="92"/>
    </row>
    <row r="4" spans="1:7" s="90" customFormat="1" ht="14.25" customHeight="1" x14ac:dyDescent="0.2">
      <c r="A4" s="93"/>
      <c r="B4" s="91">
        <v>1</v>
      </c>
      <c r="C4" s="91">
        <v>2</v>
      </c>
      <c r="D4" s="91" t="s">
        <v>58</v>
      </c>
      <c r="E4" s="91">
        <v>4</v>
      </c>
      <c r="F4" s="91">
        <v>5</v>
      </c>
      <c r="G4" s="91" t="s">
        <v>59</v>
      </c>
    </row>
    <row r="5" spans="1:7" s="90" customFormat="1" ht="14.25" customHeight="1" x14ac:dyDescent="0.2">
      <c r="A5" s="94" t="s">
        <v>60</v>
      </c>
      <c r="B5" s="95">
        <v>14141524.560000001</v>
      </c>
      <c r="C5" s="95">
        <v>-208258.19</v>
      </c>
      <c r="D5" s="95">
        <v>13933266.370000001</v>
      </c>
      <c r="E5" s="95">
        <v>8651164.4299999997</v>
      </c>
      <c r="F5" s="95">
        <v>8651164.4299999997</v>
      </c>
      <c r="G5" s="95">
        <f>+D5-E5</f>
        <v>5282101.9400000013</v>
      </c>
    </row>
    <row r="6" spans="1:7" s="90" customFormat="1" ht="14.25" customHeight="1" x14ac:dyDescent="0.2">
      <c r="A6" s="96" t="s">
        <v>61</v>
      </c>
      <c r="B6" s="97">
        <v>8956511.6600000001</v>
      </c>
      <c r="C6" s="97">
        <v>44417657.920000002</v>
      </c>
      <c r="D6" s="97">
        <v>53374169.579999998</v>
      </c>
      <c r="E6" s="97">
        <v>26896723.359999999</v>
      </c>
      <c r="F6" s="97">
        <v>26896723.359999999</v>
      </c>
      <c r="G6" s="97">
        <f t="shared" ref="G6:G77" si="0">+D6-E6</f>
        <v>26477446.219999999</v>
      </c>
    </row>
    <row r="7" spans="1:7" s="90" customFormat="1" ht="14.25" customHeight="1" x14ac:dyDescent="0.2">
      <c r="A7" s="96" t="s">
        <v>62</v>
      </c>
      <c r="B7" s="97">
        <v>23003032.18</v>
      </c>
      <c r="C7" s="97">
        <v>-464041.6</v>
      </c>
      <c r="D7" s="97">
        <v>22538990.579999998</v>
      </c>
      <c r="E7" s="97">
        <v>14912449.52</v>
      </c>
      <c r="F7" s="97">
        <v>14912449.52</v>
      </c>
      <c r="G7" s="97">
        <f t="shared" si="0"/>
        <v>7626541.0599999987</v>
      </c>
    </row>
    <row r="8" spans="1:7" s="90" customFormat="1" ht="14.25" customHeight="1" x14ac:dyDescent="0.2">
      <c r="A8" s="96" t="s">
        <v>63</v>
      </c>
      <c r="B8" s="97">
        <v>16688893.68</v>
      </c>
      <c r="C8" s="97">
        <v>305379.62</v>
      </c>
      <c r="D8" s="97">
        <v>16994273.300000001</v>
      </c>
      <c r="E8" s="97">
        <v>11399676.869999999</v>
      </c>
      <c r="F8" s="97">
        <v>11399676.869999999</v>
      </c>
      <c r="G8" s="97">
        <f t="shared" si="0"/>
        <v>5594596.4300000016</v>
      </c>
    </row>
    <row r="9" spans="1:7" s="90" customFormat="1" ht="14.25" customHeight="1" x14ac:dyDescent="0.2">
      <c r="A9" s="96" t="s">
        <v>64</v>
      </c>
      <c r="B9" s="97">
        <v>5151053.05</v>
      </c>
      <c r="C9" s="97">
        <v>542142</v>
      </c>
      <c r="D9" s="97">
        <v>5693195.0499999998</v>
      </c>
      <c r="E9" s="97">
        <v>2680911.87</v>
      </c>
      <c r="F9" s="97">
        <v>2680911.87</v>
      </c>
      <c r="G9" s="97">
        <f t="shared" si="0"/>
        <v>3012283.1799999997</v>
      </c>
    </row>
    <row r="10" spans="1:7" s="90" customFormat="1" ht="14.25" customHeight="1" x14ac:dyDescent="0.2">
      <c r="A10" s="96" t="s">
        <v>65</v>
      </c>
      <c r="B10" s="97">
        <v>9989318.8900000006</v>
      </c>
      <c r="C10" s="97">
        <v>764027.5</v>
      </c>
      <c r="D10" s="97">
        <v>10753346.390000001</v>
      </c>
      <c r="E10" s="97">
        <v>6929970.9500000002</v>
      </c>
      <c r="F10" s="97">
        <v>6929970.9500000002</v>
      </c>
      <c r="G10" s="97">
        <f t="shared" si="0"/>
        <v>3823375.4400000004</v>
      </c>
    </row>
    <row r="11" spans="1:7" s="90" customFormat="1" ht="14.25" customHeight="1" x14ac:dyDescent="0.2">
      <c r="A11" s="96" t="s">
        <v>66</v>
      </c>
      <c r="B11" s="97">
        <v>2959454530.23</v>
      </c>
      <c r="C11" s="97">
        <v>878550213.98000002</v>
      </c>
      <c r="D11" s="97">
        <v>3838004744.21</v>
      </c>
      <c r="E11" s="97">
        <v>1735719186.1900001</v>
      </c>
      <c r="F11" s="97">
        <v>1735756436.1099999</v>
      </c>
      <c r="G11" s="97">
        <f t="shared" si="0"/>
        <v>2102285558.02</v>
      </c>
    </row>
    <row r="12" spans="1:7" s="90" customFormat="1" ht="14.25" customHeight="1" x14ac:dyDescent="0.2">
      <c r="A12" s="96" t="s">
        <v>67</v>
      </c>
      <c r="B12" s="97">
        <v>578007420.99000001</v>
      </c>
      <c r="C12" s="97">
        <v>101128697.7</v>
      </c>
      <c r="D12" s="97">
        <v>679136118.69000006</v>
      </c>
      <c r="E12" s="97">
        <v>128245839.59</v>
      </c>
      <c r="F12" s="97">
        <v>128245839.59</v>
      </c>
      <c r="G12" s="97">
        <f t="shared" si="0"/>
        <v>550890279.10000002</v>
      </c>
    </row>
    <row r="13" spans="1:7" s="90" customFormat="1" ht="14.25" customHeight="1" x14ac:dyDescent="0.2">
      <c r="A13" s="96" t="s">
        <v>68</v>
      </c>
      <c r="B13" s="97">
        <v>30423870.170000002</v>
      </c>
      <c r="C13" s="97">
        <v>3381238.52</v>
      </c>
      <c r="D13" s="97">
        <v>33805108.690000005</v>
      </c>
      <c r="E13" s="97">
        <v>19029425.530000001</v>
      </c>
      <c r="F13" s="97">
        <v>19029425.530000001</v>
      </c>
      <c r="G13" s="97">
        <f t="shared" si="0"/>
        <v>14775683.160000004</v>
      </c>
    </row>
    <row r="14" spans="1:7" s="90" customFormat="1" ht="14.25" customHeight="1" x14ac:dyDescent="0.2">
      <c r="A14" s="96" t="s">
        <v>69</v>
      </c>
      <c r="B14" s="97">
        <v>70627184.260000005</v>
      </c>
      <c r="C14" s="97">
        <v>9069731.1699999999</v>
      </c>
      <c r="D14" s="97">
        <v>79696915.430000007</v>
      </c>
      <c r="E14" s="97">
        <v>40737259.880000003</v>
      </c>
      <c r="F14" s="97">
        <v>40737259.880000003</v>
      </c>
      <c r="G14" s="97">
        <f t="shared" si="0"/>
        <v>38959655.550000004</v>
      </c>
    </row>
    <row r="15" spans="1:7" s="90" customFormat="1" ht="14.25" customHeight="1" x14ac:dyDescent="0.2">
      <c r="A15" s="96" t="s">
        <v>70</v>
      </c>
      <c r="B15" s="97">
        <v>1247799867.8599999</v>
      </c>
      <c r="C15" s="97">
        <v>74915498.75</v>
      </c>
      <c r="D15" s="97">
        <v>1322715366.6099999</v>
      </c>
      <c r="E15" s="97">
        <v>885667549.02999997</v>
      </c>
      <c r="F15" s="97">
        <v>885667549.02999997</v>
      </c>
      <c r="G15" s="97">
        <f t="shared" si="0"/>
        <v>437047817.57999992</v>
      </c>
    </row>
    <row r="16" spans="1:7" s="90" customFormat="1" ht="14.25" customHeight="1" x14ac:dyDescent="0.2">
      <c r="A16" s="96" t="s">
        <v>71</v>
      </c>
      <c r="B16" s="97">
        <v>205781767.77000001</v>
      </c>
      <c r="C16" s="97">
        <v>-93464159.980000004</v>
      </c>
      <c r="D16" s="97">
        <v>112317607.79000001</v>
      </c>
      <c r="E16" s="97">
        <v>34799234.189999998</v>
      </c>
      <c r="F16" s="97">
        <v>34799234.189999998</v>
      </c>
      <c r="G16" s="97">
        <f t="shared" si="0"/>
        <v>77518373.600000009</v>
      </c>
    </row>
    <row r="17" spans="1:7" s="90" customFormat="1" ht="14.25" customHeight="1" x14ac:dyDescent="0.2">
      <c r="A17" s="96" t="s">
        <v>72</v>
      </c>
      <c r="B17" s="97">
        <v>36330030.890000001</v>
      </c>
      <c r="C17" s="97">
        <v>1216757.73</v>
      </c>
      <c r="D17" s="97">
        <v>37546788.619999997</v>
      </c>
      <c r="E17" s="97">
        <v>21899152.129999999</v>
      </c>
      <c r="F17" s="97">
        <v>21899152.129999999</v>
      </c>
      <c r="G17" s="97">
        <f t="shared" si="0"/>
        <v>15647636.489999998</v>
      </c>
    </row>
    <row r="18" spans="1:7" s="90" customFormat="1" ht="14.25" customHeight="1" x14ac:dyDescent="0.2">
      <c r="A18" s="96" t="s">
        <v>73</v>
      </c>
      <c r="B18" s="97">
        <v>34411857.75</v>
      </c>
      <c r="C18" s="97">
        <v>-1828416.73</v>
      </c>
      <c r="D18" s="97">
        <v>32583441.02</v>
      </c>
      <c r="E18" s="97">
        <v>18131550.140000001</v>
      </c>
      <c r="F18" s="97">
        <v>18131550.140000001</v>
      </c>
      <c r="G18" s="97">
        <f t="shared" si="0"/>
        <v>14451890.879999999</v>
      </c>
    </row>
    <row r="19" spans="1:7" s="90" customFormat="1" ht="14.25" customHeight="1" x14ac:dyDescent="0.2">
      <c r="A19" s="96" t="s">
        <v>74</v>
      </c>
      <c r="B19" s="97">
        <v>49461384.289999999</v>
      </c>
      <c r="C19" s="97">
        <v>-249708.22</v>
      </c>
      <c r="D19" s="97">
        <v>49211676.07</v>
      </c>
      <c r="E19" s="97">
        <v>30105094.050000001</v>
      </c>
      <c r="F19" s="97">
        <v>30105094.050000001</v>
      </c>
      <c r="G19" s="97">
        <f t="shared" si="0"/>
        <v>19106582.02</v>
      </c>
    </row>
    <row r="20" spans="1:7" s="90" customFormat="1" ht="14.25" customHeight="1" x14ac:dyDescent="0.2">
      <c r="A20" s="96" t="s">
        <v>75</v>
      </c>
      <c r="B20" s="97">
        <v>27275684.23</v>
      </c>
      <c r="C20" s="97">
        <v>1574474.53</v>
      </c>
      <c r="D20" s="97">
        <v>28850158.760000002</v>
      </c>
      <c r="E20" s="97">
        <v>16049878.869999999</v>
      </c>
      <c r="F20" s="97">
        <v>16049878.869999999</v>
      </c>
      <c r="G20" s="97">
        <f t="shared" si="0"/>
        <v>12800279.890000002</v>
      </c>
    </row>
    <row r="21" spans="1:7" s="90" customFormat="1" ht="14.25" customHeight="1" x14ac:dyDescent="0.2">
      <c r="A21" s="96" t="s">
        <v>76</v>
      </c>
      <c r="B21" s="97">
        <v>40964364.920000002</v>
      </c>
      <c r="C21" s="97">
        <v>1543055.81</v>
      </c>
      <c r="D21" s="97">
        <v>42507420.730000004</v>
      </c>
      <c r="E21" s="97">
        <v>24043434</v>
      </c>
      <c r="F21" s="97">
        <v>24043434</v>
      </c>
      <c r="G21" s="97">
        <f t="shared" si="0"/>
        <v>18463986.730000004</v>
      </c>
    </row>
    <row r="22" spans="1:7" s="90" customFormat="1" ht="14.25" customHeight="1" x14ac:dyDescent="0.2">
      <c r="A22" s="96" t="s">
        <v>77</v>
      </c>
      <c r="B22" s="97">
        <v>35637019.590000004</v>
      </c>
      <c r="C22" s="97">
        <v>-1391131.68</v>
      </c>
      <c r="D22" s="97">
        <v>34245887.910000004</v>
      </c>
      <c r="E22" s="97">
        <v>20097307.25</v>
      </c>
      <c r="F22" s="97">
        <v>20097307.25</v>
      </c>
      <c r="G22" s="97">
        <f t="shared" si="0"/>
        <v>14148580.660000004</v>
      </c>
    </row>
    <row r="23" spans="1:7" s="90" customFormat="1" ht="14.25" customHeight="1" x14ac:dyDescent="0.2">
      <c r="A23" s="96" t="s">
        <v>78</v>
      </c>
      <c r="B23" s="97">
        <v>50686187.020000003</v>
      </c>
      <c r="C23" s="97">
        <v>12132234.85</v>
      </c>
      <c r="D23" s="97">
        <v>62818421.870000005</v>
      </c>
      <c r="E23" s="97">
        <v>43312115.310000002</v>
      </c>
      <c r="F23" s="97">
        <v>37948565.310000002</v>
      </c>
      <c r="G23" s="97">
        <f t="shared" si="0"/>
        <v>19506306.560000002</v>
      </c>
    </row>
    <row r="24" spans="1:7" s="90" customFormat="1" ht="14.25" customHeight="1" x14ac:dyDescent="0.2">
      <c r="A24" s="96" t="s">
        <v>79</v>
      </c>
      <c r="B24" s="97">
        <v>29383616.800000001</v>
      </c>
      <c r="C24" s="97">
        <v>-1824442.3</v>
      </c>
      <c r="D24" s="97">
        <v>27559174.5</v>
      </c>
      <c r="E24" s="97">
        <v>16388577.65</v>
      </c>
      <c r="F24" s="97">
        <v>16388577.65</v>
      </c>
      <c r="G24" s="97">
        <f t="shared" si="0"/>
        <v>11170596.85</v>
      </c>
    </row>
    <row r="25" spans="1:7" s="90" customFormat="1" ht="14.25" customHeight="1" x14ac:dyDescent="0.2">
      <c r="A25" s="96" t="s">
        <v>80</v>
      </c>
      <c r="B25" s="97">
        <v>77710484.950000003</v>
      </c>
      <c r="C25" s="97">
        <v>9420919.6899999995</v>
      </c>
      <c r="D25" s="97">
        <v>87131404.640000001</v>
      </c>
      <c r="E25" s="97">
        <v>55732785.479999997</v>
      </c>
      <c r="F25" s="97">
        <v>55732785.479999997</v>
      </c>
      <c r="G25" s="97">
        <f t="shared" si="0"/>
        <v>31398619.160000004</v>
      </c>
    </row>
    <row r="26" spans="1:7" s="90" customFormat="1" ht="14.25" customHeight="1" x14ac:dyDescent="0.2">
      <c r="A26" s="96" t="s">
        <v>81</v>
      </c>
      <c r="B26" s="97">
        <v>52736346.93</v>
      </c>
      <c r="C26" s="97">
        <v>5503257.9299999997</v>
      </c>
      <c r="D26" s="97">
        <v>58239604.859999999</v>
      </c>
      <c r="E26" s="97">
        <v>37811402.409999996</v>
      </c>
      <c r="F26" s="97">
        <v>37811402.409999996</v>
      </c>
      <c r="G26" s="97">
        <f t="shared" si="0"/>
        <v>20428202.450000003</v>
      </c>
    </row>
    <row r="27" spans="1:7" s="90" customFormat="1" ht="14.25" customHeight="1" x14ac:dyDescent="0.2">
      <c r="A27" s="96" t="s">
        <v>82</v>
      </c>
      <c r="B27" s="97">
        <v>24648572.530000001</v>
      </c>
      <c r="C27" s="97">
        <v>2132124.35</v>
      </c>
      <c r="D27" s="97">
        <v>26780696.880000003</v>
      </c>
      <c r="E27" s="97">
        <v>17399971.260000002</v>
      </c>
      <c r="F27" s="97">
        <v>17399971.260000002</v>
      </c>
      <c r="G27" s="97">
        <f t="shared" si="0"/>
        <v>9380725.620000001</v>
      </c>
    </row>
    <row r="28" spans="1:7" s="90" customFormat="1" ht="14.25" customHeight="1" x14ac:dyDescent="0.2">
      <c r="A28" s="96" t="s">
        <v>83</v>
      </c>
      <c r="B28" s="97">
        <v>51609326.530000001</v>
      </c>
      <c r="C28" s="97">
        <v>5339532.8099999996</v>
      </c>
      <c r="D28" s="97">
        <v>56948859.340000004</v>
      </c>
      <c r="E28" s="97">
        <v>35356660.030000001</v>
      </c>
      <c r="F28" s="97">
        <v>35356660.030000001</v>
      </c>
      <c r="G28" s="97">
        <f t="shared" si="0"/>
        <v>21592199.310000002</v>
      </c>
    </row>
    <row r="29" spans="1:7" s="90" customFormat="1" ht="14.25" customHeight="1" x14ac:dyDescent="0.2">
      <c r="A29" s="96" t="s">
        <v>84</v>
      </c>
      <c r="B29" s="97">
        <v>25204309.41</v>
      </c>
      <c r="C29" s="97">
        <v>2174772.88</v>
      </c>
      <c r="D29" s="97">
        <v>27379082.289999999</v>
      </c>
      <c r="E29" s="97">
        <v>16724627.32</v>
      </c>
      <c r="F29" s="97">
        <v>16724627.32</v>
      </c>
      <c r="G29" s="97">
        <f t="shared" si="0"/>
        <v>10654454.969999999</v>
      </c>
    </row>
    <row r="30" spans="1:7" s="90" customFormat="1" ht="14.25" customHeight="1" x14ac:dyDescent="0.2">
      <c r="A30" s="96" t="s">
        <v>85</v>
      </c>
      <c r="B30" s="97">
        <v>59663064.799999997</v>
      </c>
      <c r="C30" s="97">
        <v>7711275.0700000003</v>
      </c>
      <c r="D30" s="97">
        <v>67374339.870000005</v>
      </c>
      <c r="E30" s="97">
        <v>40704302.740000002</v>
      </c>
      <c r="F30" s="97">
        <v>40704302.740000002</v>
      </c>
      <c r="G30" s="97">
        <f t="shared" si="0"/>
        <v>26670037.130000003</v>
      </c>
    </row>
    <row r="31" spans="1:7" s="90" customFormat="1" ht="14.25" customHeight="1" x14ac:dyDescent="0.2">
      <c r="A31" s="96" t="s">
        <v>86</v>
      </c>
      <c r="B31" s="97">
        <v>21575821.559999999</v>
      </c>
      <c r="C31" s="97">
        <v>2592667.79</v>
      </c>
      <c r="D31" s="97">
        <v>24168489.349999998</v>
      </c>
      <c r="E31" s="97">
        <v>15704427.9</v>
      </c>
      <c r="F31" s="97">
        <v>15704427.9</v>
      </c>
      <c r="G31" s="97">
        <f t="shared" si="0"/>
        <v>8464061.4499999974</v>
      </c>
    </row>
    <row r="32" spans="1:7" s="90" customFormat="1" ht="14.25" customHeight="1" x14ac:dyDescent="0.2">
      <c r="A32" s="96" t="s">
        <v>87</v>
      </c>
      <c r="B32" s="97">
        <v>37072561.479999997</v>
      </c>
      <c r="C32" s="97">
        <v>8153658.8600000003</v>
      </c>
      <c r="D32" s="97">
        <v>45226220.339999996</v>
      </c>
      <c r="E32" s="97">
        <v>24445733.420000002</v>
      </c>
      <c r="F32" s="97">
        <v>24445733.420000002</v>
      </c>
      <c r="G32" s="97">
        <f t="shared" si="0"/>
        <v>20780486.919999994</v>
      </c>
    </row>
    <row r="33" spans="1:7" s="90" customFormat="1" ht="14.25" customHeight="1" x14ac:dyDescent="0.2">
      <c r="A33" s="96" t="s">
        <v>88</v>
      </c>
      <c r="B33" s="97">
        <v>55062913.350000001</v>
      </c>
      <c r="C33" s="97">
        <v>11093723.5</v>
      </c>
      <c r="D33" s="97">
        <v>66156636.850000001</v>
      </c>
      <c r="E33" s="97">
        <v>41780128.619999997</v>
      </c>
      <c r="F33" s="97">
        <v>41780128.619999997</v>
      </c>
      <c r="G33" s="97">
        <f t="shared" si="0"/>
        <v>24376508.230000004</v>
      </c>
    </row>
    <row r="34" spans="1:7" s="90" customFormat="1" ht="14.25" customHeight="1" x14ac:dyDescent="0.2">
      <c r="A34" s="96" t="s">
        <v>89</v>
      </c>
      <c r="B34" s="97">
        <v>28849415.289999999</v>
      </c>
      <c r="C34" s="97">
        <v>15580303.59</v>
      </c>
      <c r="D34" s="97">
        <v>44429718.879999995</v>
      </c>
      <c r="E34" s="97">
        <v>26652827.710000001</v>
      </c>
      <c r="F34" s="97">
        <v>26652827.710000001</v>
      </c>
      <c r="G34" s="97">
        <f t="shared" si="0"/>
        <v>17776891.169999994</v>
      </c>
    </row>
    <row r="35" spans="1:7" s="90" customFormat="1" ht="14.25" customHeight="1" x14ac:dyDescent="0.2">
      <c r="A35" s="96" t="s">
        <v>90</v>
      </c>
      <c r="B35" s="97">
        <v>17684266.940000001</v>
      </c>
      <c r="C35" s="97">
        <v>2663387.92</v>
      </c>
      <c r="D35" s="97">
        <v>20347654.859999999</v>
      </c>
      <c r="E35" s="97">
        <v>13244015.949999999</v>
      </c>
      <c r="F35" s="97">
        <v>13244015.949999999</v>
      </c>
      <c r="G35" s="97">
        <f t="shared" si="0"/>
        <v>7103638.9100000001</v>
      </c>
    </row>
    <row r="36" spans="1:7" s="90" customFormat="1" ht="14.25" customHeight="1" x14ac:dyDescent="0.2">
      <c r="A36" s="96" t="s">
        <v>91</v>
      </c>
      <c r="B36" s="97">
        <v>27970662.870000001</v>
      </c>
      <c r="C36" s="97">
        <v>1294354.52</v>
      </c>
      <c r="D36" s="97">
        <v>29265017.390000001</v>
      </c>
      <c r="E36" s="97">
        <v>18728480.140000001</v>
      </c>
      <c r="F36" s="97">
        <v>18728480.140000001</v>
      </c>
      <c r="G36" s="97">
        <f t="shared" si="0"/>
        <v>10536537.25</v>
      </c>
    </row>
    <row r="37" spans="1:7" s="90" customFormat="1" ht="45.75" customHeight="1" x14ac:dyDescent="0.2">
      <c r="A37" s="84" t="s">
        <v>51</v>
      </c>
      <c r="B37" s="85"/>
      <c r="C37" s="85"/>
      <c r="D37" s="85"/>
      <c r="E37" s="85"/>
      <c r="F37" s="85"/>
      <c r="G37" s="86"/>
    </row>
    <row r="38" spans="1:7" s="90" customFormat="1" ht="14.25" customHeight="1" x14ac:dyDescent="0.2">
      <c r="A38" s="88" t="s">
        <v>52</v>
      </c>
      <c r="B38" s="89" t="s">
        <v>53</v>
      </c>
      <c r="C38" s="89"/>
      <c r="D38" s="89"/>
      <c r="E38" s="89"/>
      <c r="F38" s="89"/>
      <c r="G38" s="89" t="s">
        <v>54</v>
      </c>
    </row>
    <row r="39" spans="1:7" s="90" customFormat="1" ht="28.5" customHeight="1" x14ac:dyDescent="0.2">
      <c r="A39" s="88"/>
      <c r="B39" s="91" t="s">
        <v>55</v>
      </c>
      <c r="C39" s="91" t="s">
        <v>56</v>
      </c>
      <c r="D39" s="91" t="s">
        <v>6</v>
      </c>
      <c r="E39" s="91" t="s">
        <v>7</v>
      </c>
      <c r="F39" s="91" t="s">
        <v>57</v>
      </c>
      <c r="G39" s="92"/>
    </row>
    <row r="40" spans="1:7" s="90" customFormat="1" ht="14.25" customHeight="1" x14ac:dyDescent="0.2">
      <c r="A40" s="93"/>
      <c r="B40" s="91">
        <v>1</v>
      </c>
      <c r="C40" s="91">
        <v>2</v>
      </c>
      <c r="D40" s="91" t="s">
        <v>58</v>
      </c>
      <c r="E40" s="91">
        <v>4</v>
      </c>
      <c r="F40" s="91">
        <v>5</v>
      </c>
      <c r="G40" s="91" t="s">
        <v>59</v>
      </c>
    </row>
    <row r="41" spans="1:7" s="90" customFormat="1" ht="14.25" customHeight="1" x14ac:dyDescent="0.2">
      <c r="A41" s="96" t="s">
        <v>92</v>
      </c>
      <c r="B41" s="97">
        <v>14752689.289999999</v>
      </c>
      <c r="C41" s="97">
        <v>8103363.8700000001</v>
      </c>
      <c r="D41" s="97">
        <v>22856053.16</v>
      </c>
      <c r="E41" s="97">
        <v>14458664.050000001</v>
      </c>
      <c r="F41" s="97">
        <v>14458664.050000001</v>
      </c>
      <c r="G41" s="97">
        <f t="shared" si="0"/>
        <v>8397389.1099999994</v>
      </c>
    </row>
    <row r="42" spans="1:7" s="90" customFormat="1" ht="14.25" customHeight="1" x14ac:dyDescent="0.2">
      <c r="A42" s="96" t="s">
        <v>93</v>
      </c>
      <c r="B42" s="97">
        <v>22604191.579999998</v>
      </c>
      <c r="C42" s="97">
        <v>6416859.2300000004</v>
      </c>
      <c r="D42" s="97">
        <v>29021050.809999999</v>
      </c>
      <c r="E42" s="97">
        <v>19323686.530000001</v>
      </c>
      <c r="F42" s="97">
        <v>19323686.530000001</v>
      </c>
      <c r="G42" s="97">
        <f t="shared" si="0"/>
        <v>9697364.2799999975</v>
      </c>
    </row>
    <row r="43" spans="1:7" s="90" customFormat="1" ht="14.25" customHeight="1" x14ac:dyDescent="0.2">
      <c r="A43" s="96" t="s">
        <v>94</v>
      </c>
      <c r="B43" s="97">
        <v>128435697.22</v>
      </c>
      <c r="C43" s="97">
        <v>15743769.310000001</v>
      </c>
      <c r="D43" s="97">
        <v>144179466.53</v>
      </c>
      <c r="E43" s="97">
        <v>96318793.010000005</v>
      </c>
      <c r="F43" s="97">
        <v>96318793.010000005</v>
      </c>
      <c r="G43" s="97">
        <f t="shared" si="0"/>
        <v>47860673.519999996</v>
      </c>
    </row>
    <row r="44" spans="1:7" s="90" customFormat="1" ht="14.25" customHeight="1" x14ac:dyDescent="0.2">
      <c r="A44" s="96" t="s">
        <v>95</v>
      </c>
      <c r="B44" s="97">
        <v>30473855.5</v>
      </c>
      <c r="C44" s="97">
        <v>3151375.84</v>
      </c>
      <c r="D44" s="97">
        <v>33625231.340000004</v>
      </c>
      <c r="E44" s="97">
        <v>21526662.649999999</v>
      </c>
      <c r="F44" s="97">
        <v>21526662.649999999</v>
      </c>
      <c r="G44" s="97">
        <f t="shared" si="0"/>
        <v>12098568.690000005</v>
      </c>
    </row>
    <row r="45" spans="1:7" s="90" customFormat="1" ht="14.25" customHeight="1" x14ac:dyDescent="0.2">
      <c r="A45" s="96" t="s">
        <v>96</v>
      </c>
      <c r="B45" s="97">
        <v>30863638.27</v>
      </c>
      <c r="C45" s="97">
        <v>7051755.5899999999</v>
      </c>
      <c r="D45" s="97">
        <v>37915393.859999999</v>
      </c>
      <c r="E45" s="97">
        <v>24179670.640000001</v>
      </c>
      <c r="F45" s="97">
        <v>24179670.640000001</v>
      </c>
      <c r="G45" s="97">
        <f t="shared" si="0"/>
        <v>13735723.219999999</v>
      </c>
    </row>
    <row r="46" spans="1:7" s="90" customFormat="1" ht="14.25" customHeight="1" x14ac:dyDescent="0.2">
      <c r="A46" s="96" t="s">
        <v>97</v>
      </c>
      <c r="B46" s="97">
        <v>42937337.439999998</v>
      </c>
      <c r="C46" s="97">
        <v>895530.46</v>
      </c>
      <c r="D46" s="97">
        <v>43832867.899999999</v>
      </c>
      <c r="E46" s="97">
        <v>26565799.399999999</v>
      </c>
      <c r="F46" s="97">
        <v>26565799.399999999</v>
      </c>
      <c r="G46" s="97">
        <f t="shared" si="0"/>
        <v>17267068.5</v>
      </c>
    </row>
    <row r="47" spans="1:7" s="90" customFormat="1" ht="14.25" customHeight="1" x14ac:dyDescent="0.2">
      <c r="A47" s="96" t="s">
        <v>98</v>
      </c>
      <c r="B47" s="97">
        <v>33647563.200000003</v>
      </c>
      <c r="C47" s="97">
        <v>6167544.3700000001</v>
      </c>
      <c r="D47" s="97">
        <v>39815107.57</v>
      </c>
      <c r="E47" s="97">
        <v>25673965.420000002</v>
      </c>
      <c r="F47" s="97">
        <v>25673965.420000002</v>
      </c>
      <c r="G47" s="97">
        <f t="shared" si="0"/>
        <v>14141142.149999999</v>
      </c>
    </row>
    <row r="48" spans="1:7" s="90" customFormat="1" ht="14.25" customHeight="1" x14ac:dyDescent="0.2">
      <c r="A48" s="96" t="s">
        <v>99</v>
      </c>
      <c r="B48" s="97">
        <v>6435841.5700000003</v>
      </c>
      <c r="C48" s="97">
        <v>2767029.08</v>
      </c>
      <c r="D48" s="97">
        <v>9202870.6500000004</v>
      </c>
      <c r="E48" s="97">
        <v>5296196.63</v>
      </c>
      <c r="F48" s="97">
        <v>5296196.63</v>
      </c>
      <c r="G48" s="97">
        <f t="shared" si="0"/>
        <v>3906674.0200000005</v>
      </c>
    </row>
    <row r="49" spans="1:7" s="90" customFormat="1" ht="14.25" customHeight="1" x14ac:dyDescent="0.2">
      <c r="A49" s="96" t="s">
        <v>100</v>
      </c>
      <c r="B49" s="97">
        <v>27410198.899999999</v>
      </c>
      <c r="C49" s="97">
        <v>4244230.62</v>
      </c>
      <c r="D49" s="97">
        <v>31654429.52</v>
      </c>
      <c r="E49" s="97">
        <v>20336873.91</v>
      </c>
      <c r="F49" s="97">
        <v>20336873.91</v>
      </c>
      <c r="G49" s="97">
        <f t="shared" si="0"/>
        <v>11317555.609999999</v>
      </c>
    </row>
    <row r="50" spans="1:7" s="90" customFormat="1" ht="14.25" customHeight="1" x14ac:dyDescent="0.2">
      <c r="A50" s="96" t="s">
        <v>101</v>
      </c>
      <c r="B50" s="97">
        <v>36067179.549999997</v>
      </c>
      <c r="C50" s="97">
        <v>3059945.95</v>
      </c>
      <c r="D50" s="97">
        <v>39127125.5</v>
      </c>
      <c r="E50" s="97">
        <v>25242882.890000001</v>
      </c>
      <c r="F50" s="97">
        <v>25242882.890000001</v>
      </c>
      <c r="G50" s="97">
        <f t="shared" si="0"/>
        <v>13884242.609999999</v>
      </c>
    </row>
    <row r="51" spans="1:7" s="90" customFormat="1" ht="14.25" customHeight="1" x14ac:dyDescent="0.2">
      <c r="A51" s="96" t="s">
        <v>102</v>
      </c>
      <c r="B51" s="97">
        <v>57729401.479999997</v>
      </c>
      <c r="C51" s="97">
        <v>10832984.93</v>
      </c>
      <c r="D51" s="97">
        <v>68562386.409999996</v>
      </c>
      <c r="E51" s="97">
        <v>43320638.469999999</v>
      </c>
      <c r="F51" s="97">
        <v>43320638.469999999</v>
      </c>
      <c r="G51" s="97">
        <f t="shared" si="0"/>
        <v>25241747.939999998</v>
      </c>
    </row>
    <row r="52" spans="1:7" s="90" customFormat="1" ht="14.25" customHeight="1" x14ac:dyDescent="0.2">
      <c r="A52" s="96" t="s">
        <v>103</v>
      </c>
      <c r="B52" s="97">
        <v>53183345.560000002</v>
      </c>
      <c r="C52" s="97">
        <v>7308727.7300000004</v>
      </c>
      <c r="D52" s="97">
        <v>60492073.290000007</v>
      </c>
      <c r="E52" s="97">
        <v>38097714.539999999</v>
      </c>
      <c r="F52" s="97">
        <v>38097714.539999999</v>
      </c>
      <c r="G52" s="97">
        <f t="shared" si="0"/>
        <v>22394358.750000007</v>
      </c>
    </row>
    <row r="53" spans="1:7" s="90" customFormat="1" ht="14.25" customHeight="1" x14ac:dyDescent="0.2">
      <c r="A53" s="96" t="s">
        <v>104</v>
      </c>
      <c r="B53" s="97">
        <v>23443475.219999999</v>
      </c>
      <c r="C53" s="97">
        <v>2685261.43</v>
      </c>
      <c r="D53" s="97">
        <v>26128736.649999999</v>
      </c>
      <c r="E53" s="97">
        <v>16597950.289999999</v>
      </c>
      <c r="F53" s="97">
        <v>16597950.289999999</v>
      </c>
      <c r="G53" s="97">
        <f t="shared" si="0"/>
        <v>9530786.3599999994</v>
      </c>
    </row>
    <row r="54" spans="1:7" s="90" customFormat="1" ht="14.25" customHeight="1" x14ac:dyDescent="0.2">
      <c r="A54" s="96" t="s">
        <v>105</v>
      </c>
      <c r="B54" s="97">
        <v>20798681.210000001</v>
      </c>
      <c r="C54" s="97">
        <v>-838394.58</v>
      </c>
      <c r="D54" s="97">
        <v>19960286.630000003</v>
      </c>
      <c r="E54" s="97">
        <v>13911338.210000001</v>
      </c>
      <c r="F54" s="97">
        <v>13911338.210000001</v>
      </c>
      <c r="G54" s="97">
        <f t="shared" si="0"/>
        <v>6048948.4200000018</v>
      </c>
    </row>
    <row r="55" spans="1:7" s="90" customFormat="1" ht="14.25" customHeight="1" x14ac:dyDescent="0.2">
      <c r="A55" s="96" t="s">
        <v>106</v>
      </c>
      <c r="B55" s="97">
        <v>23817840.690000001</v>
      </c>
      <c r="C55" s="97">
        <v>1990412.66</v>
      </c>
      <c r="D55" s="97">
        <v>25808253.350000001</v>
      </c>
      <c r="E55" s="97">
        <v>16441466.77</v>
      </c>
      <c r="F55" s="97">
        <v>16441466.77</v>
      </c>
      <c r="G55" s="97">
        <f t="shared" si="0"/>
        <v>9366786.5800000019</v>
      </c>
    </row>
    <row r="56" spans="1:7" s="90" customFormat="1" ht="14.25" customHeight="1" x14ac:dyDescent="0.2">
      <c r="A56" s="96" t="s">
        <v>107</v>
      </c>
      <c r="B56" s="97">
        <v>36564332.890000001</v>
      </c>
      <c r="C56" s="97">
        <v>7645016.5300000003</v>
      </c>
      <c r="D56" s="97">
        <v>44209349.420000002</v>
      </c>
      <c r="E56" s="97">
        <v>27668494.129999999</v>
      </c>
      <c r="F56" s="97">
        <v>27668494.129999999</v>
      </c>
      <c r="G56" s="97">
        <f t="shared" si="0"/>
        <v>16540855.290000003</v>
      </c>
    </row>
    <row r="57" spans="1:7" s="90" customFormat="1" ht="14.25" customHeight="1" x14ac:dyDescent="0.2">
      <c r="A57" s="96" t="s">
        <v>108</v>
      </c>
      <c r="B57" s="97">
        <v>96626695.769999996</v>
      </c>
      <c r="C57" s="97">
        <v>28607561.719999999</v>
      </c>
      <c r="D57" s="97">
        <v>125234257.48999999</v>
      </c>
      <c r="E57" s="97">
        <v>70137588.890000001</v>
      </c>
      <c r="F57" s="97">
        <v>70137588.890000001</v>
      </c>
      <c r="G57" s="97">
        <f t="shared" si="0"/>
        <v>55096668.599999994</v>
      </c>
    </row>
    <row r="58" spans="1:7" s="90" customFormat="1" ht="14.25" customHeight="1" x14ac:dyDescent="0.2">
      <c r="A58" s="96" t="s">
        <v>109</v>
      </c>
      <c r="B58" s="97">
        <v>59215886.609999999</v>
      </c>
      <c r="C58" s="97">
        <v>14453322.289999999</v>
      </c>
      <c r="D58" s="97">
        <v>73669208.900000006</v>
      </c>
      <c r="E58" s="97">
        <v>47084350.560000002</v>
      </c>
      <c r="F58" s="97">
        <v>47084350.560000002</v>
      </c>
      <c r="G58" s="97">
        <f t="shared" si="0"/>
        <v>26584858.340000004</v>
      </c>
    </row>
    <row r="59" spans="1:7" s="90" customFormat="1" ht="14.25" customHeight="1" x14ac:dyDescent="0.2">
      <c r="A59" s="96" t="s">
        <v>110</v>
      </c>
      <c r="B59" s="97">
        <v>27133132.52</v>
      </c>
      <c r="C59" s="97">
        <v>3748753.27</v>
      </c>
      <c r="D59" s="97">
        <v>30881885.789999999</v>
      </c>
      <c r="E59" s="97">
        <v>19644317.030000001</v>
      </c>
      <c r="F59" s="97">
        <v>19644317.030000001</v>
      </c>
      <c r="G59" s="97">
        <f t="shared" si="0"/>
        <v>11237568.759999998</v>
      </c>
    </row>
    <row r="60" spans="1:7" s="90" customFormat="1" ht="14.25" customHeight="1" x14ac:dyDescent="0.2">
      <c r="A60" s="96" t="s">
        <v>111</v>
      </c>
      <c r="B60" s="97">
        <v>44870024.950000003</v>
      </c>
      <c r="C60" s="97">
        <v>2764763.39</v>
      </c>
      <c r="D60" s="97">
        <v>47634788.340000004</v>
      </c>
      <c r="E60" s="97">
        <v>31264288.719999999</v>
      </c>
      <c r="F60" s="97">
        <v>31264288.719999999</v>
      </c>
      <c r="G60" s="97">
        <f t="shared" si="0"/>
        <v>16370499.620000005</v>
      </c>
    </row>
    <row r="61" spans="1:7" s="90" customFormat="1" ht="14.25" customHeight="1" x14ac:dyDescent="0.2">
      <c r="A61" s="96" t="s">
        <v>112</v>
      </c>
      <c r="B61" s="97">
        <v>30005892.170000002</v>
      </c>
      <c r="C61" s="97">
        <v>2817432.23</v>
      </c>
      <c r="D61" s="97">
        <v>32823324.400000002</v>
      </c>
      <c r="E61" s="97">
        <v>21599283.899999999</v>
      </c>
      <c r="F61" s="97">
        <v>21599283.899999999</v>
      </c>
      <c r="G61" s="97">
        <f t="shared" si="0"/>
        <v>11224040.500000004</v>
      </c>
    </row>
    <row r="62" spans="1:7" s="90" customFormat="1" ht="14.25" customHeight="1" x14ac:dyDescent="0.2">
      <c r="A62" s="96" t="s">
        <v>113</v>
      </c>
      <c r="B62" s="97">
        <v>25966577.25</v>
      </c>
      <c r="C62" s="97">
        <v>5285571.3600000003</v>
      </c>
      <c r="D62" s="97">
        <v>31252148.609999999</v>
      </c>
      <c r="E62" s="97">
        <v>19902050.239999998</v>
      </c>
      <c r="F62" s="97">
        <v>19902050.239999998</v>
      </c>
      <c r="G62" s="97">
        <f t="shared" si="0"/>
        <v>11350098.370000001</v>
      </c>
    </row>
    <row r="63" spans="1:7" s="90" customFormat="1" ht="14.25" customHeight="1" x14ac:dyDescent="0.2">
      <c r="A63" s="96" t="s">
        <v>114</v>
      </c>
      <c r="B63" s="97">
        <v>193544458.59</v>
      </c>
      <c r="C63" s="97">
        <v>30295775.449999999</v>
      </c>
      <c r="D63" s="97">
        <v>223840234.03999999</v>
      </c>
      <c r="E63" s="97">
        <v>149099890.63</v>
      </c>
      <c r="F63" s="97">
        <v>149099890.63</v>
      </c>
      <c r="G63" s="97">
        <f t="shared" si="0"/>
        <v>74740343.409999996</v>
      </c>
    </row>
    <row r="64" spans="1:7" s="90" customFormat="1" ht="14.25" customHeight="1" x14ac:dyDescent="0.2">
      <c r="A64" s="96" t="s">
        <v>115</v>
      </c>
      <c r="B64" s="97">
        <v>36595707.299999997</v>
      </c>
      <c r="C64" s="97">
        <v>6843118.9800000004</v>
      </c>
      <c r="D64" s="97">
        <v>43438826.280000001</v>
      </c>
      <c r="E64" s="97">
        <v>27738327.440000001</v>
      </c>
      <c r="F64" s="97">
        <v>27738327.440000001</v>
      </c>
      <c r="G64" s="97">
        <f t="shared" si="0"/>
        <v>15700498.84</v>
      </c>
    </row>
    <row r="65" spans="1:7" s="90" customFormat="1" ht="14.25" customHeight="1" x14ac:dyDescent="0.2">
      <c r="A65" s="96" t="s">
        <v>116</v>
      </c>
      <c r="B65" s="97">
        <v>28648540.969999999</v>
      </c>
      <c r="C65" s="97">
        <v>2980754.2</v>
      </c>
      <c r="D65" s="97">
        <v>31629295.169999998</v>
      </c>
      <c r="E65" s="97">
        <v>20208909.239999998</v>
      </c>
      <c r="F65" s="97">
        <v>20208909.239999998</v>
      </c>
      <c r="G65" s="97">
        <f t="shared" si="0"/>
        <v>11420385.93</v>
      </c>
    </row>
    <row r="66" spans="1:7" s="90" customFormat="1" ht="14.25" customHeight="1" x14ac:dyDescent="0.2">
      <c r="A66" s="96" t="s">
        <v>117</v>
      </c>
      <c r="B66" s="97">
        <v>19175699.390000001</v>
      </c>
      <c r="C66" s="97">
        <v>-3288549.2</v>
      </c>
      <c r="D66" s="97">
        <v>15887150.190000001</v>
      </c>
      <c r="E66" s="97">
        <v>6495296.21</v>
      </c>
      <c r="F66" s="97">
        <v>6495296.21</v>
      </c>
      <c r="G66" s="97">
        <f t="shared" si="0"/>
        <v>9391853.9800000004</v>
      </c>
    </row>
    <row r="67" spans="1:7" s="90" customFormat="1" ht="14.25" customHeight="1" x14ac:dyDescent="0.2">
      <c r="A67" s="96" t="s">
        <v>118</v>
      </c>
      <c r="B67" s="97">
        <v>16567983.800000001</v>
      </c>
      <c r="C67" s="97">
        <v>395827.89</v>
      </c>
      <c r="D67" s="97">
        <v>16963811.690000001</v>
      </c>
      <c r="E67" s="97">
        <v>10947920.720000001</v>
      </c>
      <c r="F67" s="97">
        <v>10947920.720000001</v>
      </c>
      <c r="G67" s="97">
        <f t="shared" si="0"/>
        <v>6015890.9700000007</v>
      </c>
    </row>
    <row r="68" spans="1:7" s="90" customFormat="1" ht="14.25" customHeight="1" x14ac:dyDescent="0.2">
      <c r="A68" s="96" t="s">
        <v>119</v>
      </c>
      <c r="B68" s="97">
        <v>93375275.439999998</v>
      </c>
      <c r="C68" s="97">
        <v>10978111.199999999</v>
      </c>
      <c r="D68" s="97">
        <v>104353386.64</v>
      </c>
      <c r="E68" s="97">
        <v>69048798.349999994</v>
      </c>
      <c r="F68" s="97">
        <v>69048798.349999994</v>
      </c>
      <c r="G68" s="97">
        <f t="shared" si="0"/>
        <v>35304588.290000007</v>
      </c>
    </row>
    <row r="69" spans="1:7" s="90" customFormat="1" ht="14.25" customHeight="1" x14ac:dyDescent="0.2">
      <c r="A69" s="96" t="s">
        <v>120</v>
      </c>
      <c r="B69" s="97">
        <v>395907065.35000002</v>
      </c>
      <c r="C69" s="97">
        <v>58305735.590000004</v>
      </c>
      <c r="D69" s="97">
        <v>454212800.94000006</v>
      </c>
      <c r="E69" s="97">
        <v>309077268.33999997</v>
      </c>
      <c r="F69" s="97">
        <v>309077268.33999997</v>
      </c>
      <c r="G69" s="97">
        <f t="shared" si="0"/>
        <v>145135532.60000008</v>
      </c>
    </row>
    <row r="70" spans="1:7" s="90" customFormat="1" ht="14.25" customHeight="1" x14ac:dyDescent="0.2">
      <c r="A70" s="96" t="s">
        <v>121</v>
      </c>
      <c r="B70" s="97">
        <v>54046354.420000002</v>
      </c>
      <c r="C70" s="97">
        <v>8447321.1199999992</v>
      </c>
      <c r="D70" s="97">
        <v>62493675.539999999</v>
      </c>
      <c r="E70" s="97">
        <v>41325481.109999999</v>
      </c>
      <c r="F70" s="97">
        <v>41325481.109999999</v>
      </c>
      <c r="G70" s="97">
        <f t="shared" si="0"/>
        <v>21168194.43</v>
      </c>
    </row>
    <row r="71" spans="1:7" s="90" customFormat="1" ht="14.25" customHeight="1" x14ac:dyDescent="0.2">
      <c r="A71" s="96" t="s">
        <v>122</v>
      </c>
      <c r="B71" s="97">
        <v>34418281.539999999</v>
      </c>
      <c r="C71" s="97">
        <v>4369183.74</v>
      </c>
      <c r="D71" s="97">
        <v>38787465.280000001</v>
      </c>
      <c r="E71" s="97">
        <v>25827538.379999999</v>
      </c>
      <c r="F71" s="97">
        <v>25827538.379999999</v>
      </c>
      <c r="G71" s="97">
        <f t="shared" si="0"/>
        <v>12959926.900000002</v>
      </c>
    </row>
    <row r="72" spans="1:7" s="90" customFormat="1" ht="14.25" customHeight="1" x14ac:dyDescent="0.2">
      <c r="A72" s="96" t="s">
        <v>123</v>
      </c>
      <c r="B72" s="97">
        <v>81422771.739999995</v>
      </c>
      <c r="C72" s="97">
        <v>10536154.49</v>
      </c>
      <c r="D72" s="97">
        <v>91958926.229999989</v>
      </c>
      <c r="E72" s="97">
        <v>60152675.909999996</v>
      </c>
      <c r="F72" s="97">
        <v>60152675.909999996</v>
      </c>
      <c r="G72" s="97">
        <f t="shared" si="0"/>
        <v>31806250.319999993</v>
      </c>
    </row>
    <row r="73" spans="1:7" s="90" customFormat="1" ht="50.25" customHeight="1" x14ac:dyDescent="0.2">
      <c r="A73" s="84" t="s">
        <v>51</v>
      </c>
      <c r="B73" s="85"/>
      <c r="C73" s="85"/>
      <c r="D73" s="85"/>
      <c r="E73" s="85"/>
      <c r="F73" s="85"/>
      <c r="G73" s="86"/>
    </row>
    <row r="74" spans="1:7" s="90" customFormat="1" ht="14.25" customHeight="1" x14ac:dyDescent="0.2">
      <c r="A74" s="88" t="s">
        <v>52</v>
      </c>
      <c r="B74" s="89" t="s">
        <v>53</v>
      </c>
      <c r="C74" s="89"/>
      <c r="D74" s="89"/>
      <c r="E74" s="89"/>
      <c r="F74" s="89"/>
      <c r="G74" s="89" t="s">
        <v>54</v>
      </c>
    </row>
    <row r="75" spans="1:7" s="90" customFormat="1" ht="27.75" customHeight="1" x14ac:dyDescent="0.2">
      <c r="A75" s="88"/>
      <c r="B75" s="91" t="s">
        <v>55</v>
      </c>
      <c r="C75" s="91" t="s">
        <v>56</v>
      </c>
      <c r="D75" s="91" t="s">
        <v>6</v>
      </c>
      <c r="E75" s="91" t="s">
        <v>7</v>
      </c>
      <c r="F75" s="91" t="s">
        <v>57</v>
      </c>
      <c r="G75" s="92"/>
    </row>
    <row r="76" spans="1:7" s="90" customFormat="1" ht="14.25" customHeight="1" x14ac:dyDescent="0.2">
      <c r="A76" s="93"/>
      <c r="B76" s="91">
        <v>1</v>
      </c>
      <c r="C76" s="91">
        <v>2</v>
      </c>
      <c r="D76" s="91" t="s">
        <v>58</v>
      </c>
      <c r="E76" s="91">
        <v>4</v>
      </c>
      <c r="F76" s="91">
        <v>5</v>
      </c>
      <c r="G76" s="91" t="s">
        <v>59</v>
      </c>
    </row>
    <row r="77" spans="1:7" s="90" customFormat="1" ht="14.25" customHeight="1" x14ac:dyDescent="0.2">
      <c r="A77" s="96" t="s">
        <v>124</v>
      </c>
      <c r="B77" s="97">
        <v>34650240.380000003</v>
      </c>
      <c r="C77" s="97">
        <v>3755027.73</v>
      </c>
      <c r="D77" s="97">
        <v>38405268.109999999</v>
      </c>
      <c r="E77" s="97">
        <v>25404124.879999999</v>
      </c>
      <c r="F77" s="97">
        <v>25404124.879999999</v>
      </c>
      <c r="G77" s="97">
        <f t="shared" si="0"/>
        <v>13001143.23</v>
      </c>
    </row>
    <row r="78" spans="1:7" s="90" customFormat="1" ht="14.25" customHeight="1" x14ac:dyDescent="0.2">
      <c r="A78" s="96" t="s">
        <v>125</v>
      </c>
      <c r="B78" s="97">
        <v>26220996.539999999</v>
      </c>
      <c r="C78" s="97">
        <v>681951.24</v>
      </c>
      <c r="D78" s="97">
        <v>26902947.779999997</v>
      </c>
      <c r="E78" s="97">
        <v>17180135.5</v>
      </c>
      <c r="F78" s="97">
        <v>17180135.5</v>
      </c>
      <c r="G78" s="97">
        <f t="shared" ref="G78:G133" si="1">+D78-E78</f>
        <v>9722812.2799999975</v>
      </c>
    </row>
    <row r="79" spans="1:7" s="90" customFormat="1" ht="14.25" customHeight="1" x14ac:dyDescent="0.2">
      <c r="A79" s="96" t="s">
        <v>126</v>
      </c>
      <c r="B79" s="97">
        <v>156799151.16999999</v>
      </c>
      <c r="C79" s="97">
        <v>13244137.529999999</v>
      </c>
      <c r="D79" s="97">
        <v>170043288.69999999</v>
      </c>
      <c r="E79" s="97">
        <v>111143262.26000001</v>
      </c>
      <c r="F79" s="97">
        <v>111143262.26000001</v>
      </c>
      <c r="G79" s="97">
        <f t="shared" si="1"/>
        <v>58900026.439999983</v>
      </c>
    </row>
    <row r="80" spans="1:7" s="90" customFormat="1" ht="14.25" customHeight="1" x14ac:dyDescent="0.2">
      <c r="A80" s="96" t="s">
        <v>127</v>
      </c>
      <c r="B80" s="97">
        <v>144845618.47999999</v>
      </c>
      <c r="C80" s="97">
        <v>8783697.6999999993</v>
      </c>
      <c r="D80" s="97">
        <v>153629316.17999998</v>
      </c>
      <c r="E80" s="97">
        <v>96583702.519999996</v>
      </c>
      <c r="F80" s="97">
        <v>96583702.519999996</v>
      </c>
      <c r="G80" s="97">
        <f t="shared" si="1"/>
        <v>57045613.659999982</v>
      </c>
    </row>
    <row r="81" spans="1:7" s="90" customFormat="1" ht="14.25" customHeight="1" x14ac:dyDescent="0.2">
      <c r="A81" s="96" t="s">
        <v>128</v>
      </c>
      <c r="B81" s="97">
        <v>290494091.44999999</v>
      </c>
      <c r="C81" s="97">
        <v>19255686.09</v>
      </c>
      <c r="D81" s="97">
        <v>309749777.53999996</v>
      </c>
      <c r="E81" s="97">
        <v>195060778.16</v>
      </c>
      <c r="F81" s="97">
        <v>195060778.16</v>
      </c>
      <c r="G81" s="97">
        <f t="shared" si="1"/>
        <v>114688999.37999997</v>
      </c>
    </row>
    <row r="82" spans="1:7" s="90" customFormat="1" ht="14.25" customHeight="1" x14ac:dyDescent="0.2">
      <c r="A82" s="96" t="s">
        <v>129</v>
      </c>
      <c r="B82" s="97">
        <v>136360104.37</v>
      </c>
      <c r="C82" s="97">
        <v>5953953.4500000002</v>
      </c>
      <c r="D82" s="97">
        <v>142314057.81999999</v>
      </c>
      <c r="E82" s="97">
        <v>92228544.959999993</v>
      </c>
      <c r="F82" s="97">
        <v>92228544.959999993</v>
      </c>
      <c r="G82" s="97">
        <f t="shared" si="1"/>
        <v>50085512.859999999</v>
      </c>
    </row>
    <row r="83" spans="1:7" s="90" customFormat="1" ht="14.25" customHeight="1" x14ac:dyDescent="0.2">
      <c r="A83" s="96" t="s">
        <v>130</v>
      </c>
      <c r="B83" s="97">
        <v>172251072.94999999</v>
      </c>
      <c r="C83" s="97">
        <v>13294041</v>
      </c>
      <c r="D83" s="97">
        <v>185545113.94999999</v>
      </c>
      <c r="E83" s="97">
        <v>119212261.31999999</v>
      </c>
      <c r="F83" s="97">
        <v>119212261.31999999</v>
      </c>
      <c r="G83" s="97">
        <f t="shared" si="1"/>
        <v>66332852.629999995</v>
      </c>
    </row>
    <row r="84" spans="1:7" s="90" customFormat="1" ht="14.25" customHeight="1" x14ac:dyDescent="0.2">
      <c r="A84" s="96" t="s">
        <v>131</v>
      </c>
      <c r="B84" s="97">
        <v>269310984.94999999</v>
      </c>
      <c r="C84" s="97">
        <v>32318899.559999999</v>
      </c>
      <c r="D84" s="97">
        <v>301629884.50999999</v>
      </c>
      <c r="E84" s="97">
        <v>194821107.75</v>
      </c>
      <c r="F84" s="97">
        <v>194821107.75</v>
      </c>
      <c r="G84" s="97">
        <f t="shared" si="1"/>
        <v>106808776.75999999</v>
      </c>
    </row>
    <row r="85" spans="1:7" s="90" customFormat="1" ht="14.25" customHeight="1" x14ac:dyDescent="0.2">
      <c r="A85" s="96" t="s">
        <v>132</v>
      </c>
      <c r="B85" s="97">
        <v>769000265.45000005</v>
      </c>
      <c r="C85" s="97">
        <v>69008884.269999996</v>
      </c>
      <c r="D85" s="97">
        <v>838009149.72000003</v>
      </c>
      <c r="E85" s="97">
        <v>525922695.19999999</v>
      </c>
      <c r="F85" s="97">
        <v>525922695.19999999</v>
      </c>
      <c r="G85" s="97">
        <f t="shared" si="1"/>
        <v>312086454.52000004</v>
      </c>
    </row>
    <row r="86" spans="1:7" s="90" customFormat="1" ht="14.25" customHeight="1" x14ac:dyDescent="0.2">
      <c r="A86" s="96" t="s">
        <v>133</v>
      </c>
      <c r="B86" s="97">
        <v>127182631.68000001</v>
      </c>
      <c r="C86" s="97">
        <v>10584247.42</v>
      </c>
      <c r="D86" s="97">
        <v>137766879.09999999</v>
      </c>
      <c r="E86" s="97">
        <v>88650307.319999993</v>
      </c>
      <c r="F86" s="97">
        <v>88650307.319999993</v>
      </c>
      <c r="G86" s="97">
        <f t="shared" si="1"/>
        <v>49116571.780000001</v>
      </c>
    </row>
    <row r="87" spans="1:7" s="90" customFormat="1" ht="14.25" customHeight="1" x14ac:dyDescent="0.2">
      <c r="A87" s="96" t="s">
        <v>134</v>
      </c>
      <c r="B87" s="97">
        <v>136077913.91</v>
      </c>
      <c r="C87" s="97">
        <v>13485736.220000001</v>
      </c>
      <c r="D87" s="97">
        <v>149563650.13</v>
      </c>
      <c r="E87" s="97">
        <v>97874023.5</v>
      </c>
      <c r="F87" s="97">
        <v>97874023.5</v>
      </c>
      <c r="G87" s="97">
        <f t="shared" si="1"/>
        <v>51689626.629999995</v>
      </c>
    </row>
    <row r="88" spans="1:7" s="90" customFormat="1" ht="14.25" customHeight="1" x14ac:dyDescent="0.2">
      <c r="A88" s="96" t="s">
        <v>135</v>
      </c>
      <c r="B88" s="97">
        <v>131037379.76000001</v>
      </c>
      <c r="C88" s="97">
        <v>81751406.230000004</v>
      </c>
      <c r="D88" s="97">
        <v>212788785.99000001</v>
      </c>
      <c r="E88" s="97">
        <v>90338795.019999996</v>
      </c>
      <c r="F88" s="97">
        <v>90338795.019999996</v>
      </c>
      <c r="G88" s="97">
        <f t="shared" si="1"/>
        <v>122449990.97000001</v>
      </c>
    </row>
    <row r="89" spans="1:7" s="90" customFormat="1" ht="14.25" customHeight="1" x14ac:dyDescent="0.2">
      <c r="A89" s="96" t="s">
        <v>136</v>
      </c>
      <c r="B89" s="97">
        <v>225366592.28</v>
      </c>
      <c r="C89" s="97">
        <v>15012605.23</v>
      </c>
      <c r="D89" s="97">
        <v>240379197.50999999</v>
      </c>
      <c r="E89" s="97">
        <v>165684258.53</v>
      </c>
      <c r="F89" s="97">
        <v>165684258.53</v>
      </c>
      <c r="G89" s="97">
        <f t="shared" si="1"/>
        <v>74694938.979999989</v>
      </c>
    </row>
    <row r="90" spans="1:7" s="90" customFormat="1" ht="14.25" customHeight="1" x14ac:dyDescent="0.2">
      <c r="A90" s="96" t="s">
        <v>137</v>
      </c>
      <c r="B90" s="97">
        <v>129852046.55</v>
      </c>
      <c r="C90" s="97">
        <v>1640456.82</v>
      </c>
      <c r="D90" s="97">
        <v>131492503.36999999</v>
      </c>
      <c r="E90" s="97">
        <v>84278011.620000005</v>
      </c>
      <c r="F90" s="97">
        <v>84278011.620000005</v>
      </c>
      <c r="G90" s="97">
        <f t="shared" si="1"/>
        <v>47214491.749999985</v>
      </c>
    </row>
    <row r="91" spans="1:7" s="90" customFormat="1" ht="14.25" customHeight="1" x14ac:dyDescent="0.2">
      <c r="A91" s="96" t="s">
        <v>138</v>
      </c>
      <c r="B91" s="97">
        <v>131483460.01000001</v>
      </c>
      <c r="C91" s="97">
        <v>14121162.550000001</v>
      </c>
      <c r="D91" s="97">
        <v>145604622.56</v>
      </c>
      <c r="E91" s="97">
        <v>94662355.519999996</v>
      </c>
      <c r="F91" s="97">
        <v>94662355.519999996</v>
      </c>
      <c r="G91" s="97">
        <f t="shared" si="1"/>
        <v>50942267.040000007</v>
      </c>
    </row>
    <row r="92" spans="1:7" s="90" customFormat="1" ht="14.25" customHeight="1" x14ac:dyDescent="0.2">
      <c r="A92" s="96" t="s">
        <v>139</v>
      </c>
      <c r="B92" s="97">
        <v>95876900.469999999</v>
      </c>
      <c r="C92" s="97">
        <v>3463059.5</v>
      </c>
      <c r="D92" s="97">
        <v>99339959.969999999</v>
      </c>
      <c r="E92" s="97">
        <v>61426723.450000003</v>
      </c>
      <c r="F92" s="97">
        <v>61426723.450000003</v>
      </c>
      <c r="G92" s="97">
        <f t="shared" si="1"/>
        <v>37913236.519999996</v>
      </c>
    </row>
    <row r="93" spans="1:7" s="90" customFormat="1" ht="14.25" customHeight="1" x14ac:dyDescent="0.2">
      <c r="A93" s="96" t="s">
        <v>140</v>
      </c>
      <c r="B93" s="97">
        <v>4147684.48</v>
      </c>
      <c r="C93" s="97">
        <v>265537</v>
      </c>
      <c r="D93" s="97">
        <v>4413221.4800000004</v>
      </c>
      <c r="E93" s="97">
        <v>2373127.5499999998</v>
      </c>
      <c r="F93" s="97">
        <v>2373127.5499999998</v>
      </c>
      <c r="G93" s="97">
        <f t="shared" si="1"/>
        <v>2040093.9300000006</v>
      </c>
    </row>
    <row r="94" spans="1:7" s="90" customFormat="1" ht="14.25" customHeight="1" x14ac:dyDescent="0.2">
      <c r="A94" s="96" t="s">
        <v>141</v>
      </c>
      <c r="B94" s="97">
        <v>44341245.340000004</v>
      </c>
      <c r="C94" s="97">
        <v>13292414.960000001</v>
      </c>
      <c r="D94" s="97">
        <v>57633660.300000004</v>
      </c>
      <c r="E94" s="97">
        <v>34948128.960000001</v>
      </c>
      <c r="F94" s="97">
        <v>34948128.960000001</v>
      </c>
      <c r="G94" s="97">
        <f t="shared" si="1"/>
        <v>22685531.340000004</v>
      </c>
    </row>
    <row r="95" spans="1:7" s="90" customFormat="1" ht="14.25" customHeight="1" x14ac:dyDescent="0.2">
      <c r="A95" s="96" t="s">
        <v>142</v>
      </c>
      <c r="B95" s="97">
        <v>47024719.579999998</v>
      </c>
      <c r="C95" s="97">
        <v>3593576.66</v>
      </c>
      <c r="D95" s="97">
        <v>50618296.239999995</v>
      </c>
      <c r="E95" s="97">
        <v>32848896.850000001</v>
      </c>
      <c r="F95" s="97">
        <v>32848896.850000001</v>
      </c>
      <c r="G95" s="97">
        <f t="shared" si="1"/>
        <v>17769399.389999993</v>
      </c>
    </row>
    <row r="96" spans="1:7" s="90" customFormat="1" ht="14.25" customHeight="1" x14ac:dyDescent="0.2">
      <c r="A96" s="96" t="s">
        <v>143</v>
      </c>
      <c r="B96" s="97">
        <v>35356001.380000003</v>
      </c>
      <c r="C96" s="97">
        <v>10934971.23</v>
      </c>
      <c r="D96" s="97">
        <v>46290972.609999999</v>
      </c>
      <c r="E96" s="97">
        <v>25062711.850000001</v>
      </c>
      <c r="F96" s="97">
        <v>25062711.850000001</v>
      </c>
      <c r="G96" s="97">
        <f t="shared" si="1"/>
        <v>21228260.759999998</v>
      </c>
    </row>
    <row r="97" spans="1:7" s="90" customFormat="1" ht="14.25" customHeight="1" x14ac:dyDescent="0.2">
      <c r="A97" s="96" t="s">
        <v>144</v>
      </c>
      <c r="B97" s="97">
        <v>47243037.57</v>
      </c>
      <c r="C97" s="97">
        <v>3999701.54</v>
      </c>
      <c r="D97" s="97">
        <v>51242739.109999999</v>
      </c>
      <c r="E97" s="97">
        <v>32784253.690000001</v>
      </c>
      <c r="F97" s="97">
        <v>32784253.690000001</v>
      </c>
      <c r="G97" s="97">
        <f t="shared" si="1"/>
        <v>18458485.419999998</v>
      </c>
    </row>
    <row r="98" spans="1:7" s="90" customFormat="1" ht="14.25" customHeight="1" x14ac:dyDescent="0.2">
      <c r="A98" s="96" t="s">
        <v>145</v>
      </c>
      <c r="B98" s="97">
        <v>44869827</v>
      </c>
      <c r="C98" s="97">
        <v>-1511519.51</v>
      </c>
      <c r="D98" s="97">
        <v>43358307.490000002</v>
      </c>
      <c r="E98" s="97">
        <v>29608244.559999999</v>
      </c>
      <c r="F98" s="97">
        <v>29608244.559999999</v>
      </c>
      <c r="G98" s="97">
        <f t="shared" si="1"/>
        <v>13750062.930000003</v>
      </c>
    </row>
    <row r="99" spans="1:7" s="90" customFormat="1" ht="14.25" customHeight="1" x14ac:dyDescent="0.2">
      <c r="A99" s="96" t="s">
        <v>146</v>
      </c>
      <c r="B99" s="97">
        <v>37540907.670000002</v>
      </c>
      <c r="C99" s="97">
        <v>591673</v>
      </c>
      <c r="D99" s="97">
        <v>38132580.670000002</v>
      </c>
      <c r="E99" s="97">
        <v>24574212.75</v>
      </c>
      <c r="F99" s="97">
        <v>24574212.75</v>
      </c>
      <c r="G99" s="97">
        <f t="shared" si="1"/>
        <v>13558367.920000002</v>
      </c>
    </row>
    <row r="100" spans="1:7" s="90" customFormat="1" ht="14.25" customHeight="1" x14ac:dyDescent="0.2">
      <c r="A100" s="96" t="s">
        <v>147</v>
      </c>
      <c r="B100" s="97">
        <v>104413840.13</v>
      </c>
      <c r="C100" s="97">
        <v>4897792.58</v>
      </c>
      <c r="D100" s="97">
        <v>109311632.70999999</v>
      </c>
      <c r="E100" s="97">
        <v>73338699.969999999</v>
      </c>
      <c r="F100" s="97">
        <v>73338699.969999999</v>
      </c>
      <c r="G100" s="97">
        <f t="shared" si="1"/>
        <v>35972932.739999995</v>
      </c>
    </row>
    <row r="101" spans="1:7" s="90" customFormat="1" ht="14.25" customHeight="1" x14ac:dyDescent="0.2">
      <c r="A101" s="96" t="s">
        <v>148</v>
      </c>
      <c r="B101" s="97">
        <v>162994586.59999999</v>
      </c>
      <c r="C101" s="97">
        <v>16692515.800000001</v>
      </c>
      <c r="D101" s="97">
        <v>179687102.40000001</v>
      </c>
      <c r="E101" s="97">
        <v>114893413.72</v>
      </c>
      <c r="F101" s="97">
        <v>114893413.72</v>
      </c>
      <c r="G101" s="97">
        <f t="shared" si="1"/>
        <v>64793688.680000007</v>
      </c>
    </row>
    <row r="102" spans="1:7" s="90" customFormat="1" ht="14.25" customHeight="1" x14ac:dyDescent="0.2">
      <c r="A102" s="96" t="s">
        <v>149</v>
      </c>
      <c r="B102" s="97">
        <v>117253048.39</v>
      </c>
      <c r="C102" s="97">
        <v>5276934.5999999996</v>
      </c>
      <c r="D102" s="97">
        <v>122529982.98999999</v>
      </c>
      <c r="E102" s="97">
        <v>79815585.980000004</v>
      </c>
      <c r="F102" s="97">
        <v>79815585.980000004</v>
      </c>
      <c r="G102" s="97">
        <f t="shared" si="1"/>
        <v>42714397.00999999</v>
      </c>
    </row>
    <row r="103" spans="1:7" s="90" customFormat="1" ht="14.25" customHeight="1" x14ac:dyDescent="0.2">
      <c r="A103" s="96" t="s">
        <v>150</v>
      </c>
      <c r="B103" s="97">
        <v>43283261.909999996</v>
      </c>
      <c r="C103" s="97">
        <v>2836091.21</v>
      </c>
      <c r="D103" s="97">
        <v>46119353.119999997</v>
      </c>
      <c r="E103" s="97">
        <v>31108113.379999999</v>
      </c>
      <c r="F103" s="97">
        <v>31108113.379999999</v>
      </c>
      <c r="G103" s="97">
        <f t="shared" si="1"/>
        <v>15011239.739999998</v>
      </c>
    </row>
    <row r="104" spans="1:7" s="90" customFormat="1" ht="14.25" customHeight="1" x14ac:dyDescent="0.2">
      <c r="A104" s="96" t="s">
        <v>151</v>
      </c>
      <c r="B104" s="97">
        <v>44210451.219999999</v>
      </c>
      <c r="C104" s="97">
        <v>-1099066.98</v>
      </c>
      <c r="D104" s="97">
        <v>43111384.240000002</v>
      </c>
      <c r="E104" s="97">
        <v>28542422.52</v>
      </c>
      <c r="F104" s="97">
        <v>28542422.52</v>
      </c>
      <c r="G104" s="97">
        <f t="shared" si="1"/>
        <v>14568961.720000003</v>
      </c>
    </row>
    <row r="105" spans="1:7" s="90" customFormat="1" ht="14.25" customHeight="1" x14ac:dyDescent="0.2">
      <c r="A105" s="96" t="s">
        <v>152</v>
      </c>
      <c r="B105" s="97">
        <v>35803667.600000001</v>
      </c>
      <c r="C105" s="97">
        <v>612200.56000000006</v>
      </c>
      <c r="D105" s="97">
        <v>36415868.160000004</v>
      </c>
      <c r="E105" s="97">
        <v>24201332.280000001</v>
      </c>
      <c r="F105" s="97">
        <v>24201332.280000001</v>
      </c>
      <c r="G105" s="97">
        <f t="shared" si="1"/>
        <v>12214535.880000003</v>
      </c>
    </row>
    <row r="106" spans="1:7" s="90" customFormat="1" ht="14.25" customHeight="1" x14ac:dyDescent="0.2">
      <c r="A106" s="96" t="s">
        <v>153</v>
      </c>
      <c r="B106" s="97">
        <v>42555463.060000002</v>
      </c>
      <c r="C106" s="97">
        <v>2517233.71</v>
      </c>
      <c r="D106" s="97">
        <v>45072696.770000003</v>
      </c>
      <c r="E106" s="97">
        <v>29624779.539999999</v>
      </c>
      <c r="F106" s="97">
        <v>29624010.539999999</v>
      </c>
      <c r="G106" s="97">
        <f t="shared" si="1"/>
        <v>15447917.230000004</v>
      </c>
    </row>
    <row r="107" spans="1:7" s="90" customFormat="1" ht="14.25" customHeight="1" x14ac:dyDescent="0.2">
      <c r="A107" s="96" t="s">
        <v>154</v>
      </c>
      <c r="B107" s="97">
        <v>40566979.350000001</v>
      </c>
      <c r="C107" s="97">
        <v>20210788.199999999</v>
      </c>
      <c r="D107" s="97">
        <v>60777767.549999997</v>
      </c>
      <c r="E107" s="97">
        <v>27818257.800000001</v>
      </c>
      <c r="F107" s="97">
        <v>27818257.800000001</v>
      </c>
      <c r="G107" s="97">
        <f t="shared" si="1"/>
        <v>32959509.749999996</v>
      </c>
    </row>
    <row r="108" spans="1:7" s="90" customFormat="1" ht="14.25" customHeight="1" x14ac:dyDescent="0.2">
      <c r="A108" s="96" t="s">
        <v>155</v>
      </c>
      <c r="B108" s="97">
        <v>15604473.84</v>
      </c>
      <c r="C108" s="97">
        <v>1284515.19</v>
      </c>
      <c r="D108" s="97">
        <v>16888989.030000001</v>
      </c>
      <c r="E108" s="97">
        <v>13034808.859999999</v>
      </c>
      <c r="F108" s="97">
        <v>13034808.859999999</v>
      </c>
      <c r="G108" s="97">
        <f t="shared" si="1"/>
        <v>3854180.1700000018</v>
      </c>
    </row>
    <row r="109" spans="1:7" s="90" customFormat="1" ht="48" customHeight="1" x14ac:dyDescent="0.2">
      <c r="A109" s="84" t="s">
        <v>51</v>
      </c>
      <c r="B109" s="85"/>
      <c r="C109" s="85"/>
      <c r="D109" s="85"/>
      <c r="E109" s="85"/>
      <c r="F109" s="85"/>
      <c r="G109" s="86"/>
    </row>
    <row r="110" spans="1:7" s="90" customFormat="1" ht="14.25" customHeight="1" x14ac:dyDescent="0.2">
      <c r="A110" s="88" t="s">
        <v>52</v>
      </c>
      <c r="B110" s="89" t="s">
        <v>53</v>
      </c>
      <c r="C110" s="89"/>
      <c r="D110" s="89"/>
      <c r="E110" s="89"/>
      <c r="F110" s="89"/>
      <c r="G110" s="89" t="s">
        <v>54</v>
      </c>
    </row>
    <row r="111" spans="1:7" s="90" customFormat="1" ht="30" customHeight="1" x14ac:dyDescent="0.2">
      <c r="A111" s="88"/>
      <c r="B111" s="91" t="s">
        <v>55</v>
      </c>
      <c r="C111" s="91" t="s">
        <v>56</v>
      </c>
      <c r="D111" s="91" t="s">
        <v>6</v>
      </c>
      <c r="E111" s="91" t="s">
        <v>7</v>
      </c>
      <c r="F111" s="91" t="s">
        <v>57</v>
      </c>
      <c r="G111" s="92"/>
    </row>
    <row r="112" spans="1:7" s="90" customFormat="1" ht="14.25" customHeight="1" x14ac:dyDescent="0.2">
      <c r="A112" s="93"/>
      <c r="B112" s="91">
        <v>1</v>
      </c>
      <c r="C112" s="91">
        <v>2</v>
      </c>
      <c r="D112" s="91" t="s">
        <v>58</v>
      </c>
      <c r="E112" s="91">
        <v>4</v>
      </c>
      <c r="F112" s="91">
        <v>5</v>
      </c>
      <c r="G112" s="91" t="s">
        <v>59</v>
      </c>
    </row>
    <row r="113" spans="1:7" s="90" customFormat="1" ht="14.25" customHeight="1" x14ac:dyDescent="0.2">
      <c r="A113" s="96" t="s">
        <v>156</v>
      </c>
      <c r="B113" s="97">
        <v>46951021.75</v>
      </c>
      <c r="C113" s="97">
        <v>6666559.8300000001</v>
      </c>
      <c r="D113" s="97">
        <v>53617581.579999998</v>
      </c>
      <c r="E113" s="97">
        <v>36699989.280000001</v>
      </c>
      <c r="F113" s="97">
        <v>36699989.280000001</v>
      </c>
      <c r="G113" s="97">
        <f t="shared" si="1"/>
        <v>16917592.299999997</v>
      </c>
    </row>
    <row r="114" spans="1:7" s="90" customFormat="1" ht="14.25" customHeight="1" x14ac:dyDescent="0.2">
      <c r="A114" s="96" t="s">
        <v>157</v>
      </c>
      <c r="B114" s="97">
        <v>14402638.050000001</v>
      </c>
      <c r="C114" s="97">
        <v>4092405.19</v>
      </c>
      <c r="D114" s="97">
        <v>18495043.240000002</v>
      </c>
      <c r="E114" s="97">
        <v>12789709.380000001</v>
      </c>
      <c r="F114" s="97">
        <v>12789709.380000001</v>
      </c>
      <c r="G114" s="97">
        <f t="shared" si="1"/>
        <v>5705333.8600000013</v>
      </c>
    </row>
    <row r="115" spans="1:7" s="90" customFormat="1" ht="14.25" customHeight="1" x14ac:dyDescent="0.2">
      <c r="A115" s="96" t="s">
        <v>158</v>
      </c>
      <c r="B115" s="97">
        <v>42291854.840000004</v>
      </c>
      <c r="C115" s="97">
        <v>4280945.54</v>
      </c>
      <c r="D115" s="97">
        <v>46572800.380000003</v>
      </c>
      <c r="E115" s="97">
        <v>30367203.460000001</v>
      </c>
      <c r="F115" s="97">
        <v>30367203.460000001</v>
      </c>
      <c r="G115" s="97">
        <f t="shared" si="1"/>
        <v>16205596.920000002</v>
      </c>
    </row>
    <row r="116" spans="1:7" s="90" customFormat="1" ht="14.25" customHeight="1" x14ac:dyDescent="0.2">
      <c r="A116" s="96" t="s">
        <v>159</v>
      </c>
      <c r="B116" s="97">
        <v>40498273.920000002</v>
      </c>
      <c r="C116" s="97">
        <v>-402013.23</v>
      </c>
      <c r="D116" s="97">
        <v>40096260.690000005</v>
      </c>
      <c r="E116" s="97">
        <v>25825260.300000001</v>
      </c>
      <c r="F116" s="97">
        <v>25825260.300000001</v>
      </c>
      <c r="G116" s="97">
        <f t="shared" si="1"/>
        <v>14271000.390000004</v>
      </c>
    </row>
    <row r="117" spans="1:7" s="90" customFormat="1" ht="14.25" customHeight="1" x14ac:dyDescent="0.2">
      <c r="A117" s="96" t="s">
        <v>160</v>
      </c>
      <c r="B117" s="97">
        <v>35598733.939999998</v>
      </c>
      <c r="C117" s="97">
        <v>5726202.0099999998</v>
      </c>
      <c r="D117" s="97">
        <v>41324935.949999996</v>
      </c>
      <c r="E117" s="97">
        <v>25528783.539999999</v>
      </c>
      <c r="F117" s="97">
        <v>25528783.539999999</v>
      </c>
      <c r="G117" s="97">
        <f t="shared" si="1"/>
        <v>15796152.409999996</v>
      </c>
    </row>
    <row r="118" spans="1:7" s="90" customFormat="1" ht="14.25" customHeight="1" x14ac:dyDescent="0.2">
      <c r="A118" s="96" t="s">
        <v>161</v>
      </c>
      <c r="B118" s="97">
        <v>24883722.940000001</v>
      </c>
      <c r="C118" s="97">
        <v>3226780.47</v>
      </c>
      <c r="D118" s="97">
        <v>28110503.41</v>
      </c>
      <c r="E118" s="97">
        <v>17509642.460000001</v>
      </c>
      <c r="F118" s="97">
        <v>17509642.460000001</v>
      </c>
      <c r="G118" s="97">
        <f t="shared" si="1"/>
        <v>10600860.949999999</v>
      </c>
    </row>
    <row r="119" spans="1:7" s="90" customFormat="1" ht="14.25" customHeight="1" x14ac:dyDescent="0.2">
      <c r="A119" s="96" t="s">
        <v>162</v>
      </c>
      <c r="B119" s="97">
        <v>89557698.859999999</v>
      </c>
      <c r="C119" s="97">
        <v>-2412384.11</v>
      </c>
      <c r="D119" s="97">
        <v>87145314.75</v>
      </c>
      <c r="E119" s="97">
        <v>55429695.469999999</v>
      </c>
      <c r="F119" s="97">
        <v>55429695.469999999</v>
      </c>
      <c r="G119" s="97">
        <f t="shared" si="1"/>
        <v>31715619.280000001</v>
      </c>
    </row>
    <row r="120" spans="1:7" s="90" customFormat="1" ht="14.25" customHeight="1" x14ac:dyDescent="0.2">
      <c r="A120" s="96" t="s">
        <v>163</v>
      </c>
      <c r="B120" s="97">
        <v>153383231.25</v>
      </c>
      <c r="C120" s="97">
        <v>17614444.870000001</v>
      </c>
      <c r="D120" s="97">
        <v>170997676.12</v>
      </c>
      <c r="E120" s="97">
        <v>117619528.44</v>
      </c>
      <c r="F120" s="97">
        <v>117619528.44</v>
      </c>
      <c r="G120" s="97">
        <f t="shared" si="1"/>
        <v>53378147.680000007</v>
      </c>
    </row>
    <row r="121" spans="1:7" s="90" customFormat="1" ht="14.25" customHeight="1" x14ac:dyDescent="0.2">
      <c r="A121" s="96" t="s">
        <v>164</v>
      </c>
      <c r="B121" s="97">
        <v>182942732.15000001</v>
      </c>
      <c r="C121" s="97">
        <v>27587519.140000001</v>
      </c>
      <c r="D121" s="97">
        <v>210530251.29000002</v>
      </c>
      <c r="E121" s="97">
        <v>138976342.50999999</v>
      </c>
      <c r="F121" s="97">
        <v>138976342.50999999</v>
      </c>
      <c r="G121" s="97">
        <f t="shared" si="1"/>
        <v>71553908.780000031</v>
      </c>
    </row>
    <row r="122" spans="1:7" s="90" customFormat="1" ht="14.25" customHeight="1" x14ac:dyDescent="0.2">
      <c r="A122" s="96" t="s">
        <v>165</v>
      </c>
      <c r="B122" s="97">
        <v>163828701.40000001</v>
      </c>
      <c r="C122" s="97">
        <v>23779200.75</v>
      </c>
      <c r="D122" s="97">
        <v>187607902.15000001</v>
      </c>
      <c r="E122" s="97">
        <v>129132554.42</v>
      </c>
      <c r="F122" s="97">
        <v>129132554.42</v>
      </c>
      <c r="G122" s="97">
        <f t="shared" si="1"/>
        <v>58475347.730000004</v>
      </c>
    </row>
    <row r="123" spans="1:7" s="90" customFormat="1" ht="14.25" customHeight="1" x14ac:dyDescent="0.2">
      <c r="A123" s="96" t="s">
        <v>166</v>
      </c>
      <c r="B123" s="97">
        <v>73610765.219999999</v>
      </c>
      <c r="C123" s="97">
        <v>3669437.52</v>
      </c>
      <c r="D123" s="97">
        <v>77280202.739999995</v>
      </c>
      <c r="E123" s="97">
        <v>52063326.049999997</v>
      </c>
      <c r="F123" s="97">
        <v>52063326.049999997</v>
      </c>
      <c r="G123" s="97">
        <f t="shared" si="1"/>
        <v>25216876.689999998</v>
      </c>
    </row>
    <row r="124" spans="1:7" s="90" customFormat="1" ht="14.25" customHeight="1" x14ac:dyDescent="0.2">
      <c r="A124" s="96" t="s">
        <v>167</v>
      </c>
      <c r="B124" s="97">
        <v>45433285.200000003</v>
      </c>
      <c r="C124" s="97">
        <v>3578023.69</v>
      </c>
      <c r="D124" s="97">
        <v>49011308.890000001</v>
      </c>
      <c r="E124" s="97">
        <v>34412020.25</v>
      </c>
      <c r="F124" s="97">
        <v>34412020.25</v>
      </c>
      <c r="G124" s="97">
        <f t="shared" si="1"/>
        <v>14599288.640000001</v>
      </c>
    </row>
    <row r="125" spans="1:7" s="90" customFormat="1" ht="14.25" customHeight="1" x14ac:dyDescent="0.2">
      <c r="A125" s="96" t="s">
        <v>168</v>
      </c>
      <c r="B125" s="97">
        <v>12736745.17</v>
      </c>
      <c r="C125" s="97">
        <v>-2265842.9500000002</v>
      </c>
      <c r="D125" s="97">
        <v>10470902.219999999</v>
      </c>
      <c r="E125" s="97">
        <v>5291579.54</v>
      </c>
      <c r="F125" s="97">
        <v>5291579.54</v>
      </c>
      <c r="G125" s="97">
        <f t="shared" si="1"/>
        <v>5179322.6799999988</v>
      </c>
    </row>
    <row r="126" spans="1:7" s="90" customFormat="1" ht="14.25" customHeight="1" x14ac:dyDescent="0.2">
      <c r="A126" s="96" t="s">
        <v>169</v>
      </c>
      <c r="B126" s="97">
        <v>390691513.06</v>
      </c>
      <c r="C126" s="97">
        <v>-34891097.979999997</v>
      </c>
      <c r="D126" s="97">
        <v>355800415.07999998</v>
      </c>
      <c r="E126" s="97">
        <v>202028614.74000001</v>
      </c>
      <c r="F126" s="97">
        <v>202028614.74000001</v>
      </c>
      <c r="G126" s="97">
        <f t="shared" si="1"/>
        <v>153771800.33999997</v>
      </c>
    </row>
    <row r="127" spans="1:7" s="90" customFormat="1" ht="14.25" customHeight="1" x14ac:dyDescent="0.2">
      <c r="A127" s="96" t="s">
        <v>170</v>
      </c>
      <c r="B127" s="97">
        <v>131857716.52</v>
      </c>
      <c r="C127" s="97">
        <v>-27641125.300000001</v>
      </c>
      <c r="D127" s="97">
        <v>104216591.22</v>
      </c>
      <c r="E127" s="97">
        <v>70457066.950000003</v>
      </c>
      <c r="F127" s="97">
        <v>70457066.950000003</v>
      </c>
      <c r="G127" s="97">
        <f t="shared" si="1"/>
        <v>33759524.269999996</v>
      </c>
    </row>
    <row r="128" spans="1:7" s="90" customFormat="1" ht="14.25" customHeight="1" x14ac:dyDescent="0.2">
      <c r="A128" s="96" t="s">
        <v>171</v>
      </c>
      <c r="B128" s="97">
        <v>146485983.30000001</v>
      </c>
      <c r="C128" s="97">
        <v>-30289911.170000002</v>
      </c>
      <c r="D128" s="97">
        <v>116196072.13000001</v>
      </c>
      <c r="E128" s="97">
        <v>63675595.990000002</v>
      </c>
      <c r="F128" s="97">
        <v>63675595.990000002</v>
      </c>
      <c r="G128" s="97">
        <f t="shared" si="1"/>
        <v>52520476.140000008</v>
      </c>
    </row>
    <row r="129" spans="1:7" s="90" customFormat="1" ht="14.25" customHeight="1" x14ac:dyDescent="0.2">
      <c r="A129" s="96" t="s">
        <v>172</v>
      </c>
      <c r="B129" s="97">
        <v>74168</v>
      </c>
      <c r="C129" s="97">
        <v>-34307</v>
      </c>
      <c r="D129" s="97">
        <v>39861</v>
      </c>
      <c r="E129" s="97">
        <v>5841.7</v>
      </c>
      <c r="F129" s="97">
        <v>5841.7</v>
      </c>
      <c r="G129" s="97">
        <f t="shared" si="1"/>
        <v>34019.300000000003</v>
      </c>
    </row>
    <row r="130" spans="1:7" s="90" customFormat="1" ht="14.25" customHeight="1" x14ac:dyDescent="0.2">
      <c r="A130" s="96" t="s">
        <v>173</v>
      </c>
      <c r="B130" s="97">
        <v>24269011.440000001</v>
      </c>
      <c r="C130" s="97">
        <v>-8363050.6799999997</v>
      </c>
      <c r="D130" s="97">
        <v>15905960.760000002</v>
      </c>
      <c r="E130" s="97">
        <v>11203210.15</v>
      </c>
      <c r="F130" s="97">
        <v>11203210.15</v>
      </c>
      <c r="G130" s="97">
        <f t="shared" si="1"/>
        <v>4702750.6100000013</v>
      </c>
    </row>
    <row r="131" spans="1:7" s="90" customFormat="1" ht="14.25" customHeight="1" x14ac:dyDescent="0.2">
      <c r="A131" s="96" t="s">
        <v>174</v>
      </c>
      <c r="B131" s="97">
        <v>94845663.980000004</v>
      </c>
      <c r="C131" s="97">
        <v>-36251186.310000002</v>
      </c>
      <c r="D131" s="97">
        <v>58594477.670000002</v>
      </c>
      <c r="E131" s="97">
        <v>33494791.190000001</v>
      </c>
      <c r="F131" s="97">
        <v>33494791.190000001</v>
      </c>
      <c r="G131" s="97">
        <f t="shared" si="1"/>
        <v>25099686.48</v>
      </c>
    </row>
    <row r="132" spans="1:7" s="90" customFormat="1" ht="14.25" customHeight="1" x14ac:dyDescent="0.2">
      <c r="A132" s="96" t="s">
        <v>175</v>
      </c>
      <c r="B132" s="97">
        <v>20565851.129999999</v>
      </c>
      <c r="C132" s="97">
        <v>-2221612.9</v>
      </c>
      <c r="D132" s="97">
        <v>18344238.23</v>
      </c>
      <c r="E132" s="97">
        <v>11193350.32</v>
      </c>
      <c r="F132" s="97">
        <v>11193350.32</v>
      </c>
      <c r="G132" s="97">
        <f t="shared" si="1"/>
        <v>7150887.9100000001</v>
      </c>
    </row>
    <row r="133" spans="1:7" s="90" customFormat="1" ht="14.25" customHeight="1" x14ac:dyDescent="0.2">
      <c r="A133" s="96" t="s">
        <v>176</v>
      </c>
      <c r="B133" s="97">
        <v>0</v>
      </c>
      <c r="C133" s="97">
        <v>1032940</v>
      </c>
      <c r="D133" s="97">
        <v>1032940</v>
      </c>
      <c r="E133" s="97">
        <v>1019640</v>
      </c>
      <c r="F133" s="97">
        <v>1019640</v>
      </c>
      <c r="G133" s="97">
        <f t="shared" si="1"/>
        <v>13300</v>
      </c>
    </row>
    <row r="134" spans="1:7" s="90" customFormat="1" ht="14.25" customHeight="1" x14ac:dyDescent="0.2">
      <c r="A134" s="98"/>
      <c r="B134" s="99"/>
      <c r="C134" s="99"/>
      <c r="D134" s="99"/>
      <c r="E134" s="99"/>
      <c r="F134" s="99"/>
      <c r="G134" s="99"/>
    </row>
    <row r="135" spans="1:7" s="90" customFormat="1" ht="14.25" customHeight="1" x14ac:dyDescent="0.2">
      <c r="A135" s="100" t="s">
        <v>177</v>
      </c>
      <c r="B135" s="101">
        <f>SUM(B5:B134)</f>
        <v>13359576445.449999</v>
      </c>
      <c r="C135" s="101">
        <f>SUM(C5:C134)</f>
        <v>1725769426.6999993</v>
      </c>
      <c r="D135" s="101">
        <f>SUM(D5:D134)</f>
        <v>15085345863.149998</v>
      </c>
      <c r="E135" s="101">
        <f>SUM(E5:E134)</f>
        <v>8554268482.9100008</v>
      </c>
      <c r="F135" s="101">
        <f>SUM(F5:F134)</f>
        <v>8548941416.8299999</v>
      </c>
      <c r="G135" s="101">
        <f>SUM(G5:G134)</f>
        <v>6531077392.2399988</v>
      </c>
    </row>
    <row r="136" spans="1:7" s="90" customFormat="1" ht="14.25" customHeight="1" x14ac:dyDescent="0.2">
      <c r="A136" s="102" t="s">
        <v>47</v>
      </c>
    </row>
    <row r="148" spans="1:7" ht="58.5" customHeight="1" x14ac:dyDescent="0.2">
      <c r="A148" s="103" t="s">
        <v>51</v>
      </c>
      <c r="B148" s="104"/>
      <c r="C148" s="104"/>
      <c r="D148" s="104"/>
      <c r="E148" s="104"/>
      <c r="F148" s="104"/>
      <c r="G148" s="105"/>
    </row>
    <row r="149" spans="1:7" ht="14.25" customHeight="1" x14ac:dyDescent="0.2">
      <c r="A149" s="107" t="s">
        <v>52</v>
      </c>
      <c r="B149" s="108" t="s">
        <v>178</v>
      </c>
      <c r="C149" s="108"/>
      <c r="D149" s="108"/>
      <c r="E149" s="108"/>
      <c r="F149" s="108"/>
      <c r="G149" s="108" t="s">
        <v>54</v>
      </c>
    </row>
    <row r="150" spans="1:7" ht="28.5" customHeight="1" x14ac:dyDescent="0.2">
      <c r="A150" s="107"/>
      <c r="B150" s="109" t="s">
        <v>55</v>
      </c>
      <c r="C150" s="109" t="s">
        <v>56</v>
      </c>
      <c r="D150" s="109" t="s">
        <v>6</v>
      </c>
      <c r="E150" s="109" t="s">
        <v>7</v>
      </c>
      <c r="F150" s="109" t="s">
        <v>57</v>
      </c>
      <c r="G150" s="108"/>
    </row>
    <row r="151" spans="1:7" ht="14.25" customHeight="1" x14ac:dyDescent="0.2">
      <c r="A151" s="107"/>
      <c r="B151" s="109">
        <v>1</v>
      </c>
      <c r="C151" s="109">
        <v>2</v>
      </c>
      <c r="D151" s="109" t="s">
        <v>58</v>
      </c>
      <c r="E151" s="109">
        <v>4</v>
      </c>
      <c r="F151" s="109">
        <v>5</v>
      </c>
      <c r="G151" s="109" t="s">
        <v>59</v>
      </c>
    </row>
    <row r="152" spans="1:7" ht="14.25" customHeight="1" x14ac:dyDescent="0.2">
      <c r="A152" s="120" t="s">
        <v>184</v>
      </c>
      <c r="B152" s="121">
        <v>13359576442.450001</v>
      </c>
      <c r="C152" s="121">
        <v>1725769420.7</v>
      </c>
      <c r="D152" s="121">
        <v>15085345863.150002</v>
      </c>
      <c r="E152" s="121">
        <v>8554268470.9099998</v>
      </c>
      <c r="F152" s="121">
        <v>8548941401.8299999</v>
      </c>
      <c r="G152" s="121">
        <f>D152-E152</f>
        <v>6531077392.2400017</v>
      </c>
    </row>
    <row r="153" spans="1:7" ht="14.25" customHeight="1" x14ac:dyDescent="0.2">
      <c r="A153" s="120" t="s">
        <v>185</v>
      </c>
      <c r="B153" s="121">
        <v>0</v>
      </c>
      <c r="C153" s="121">
        <v>0</v>
      </c>
      <c r="D153" s="121">
        <v>0</v>
      </c>
      <c r="E153" s="121">
        <v>0</v>
      </c>
      <c r="F153" s="121">
        <v>0</v>
      </c>
      <c r="G153" s="121">
        <v>0</v>
      </c>
    </row>
    <row r="154" spans="1:7" ht="14.25" customHeight="1" x14ac:dyDescent="0.2">
      <c r="A154" s="122" t="s">
        <v>186</v>
      </c>
      <c r="B154" s="121">
        <v>0</v>
      </c>
      <c r="C154" s="121">
        <v>0</v>
      </c>
      <c r="D154" s="121">
        <v>0</v>
      </c>
      <c r="E154" s="121">
        <v>0</v>
      </c>
      <c r="F154" s="121">
        <v>0</v>
      </c>
      <c r="G154" s="121">
        <f>D154-E154</f>
        <v>0</v>
      </c>
    </row>
    <row r="155" spans="1:7" ht="14.25" customHeight="1" x14ac:dyDescent="0.2">
      <c r="A155" s="122" t="s">
        <v>187</v>
      </c>
      <c r="B155" s="121">
        <v>0</v>
      </c>
      <c r="C155" s="121">
        <v>0</v>
      </c>
      <c r="D155" s="121">
        <v>0</v>
      </c>
      <c r="E155" s="121">
        <v>0</v>
      </c>
      <c r="F155" s="121">
        <v>0</v>
      </c>
      <c r="G155" s="121">
        <f>D155-E155</f>
        <v>0</v>
      </c>
    </row>
    <row r="156" spans="1:7" ht="14.25" customHeight="1" x14ac:dyDescent="0.2">
      <c r="A156" s="122" t="s">
        <v>188</v>
      </c>
      <c r="B156" s="121">
        <v>0</v>
      </c>
      <c r="C156" s="121">
        <v>0</v>
      </c>
      <c r="D156" s="121">
        <v>0</v>
      </c>
      <c r="E156" s="121">
        <v>0</v>
      </c>
      <c r="F156" s="121">
        <v>0</v>
      </c>
      <c r="G156" s="121">
        <f>D156-E156</f>
        <v>0</v>
      </c>
    </row>
    <row r="157" spans="1:7" ht="14.25" customHeight="1" x14ac:dyDescent="0.2">
      <c r="A157" s="122" t="s">
        <v>189</v>
      </c>
      <c r="B157" s="121">
        <v>0</v>
      </c>
      <c r="C157" s="121">
        <v>0</v>
      </c>
      <c r="D157" s="121">
        <v>0</v>
      </c>
      <c r="E157" s="121">
        <v>0</v>
      </c>
      <c r="F157" s="121">
        <v>0</v>
      </c>
      <c r="G157" s="121">
        <f>D157-E157</f>
        <v>0</v>
      </c>
    </row>
    <row r="158" spans="1:7" ht="14.25" customHeight="1" x14ac:dyDescent="0.2">
      <c r="A158" s="122" t="s">
        <v>190</v>
      </c>
      <c r="B158" s="121">
        <v>0</v>
      </c>
      <c r="C158" s="121">
        <v>0</v>
      </c>
      <c r="D158" s="121">
        <v>0</v>
      </c>
      <c r="E158" s="121">
        <v>0</v>
      </c>
      <c r="F158" s="121">
        <v>0</v>
      </c>
      <c r="G158" s="121">
        <f>D158-E158</f>
        <v>0</v>
      </c>
    </row>
    <row r="159" spans="1:7" ht="14.25" customHeight="1" x14ac:dyDescent="0.2">
      <c r="A159" s="123" t="s">
        <v>177</v>
      </c>
      <c r="B159" s="124">
        <f t="shared" ref="B159:G159" si="2">SUM(B152:B158)</f>
        <v>13359576442.450001</v>
      </c>
      <c r="C159" s="124">
        <f t="shared" si="2"/>
        <v>1725769420.7</v>
      </c>
      <c r="D159" s="124">
        <f t="shared" si="2"/>
        <v>15085345863.150002</v>
      </c>
      <c r="E159" s="124">
        <f t="shared" si="2"/>
        <v>8554268470.9099998</v>
      </c>
      <c r="F159" s="124">
        <f t="shared" si="2"/>
        <v>8548941401.8299999</v>
      </c>
      <c r="G159" s="124">
        <f t="shared" si="2"/>
        <v>6531077392.2400017</v>
      </c>
    </row>
    <row r="160" spans="1:7" ht="14.25" customHeight="1" x14ac:dyDescent="0.2">
      <c r="A160" s="125" t="s">
        <v>47</v>
      </c>
      <c r="B160" s="126"/>
      <c r="C160" s="126"/>
      <c r="D160" s="126"/>
      <c r="E160" s="126"/>
      <c r="F160" s="126"/>
      <c r="G160" s="126"/>
    </row>
    <row r="163" spans="1:7" ht="63" customHeight="1" x14ac:dyDescent="0.2">
      <c r="A163" s="103" t="s">
        <v>51</v>
      </c>
      <c r="B163" s="104"/>
      <c r="C163" s="104"/>
      <c r="D163" s="104"/>
      <c r="E163" s="104"/>
      <c r="F163" s="104"/>
      <c r="G163" s="105"/>
    </row>
    <row r="164" spans="1:7" ht="14.25" customHeight="1" x14ac:dyDescent="0.2">
      <c r="A164" s="107" t="s">
        <v>52</v>
      </c>
      <c r="B164" s="108" t="s">
        <v>178</v>
      </c>
      <c r="C164" s="108"/>
      <c r="D164" s="108"/>
      <c r="E164" s="108"/>
      <c r="F164" s="108"/>
      <c r="G164" s="108" t="s">
        <v>54</v>
      </c>
    </row>
    <row r="165" spans="1:7" ht="22.5" customHeight="1" x14ac:dyDescent="0.2">
      <c r="A165" s="107"/>
      <c r="B165" s="109" t="s">
        <v>55</v>
      </c>
      <c r="C165" s="109" t="s">
        <v>56</v>
      </c>
      <c r="D165" s="109" t="s">
        <v>6</v>
      </c>
      <c r="E165" s="109" t="s">
        <v>7</v>
      </c>
      <c r="F165" s="109" t="s">
        <v>57</v>
      </c>
      <c r="G165" s="108"/>
    </row>
    <row r="166" spans="1:7" ht="14.25" customHeight="1" x14ac:dyDescent="0.2">
      <c r="A166" s="107"/>
      <c r="B166" s="109">
        <v>1</v>
      </c>
      <c r="C166" s="109">
        <v>2</v>
      </c>
      <c r="D166" s="109" t="s">
        <v>58</v>
      </c>
      <c r="E166" s="109">
        <v>4</v>
      </c>
      <c r="F166" s="109">
        <v>5</v>
      </c>
      <c r="G166" s="109" t="s">
        <v>59</v>
      </c>
    </row>
    <row r="167" spans="1:7" ht="14.25" customHeight="1" x14ac:dyDescent="0.2">
      <c r="A167" s="110" t="s">
        <v>179</v>
      </c>
      <c r="B167" s="111" t="s">
        <v>180</v>
      </c>
      <c r="C167" s="111">
        <v>0</v>
      </c>
      <c r="D167" s="111">
        <v>0</v>
      </c>
      <c r="E167" s="111">
        <v>0</v>
      </c>
      <c r="F167" s="111">
        <v>0</v>
      </c>
      <c r="G167" s="112">
        <f>D167-E167</f>
        <v>0</v>
      </c>
    </row>
    <row r="168" spans="1:7" ht="14.25" customHeight="1" x14ac:dyDescent="0.2">
      <c r="A168" s="113" t="s">
        <v>181</v>
      </c>
      <c r="B168" s="114" t="s">
        <v>180</v>
      </c>
      <c r="C168" s="114">
        <v>0</v>
      </c>
      <c r="D168" s="114">
        <v>0</v>
      </c>
      <c r="E168" s="114">
        <v>0</v>
      </c>
      <c r="F168" s="114">
        <v>0</v>
      </c>
      <c r="G168" s="115">
        <f>D168-E168</f>
        <v>0</v>
      </c>
    </row>
    <row r="169" spans="1:7" ht="14.25" customHeight="1" x14ac:dyDescent="0.2">
      <c r="A169" s="113" t="s">
        <v>182</v>
      </c>
      <c r="B169" s="114" t="s">
        <v>180</v>
      </c>
      <c r="C169" s="114">
        <v>0</v>
      </c>
      <c r="D169" s="114">
        <v>0</v>
      </c>
      <c r="E169" s="114">
        <v>0</v>
      </c>
      <c r="F169" s="114">
        <v>0</v>
      </c>
      <c r="G169" s="115">
        <f>D169-E169</f>
        <v>0</v>
      </c>
    </row>
    <row r="170" spans="1:7" ht="14.25" customHeight="1" x14ac:dyDescent="0.2">
      <c r="A170" s="113" t="s">
        <v>183</v>
      </c>
      <c r="B170" s="114" t="s">
        <v>180</v>
      </c>
      <c r="C170" s="114">
        <v>0</v>
      </c>
      <c r="D170" s="114">
        <v>0</v>
      </c>
      <c r="E170" s="114">
        <v>0</v>
      </c>
      <c r="F170" s="114">
        <v>0</v>
      </c>
      <c r="G170" s="115">
        <f>D170-E170</f>
        <v>0</v>
      </c>
    </row>
    <row r="171" spans="1:7" ht="14.25" customHeight="1" x14ac:dyDescent="0.2">
      <c r="A171" s="116" t="s">
        <v>177</v>
      </c>
      <c r="B171" s="117" t="s">
        <v>180</v>
      </c>
      <c r="C171" s="117">
        <f>+C167+C168+C169+C170</f>
        <v>0</v>
      </c>
      <c r="D171" s="117">
        <f>SUM(D167:D170)</f>
        <v>0</v>
      </c>
      <c r="E171" s="117">
        <f>+E167+E168+E169+E170</f>
        <v>0</v>
      </c>
      <c r="F171" s="117">
        <f>+F167+F168+F169+F170</f>
        <v>0</v>
      </c>
      <c r="G171" s="117">
        <f>SUM(G167:G170)</f>
        <v>0</v>
      </c>
    </row>
    <row r="172" spans="1:7" ht="14.25" customHeight="1" x14ac:dyDescent="0.2">
      <c r="A172" s="118" t="s">
        <v>47</v>
      </c>
      <c r="B172" s="118"/>
      <c r="C172" s="118"/>
      <c r="D172" s="118"/>
      <c r="E172" s="118"/>
      <c r="F172" s="118"/>
      <c r="G172" s="118"/>
    </row>
    <row r="173" spans="1:7" ht="14.25" customHeight="1" x14ac:dyDescent="0.2">
      <c r="A173" s="106"/>
      <c r="B173" s="119"/>
      <c r="C173" s="119"/>
      <c r="D173" s="119"/>
      <c r="E173" s="119"/>
      <c r="F173" s="119"/>
      <c r="G173" s="119"/>
    </row>
  </sheetData>
  <mergeCells count="25">
    <mergeCell ref="A37:G37"/>
    <mergeCell ref="A38:A40"/>
    <mergeCell ref="B38:F38"/>
    <mergeCell ref="G38:G39"/>
    <mergeCell ref="A109:G109"/>
    <mergeCell ref="A110:A112"/>
    <mergeCell ref="B110:F110"/>
    <mergeCell ref="G110:G111"/>
    <mergeCell ref="A73:G73"/>
    <mergeCell ref="A74:A76"/>
    <mergeCell ref="B74:F74"/>
    <mergeCell ref="G74:G75"/>
    <mergeCell ref="A163:G163"/>
    <mergeCell ref="A164:A166"/>
    <mergeCell ref="B164:F164"/>
    <mergeCell ref="G164:G165"/>
    <mergeCell ref="A172:G172"/>
    <mergeCell ref="A148:G148"/>
    <mergeCell ref="A149:A151"/>
    <mergeCell ref="B149:F149"/>
    <mergeCell ref="G149:G150"/>
    <mergeCell ref="A1:G1"/>
    <mergeCell ref="A2:A4"/>
    <mergeCell ref="B2:F2"/>
    <mergeCell ref="G2:G3"/>
  </mergeCells>
  <printOptions horizontalCentered="1"/>
  <pageMargins left="0.78740157480314965" right="0.59055118110236227" top="0.78740157480314965" bottom="0.78740157480314965" header="0.31496062992125984" footer="0.31496062992125984"/>
  <pageSetup scale="9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31730-3A42-4605-BD5A-42E353E46D72}">
  <sheetPr>
    <tabColor theme="4" tint="-0.249977111117893"/>
  </sheetPr>
  <dimension ref="A1:J17"/>
  <sheetViews>
    <sheetView showGridLines="0" tabSelected="1" workbookViewId="0">
      <selection activeCell="A11" sqref="A11"/>
    </sheetView>
  </sheetViews>
  <sheetFormatPr baseColWidth="10" defaultColWidth="12" defaultRowHeight="11.25" x14ac:dyDescent="0.2"/>
  <cols>
    <col min="1" max="1" width="47.6640625" style="184" customWidth="1"/>
    <col min="2" max="2" width="16" style="184" bestFit="1" customWidth="1"/>
    <col min="3" max="3" width="17.83203125" style="184" customWidth="1"/>
    <col min="4" max="4" width="16" style="184" bestFit="1" customWidth="1"/>
    <col min="5" max="7" width="17.6640625" style="184" bestFit="1" customWidth="1"/>
    <col min="8" max="16384" width="12" style="184"/>
  </cols>
  <sheetData>
    <row r="1" spans="1:10" ht="57.75" customHeight="1" x14ac:dyDescent="0.2">
      <c r="A1" s="181" t="s">
        <v>296</v>
      </c>
      <c r="B1" s="182"/>
      <c r="C1" s="182"/>
      <c r="D1" s="182"/>
      <c r="E1" s="182"/>
      <c r="F1" s="182"/>
      <c r="G1" s="183"/>
    </row>
    <row r="2" spans="1:10" x14ac:dyDescent="0.2">
      <c r="A2" s="185"/>
      <c r="B2" s="181" t="s">
        <v>178</v>
      </c>
      <c r="C2" s="182"/>
      <c r="D2" s="182"/>
      <c r="E2" s="182"/>
      <c r="F2" s="183"/>
      <c r="G2" s="186" t="s">
        <v>54</v>
      </c>
    </row>
    <row r="3" spans="1:10" ht="24.95" customHeight="1" x14ac:dyDescent="0.2">
      <c r="A3" s="187"/>
      <c r="B3" s="188" t="s">
        <v>55</v>
      </c>
      <c r="C3" s="188" t="s">
        <v>56</v>
      </c>
      <c r="D3" s="188" t="s">
        <v>6</v>
      </c>
      <c r="E3" s="188" t="s">
        <v>7</v>
      </c>
      <c r="F3" s="188" t="s">
        <v>57</v>
      </c>
      <c r="G3" s="189"/>
    </row>
    <row r="4" spans="1:10" x14ac:dyDescent="0.2">
      <c r="A4" s="190"/>
      <c r="B4" s="191">
        <v>1</v>
      </c>
      <c r="C4" s="191">
        <v>2</v>
      </c>
      <c r="D4" s="191" t="s">
        <v>58</v>
      </c>
      <c r="E4" s="191">
        <v>4</v>
      </c>
      <c r="F4" s="191">
        <v>5</v>
      </c>
      <c r="G4" s="191" t="s">
        <v>59</v>
      </c>
    </row>
    <row r="5" spans="1:10" ht="12.75" customHeight="1" x14ac:dyDescent="0.2">
      <c r="A5" s="192" t="s">
        <v>297</v>
      </c>
      <c r="B5" s="193">
        <v>13058007858.450001</v>
      </c>
      <c r="C5" s="193">
        <v>1420270945.5699999</v>
      </c>
      <c r="D5" s="193">
        <v>14478278804.02</v>
      </c>
      <c r="E5" s="193">
        <v>8480582511.3900003</v>
      </c>
      <c r="F5" s="193">
        <v>8475255442.3100004</v>
      </c>
      <c r="G5" s="193">
        <f>+D5-E5</f>
        <v>5997696292.6300001</v>
      </c>
    </row>
    <row r="6" spans="1:10" ht="12.75" customHeight="1" x14ac:dyDescent="0.2">
      <c r="A6" s="192" t="s">
        <v>298</v>
      </c>
      <c r="B6" s="194">
        <v>301568584</v>
      </c>
      <c r="C6" s="194">
        <v>305498475.13</v>
      </c>
      <c r="D6" s="194">
        <v>607067059.13</v>
      </c>
      <c r="E6" s="194">
        <v>73685959.519999996</v>
      </c>
      <c r="F6" s="194">
        <v>73685959.519999996</v>
      </c>
      <c r="G6" s="194">
        <f>+D6-E6</f>
        <v>533381099.61000001</v>
      </c>
    </row>
    <row r="7" spans="1:10" ht="12.75" customHeight="1" x14ac:dyDescent="0.2">
      <c r="A7" s="192" t="s">
        <v>299</v>
      </c>
      <c r="B7" s="194">
        <v>0</v>
      </c>
      <c r="C7" s="194">
        <v>0</v>
      </c>
      <c r="D7" s="194">
        <v>0</v>
      </c>
      <c r="E7" s="194">
        <v>0</v>
      </c>
      <c r="F7" s="194">
        <v>0</v>
      </c>
      <c r="G7" s="194">
        <f>+D7-E7</f>
        <v>0</v>
      </c>
    </row>
    <row r="8" spans="1:10" ht="12.75" customHeight="1" x14ac:dyDescent="0.2">
      <c r="A8" s="192" t="s">
        <v>225</v>
      </c>
      <c r="B8" s="194">
        <v>0</v>
      </c>
      <c r="C8" s="194">
        <v>0</v>
      </c>
      <c r="D8" s="194">
        <v>0</v>
      </c>
      <c r="E8" s="194">
        <v>0</v>
      </c>
      <c r="F8" s="194">
        <v>0</v>
      </c>
      <c r="G8" s="194">
        <f>+D8-E8</f>
        <v>0</v>
      </c>
      <c r="H8" s="195"/>
      <c r="I8" s="196"/>
      <c r="J8" s="196"/>
    </row>
    <row r="9" spans="1:10" ht="12.75" customHeight="1" x14ac:dyDescent="0.2">
      <c r="A9" s="192" t="s">
        <v>253</v>
      </c>
      <c r="B9" s="194">
        <v>0</v>
      </c>
      <c r="C9" s="194">
        <v>0</v>
      </c>
      <c r="D9" s="194">
        <v>0</v>
      </c>
      <c r="E9" s="194">
        <v>0</v>
      </c>
      <c r="F9" s="194">
        <v>0</v>
      </c>
      <c r="G9" s="194">
        <f>+D9-E9</f>
        <v>0</v>
      </c>
      <c r="H9" s="195"/>
      <c r="I9" s="196"/>
      <c r="J9" s="196"/>
    </row>
    <row r="10" spans="1:10" ht="12.75" customHeight="1" x14ac:dyDescent="0.2">
      <c r="A10" s="197" t="s">
        <v>177</v>
      </c>
      <c r="B10" s="198">
        <f>SUM(B5:B9)</f>
        <v>13359576442.450001</v>
      </c>
      <c r="C10" s="198">
        <f>SUM(C5:C9)</f>
        <v>1725769420.6999998</v>
      </c>
      <c r="D10" s="198">
        <f>SUM(D5+D6+D7+D8+D9)</f>
        <v>15085345863.15</v>
      </c>
      <c r="E10" s="198">
        <f>SUM(E5+E6+E7+E8+E9)</f>
        <v>8554268470.9100008</v>
      </c>
      <c r="F10" s="198">
        <f>SUM(F5+F6+F7+F8+F9)</f>
        <v>8548941401.8300009</v>
      </c>
      <c r="G10" s="198">
        <f>SUM(G5+G6+G7+G8+G9)</f>
        <v>6531077392.2399998</v>
      </c>
    </row>
    <row r="11" spans="1:10" ht="12.75" customHeight="1" x14ac:dyDescent="0.2">
      <c r="A11" s="199" t="s">
        <v>47</v>
      </c>
    </row>
    <row r="13" spans="1:10" ht="12.75" x14ac:dyDescent="0.2">
      <c r="B13" s="200"/>
      <c r="C13" s="200"/>
      <c r="D13" s="200"/>
      <c r="E13" s="200"/>
      <c r="F13" s="200"/>
      <c r="G13" s="200"/>
    </row>
    <row r="14" spans="1:10" x14ac:dyDescent="0.2">
      <c r="B14" s="201"/>
    </row>
    <row r="15" spans="1:10" x14ac:dyDescent="0.2">
      <c r="B15" s="201"/>
    </row>
    <row r="16" spans="1:10" x14ac:dyDescent="0.2">
      <c r="B16" s="201"/>
    </row>
    <row r="17" spans="2:2" x14ac:dyDescent="0.2">
      <c r="B17" s="201"/>
    </row>
  </sheetData>
  <sheetProtection formatCells="0" formatColumns="0" formatRows="0" autoFilter="0"/>
  <mergeCells count="5">
    <mergeCell ref="A1:G1"/>
    <mergeCell ref="A2:A4"/>
    <mergeCell ref="B2:F2"/>
    <mergeCell ref="G2:G3"/>
    <mergeCell ref="H8:J9"/>
  </mergeCells>
  <printOptions horizontalCentered="1"/>
  <pageMargins left="0.78740157480314965" right="0.59055118110236227" top="0.78740157480314965" bottom="0.78740157480314965" header="0.31496062992125984" footer="0.31496062992125984"/>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A2585-CE21-456C-AADC-EAB07DC17658}">
  <sheetPr>
    <tabColor theme="4" tint="-0.249977111117893"/>
    <pageSetUpPr fitToPage="1"/>
  </sheetPr>
  <dimension ref="A1:H78"/>
  <sheetViews>
    <sheetView showGridLines="0" tabSelected="1" zoomScale="85" zoomScaleNormal="85" workbookViewId="0">
      <selection activeCell="A11" sqref="A11"/>
    </sheetView>
  </sheetViews>
  <sheetFormatPr baseColWidth="10" defaultColWidth="25.5" defaultRowHeight="12" x14ac:dyDescent="0.2"/>
  <cols>
    <col min="1" max="1" width="6" style="130" bestFit="1" customWidth="1"/>
    <col min="2" max="2" width="71.1640625" style="130" bestFit="1" customWidth="1"/>
    <col min="3" max="8" width="23.33203125" style="130" customWidth="1"/>
    <col min="9" max="16384" width="25.5" style="130"/>
  </cols>
  <sheetData>
    <row r="1" spans="1:8" ht="71.25" customHeight="1" x14ac:dyDescent="0.2">
      <c r="A1" s="127" t="s">
        <v>191</v>
      </c>
      <c r="B1" s="128"/>
      <c r="C1" s="128"/>
      <c r="D1" s="128"/>
      <c r="E1" s="128"/>
      <c r="F1" s="128"/>
      <c r="G1" s="128"/>
      <c r="H1" s="129"/>
    </row>
    <row r="2" spans="1:8" ht="12" customHeight="1" x14ac:dyDescent="0.2">
      <c r="A2" s="131" t="s">
        <v>52</v>
      </c>
      <c r="B2" s="132"/>
      <c r="C2" s="127" t="s">
        <v>178</v>
      </c>
      <c r="D2" s="128"/>
      <c r="E2" s="128"/>
      <c r="F2" s="128"/>
      <c r="G2" s="129"/>
      <c r="H2" s="133" t="s">
        <v>54</v>
      </c>
    </row>
    <row r="3" spans="1:8" ht="33" customHeight="1" x14ac:dyDescent="0.2">
      <c r="A3" s="134"/>
      <c r="B3" s="135"/>
      <c r="C3" s="136" t="s">
        <v>55</v>
      </c>
      <c r="D3" s="136" t="s">
        <v>56</v>
      </c>
      <c r="E3" s="136" t="s">
        <v>6</v>
      </c>
      <c r="F3" s="136" t="s">
        <v>7</v>
      </c>
      <c r="G3" s="136" t="s">
        <v>57</v>
      </c>
      <c r="H3" s="137"/>
    </row>
    <row r="4" spans="1:8" x14ac:dyDescent="0.2">
      <c r="A4" s="138"/>
      <c r="B4" s="139"/>
      <c r="C4" s="140">
        <v>1</v>
      </c>
      <c r="D4" s="140">
        <v>2</v>
      </c>
      <c r="E4" s="140" t="s">
        <v>58</v>
      </c>
      <c r="F4" s="140">
        <v>4</v>
      </c>
      <c r="G4" s="140">
        <v>5</v>
      </c>
      <c r="H4" s="140" t="s">
        <v>59</v>
      </c>
    </row>
    <row r="5" spans="1:8" ht="12.95" customHeight="1" x14ac:dyDescent="0.2">
      <c r="A5" s="141" t="s">
        <v>192</v>
      </c>
      <c r="B5" s="142"/>
      <c r="C5" s="143">
        <f t="shared" ref="C5:H5" si="0">SUM(C6:C12)</f>
        <v>8016945230.3000002</v>
      </c>
      <c r="D5" s="143">
        <f t="shared" si="0"/>
        <v>370400340.73000002</v>
      </c>
      <c r="E5" s="143">
        <f t="shared" si="0"/>
        <v>8387345571.0300007</v>
      </c>
      <c r="F5" s="143">
        <f t="shared" si="0"/>
        <v>5478095539.4800014</v>
      </c>
      <c r="G5" s="143">
        <f t="shared" si="0"/>
        <v>5478095539.4800014</v>
      </c>
      <c r="H5" s="143">
        <f t="shared" si="0"/>
        <v>2909250031.5499997</v>
      </c>
    </row>
    <row r="6" spans="1:8" ht="12.95" customHeight="1" x14ac:dyDescent="0.2">
      <c r="A6" s="144">
        <v>1100</v>
      </c>
      <c r="B6" s="145" t="s">
        <v>193</v>
      </c>
      <c r="C6" s="146">
        <v>1868375925</v>
      </c>
      <c r="D6" s="146">
        <v>19928129.260000002</v>
      </c>
      <c r="E6" s="147">
        <v>1888304054.26</v>
      </c>
      <c r="F6" s="146">
        <v>1480999069.9300001</v>
      </c>
      <c r="G6" s="146">
        <v>1480999069.9300001</v>
      </c>
      <c r="H6" s="147">
        <f t="shared" ref="H6:H12" si="1">E6-F6</f>
        <v>407304984.32999992</v>
      </c>
    </row>
    <row r="7" spans="1:8" ht="12.95" customHeight="1" x14ac:dyDescent="0.2">
      <c r="A7" s="144">
        <v>1200</v>
      </c>
      <c r="B7" s="145" t="s">
        <v>194</v>
      </c>
      <c r="C7" s="146">
        <v>1844668164</v>
      </c>
      <c r="D7" s="146">
        <v>263284186.87</v>
      </c>
      <c r="E7" s="147">
        <v>2107952350.8699999</v>
      </c>
      <c r="F7" s="146">
        <v>1563582095.3800001</v>
      </c>
      <c r="G7" s="146">
        <v>1563582095.3800001</v>
      </c>
      <c r="H7" s="147">
        <f t="shared" si="1"/>
        <v>544370255.48999977</v>
      </c>
    </row>
    <row r="8" spans="1:8" ht="12.95" customHeight="1" x14ac:dyDescent="0.2">
      <c r="A8" s="144">
        <v>1300</v>
      </c>
      <c r="B8" s="145" t="s">
        <v>195</v>
      </c>
      <c r="C8" s="146">
        <v>2535509118.3000002</v>
      </c>
      <c r="D8" s="146">
        <v>-324937524.5</v>
      </c>
      <c r="E8" s="147">
        <v>2210571593.8000002</v>
      </c>
      <c r="F8" s="146">
        <v>1066040762.88</v>
      </c>
      <c r="G8" s="146">
        <v>1066040762.88</v>
      </c>
      <c r="H8" s="147">
        <f t="shared" si="1"/>
        <v>1144530830.9200001</v>
      </c>
    </row>
    <row r="9" spans="1:8" ht="12.95" customHeight="1" x14ac:dyDescent="0.2">
      <c r="A9" s="144">
        <v>1400</v>
      </c>
      <c r="B9" s="145" t="s">
        <v>196</v>
      </c>
      <c r="C9" s="146">
        <v>499420617</v>
      </c>
      <c r="D9" s="146">
        <v>15031526.560000001</v>
      </c>
      <c r="E9" s="147">
        <v>514452143.56</v>
      </c>
      <c r="F9" s="146">
        <v>390608142.06</v>
      </c>
      <c r="G9" s="146">
        <v>390608142.06</v>
      </c>
      <c r="H9" s="147">
        <f t="shared" si="1"/>
        <v>123844001.5</v>
      </c>
    </row>
    <row r="10" spans="1:8" ht="12.95" customHeight="1" x14ac:dyDescent="0.2">
      <c r="A10" s="144">
        <v>1500</v>
      </c>
      <c r="B10" s="145" t="s">
        <v>197</v>
      </c>
      <c r="C10" s="146">
        <v>502946441</v>
      </c>
      <c r="D10" s="146">
        <v>890291940.28999996</v>
      </c>
      <c r="E10" s="147">
        <v>1393238381.29</v>
      </c>
      <c r="F10" s="146">
        <v>932849284.80999994</v>
      </c>
      <c r="G10" s="146">
        <v>932849284.80999994</v>
      </c>
      <c r="H10" s="147">
        <f t="shared" si="1"/>
        <v>460389096.48000002</v>
      </c>
    </row>
    <row r="11" spans="1:8" ht="12.95" customHeight="1" x14ac:dyDescent="0.2">
      <c r="A11" s="144">
        <v>1600</v>
      </c>
      <c r="B11" s="145" t="s">
        <v>198</v>
      </c>
      <c r="C11" s="146">
        <v>596069068</v>
      </c>
      <c r="D11" s="146">
        <v>-493197917.75</v>
      </c>
      <c r="E11" s="147">
        <v>102871150.25</v>
      </c>
      <c r="F11" s="146">
        <v>0</v>
      </c>
      <c r="G11" s="146">
        <v>0</v>
      </c>
      <c r="H11" s="147">
        <f t="shared" si="1"/>
        <v>102871150.25</v>
      </c>
    </row>
    <row r="12" spans="1:8" ht="12.95" customHeight="1" x14ac:dyDescent="0.2">
      <c r="A12" s="144">
        <v>1700</v>
      </c>
      <c r="B12" s="145" t="s">
        <v>199</v>
      </c>
      <c r="C12" s="146">
        <v>169955897</v>
      </c>
      <c r="D12" s="146">
        <v>0</v>
      </c>
      <c r="E12" s="147">
        <v>169955897</v>
      </c>
      <c r="F12" s="146">
        <v>44016184.420000002</v>
      </c>
      <c r="G12" s="146">
        <v>44016184.420000002</v>
      </c>
      <c r="H12" s="147">
        <f t="shared" si="1"/>
        <v>125939712.58</v>
      </c>
    </row>
    <row r="13" spans="1:8" ht="12.95" customHeight="1" x14ac:dyDescent="0.2">
      <c r="A13" s="141" t="s">
        <v>200</v>
      </c>
      <c r="B13" s="142"/>
      <c r="C13" s="143">
        <f t="shared" ref="C13:H13" si="2">SUM(C14:C22)</f>
        <v>2365428647.29</v>
      </c>
      <c r="D13" s="143">
        <f t="shared" si="2"/>
        <v>713377885.06000006</v>
      </c>
      <c r="E13" s="143">
        <f t="shared" si="2"/>
        <v>3078806532.3500004</v>
      </c>
      <c r="F13" s="143">
        <f t="shared" si="2"/>
        <v>1363724917.75</v>
      </c>
      <c r="G13" s="143">
        <f t="shared" si="2"/>
        <v>1363761398.6700001</v>
      </c>
      <c r="H13" s="143">
        <f t="shared" si="2"/>
        <v>1715081614.5999997</v>
      </c>
    </row>
    <row r="14" spans="1:8" ht="23.45" customHeight="1" x14ac:dyDescent="0.2">
      <c r="A14" s="144">
        <v>2100</v>
      </c>
      <c r="B14" s="145" t="s">
        <v>201</v>
      </c>
      <c r="C14" s="146">
        <v>30975068.789999999</v>
      </c>
      <c r="D14" s="146">
        <v>58795751.649999999</v>
      </c>
      <c r="E14" s="147">
        <v>89770820.439999998</v>
      </c>
      <c r="F14" s="146">
        <v>40620368.390000001</v>
      </c>
      <c r="G14" s="146">
        <v>40620368.390000001</v>
      </c>
      <c r="H14" s="147">
        <f t="shared" ref="H14:H22" si="3">E14-F14</f>
        <v>49150452.049999997</v>
      </c>
    </row>
    <row r="15" spans="1:8" ht="12.95" customHeight="1" x14ac:dyDescent="0.2">
      <c r="A15" s="144">
        <v>2200</v>
      </c>
      <c r="B15" s="145" t="s">
        <v>202</v>
      </c>
      <c r="C15" s="146">
        <v>89378927.700000003</v>
      </c>
      <c r="D15" s="146">
        <v>7350126.5599999996</v>
      </c>
      <c r="E15" s="147">
        <v>96729054.260000005</v>
      </c>
      <c r="F15" s="146">
        <v>56932019.299999997</v>
      </c>
      <c r="G15" s="146">
        <v>56932019.299999997</v>
      </c>
      <c r="H15" s="147">
        <f t="shared" si="3"/>
        <v>39797034.960000008</v>
      </c>
    </row>
    <row r="16" spans="1:8" ht="12.95" customHeight="1" x14ac:dyDescent="0.2">
      <c r="A16" s="144">
        <v>2300</v>
      </c>
      <c r="B16" s="145" t="s">
        <v>203</v>
      </c>
      <c r="C16" s="146">
        <v>16777.21</v>
      </c>
      <c r="D16" s="146">
        <v>-3000</v>
      </c>
      <c r="E16" s="147">
        <v>13777.21</v>
      </c>
      <c r="F16" s="146">
        <v>0</v>
      </c>
      <c r="G16" s="146">
        <v>0</v>
      </c>
      <c r="H16" s="147">
        <f t="shared" si="3"/>
        <v>13777.21</v>
      </c>
    </row>
    <row r="17" spans="1:8" ht="12.95" customHeight="1" x14ac:dyDescent="0.2">
      <c r="A17" s="144">
        <v>2400</v>
      </c>
      <c r="B17" s="145" t="s">
        <v>204</v>
      </c>
      <c r="C17" s="146">
        <v>5601548.2199999997</v>
      </c>
      <c r="D17" s="146">
        <v>4655767.9800000004</v>
      </c>
      <c r="E17" s="147">
        <v>10257316.199999999</v>
      </c>
      <c r="F17" s="146">
        <v>4254169.34</v>
      </c>
      <c r="G17" s="146">
        <v>4254169.34</v>
      </c>
      <c r="H17" s="147">
        <f t="shared" si="3"/>
        <v>6003146.8599999994</v>
      </c>
    </row>
    <row r="18" spans="1:8" ht="12.95" customHeight="1" x14ac:dyDescent="0.2">
      <c r="A18" s="144">
        <v>2500</v>
      </c>
      <c r="B18" s="145" t="s">
        <v>205</v>
      </c>
      <c r="C18" s="146">
        <v>2118084037.75</v>
      </c>
      <c r="D18" s="146">
        <v>490502644.99000001</v>
      </c>
      <c r="E18" s="147">
        <v>2608586682.7399998</v>
      </c>
      <c r="F18" s="146">
        <v>1072938580.01</v>
      </c>
      <c r="G18" s="146">
        <v>1072975829.9299999</v>
      </c>
      <c r="H18" s="147">
        <f t="shared" si="3"/>
        <v>1535648102.7299998</v>
      </c>
    </row>
    <row r="19" spans="1:8" ht="12.95" customHeight="1" x14ac:dyDescent="0.2">
      <c r="A19" s="144">
        <v>2600</v>
      </c>
      <c r="B19" s="145" t="s">
        <v>206</v>
      </c>
      <c r="C19" s="146">
        <v>61924035.920000002</v>
      </c>
      <c r="D19" s="146">
        <v>-4346713.3499999996</v>
      </c>
      <c r="E19" s="147">
        <v>57577322.57</v>
      </c>
      <c r="F19" s="146">
        <v>41688345.68</v>
      </c>
      <c r="G19" s="146">
        <v>41688345.68</v>
      </c>
      <c r="H19" s="147">
        <f t="shared" si="3"/>
        <v>15888976.890000001</v>
      </c>
    </row>
    <row r="20" spans="1:8" ht="12.95" customHeight="1" x14ac:dyDescent="0.2">
      <c r="A20" s="144">
        <v>2700</v>
      </c>
      <c r="B20" s="145" t="s">
        <v>207</v>
      </c>
      <c r="C20" s="146">
        <v>30164874</v>
      </c>
      <c r="D20" s="146">
        <v>148120899.55000001</v>
      </c>
      <c r="E20" s="147">
        <v>178285773.55000001</v>
      </c>
      <c r="F20" s="146">
        <v>126788004.93000001</v>
      </c>
      <c r="G20" s="146">
        <v>126788004.93000001</v>
      </c>
      <c r="H20" s="147">
        <f t="shared" si="3"/>
        <v>51497768.620000005</v>
      </c>
    </row>
    <row r="21" spans="1:8" ht="12.95" customHeight="1" x14ac:dyDescent="0.2">
      <c r="A21" s="144">
        <v>2800</v>
      </c>
      <c r="B21" s="145" t="s">
        <v>208</v>
      </c>
      <c r="C21" s="146">
        <v>0</v>
      </c>
      <c r="D21" s="146">
        <v>0</v>
      </c>
      <c r="E21" s="147">
        <v>0</v>
      </c>
      <c r="F21" s="146">
        <v>0</v>
      </c>
      <c r="G21" s="146">
        <v>0</v>
      </c>
      <c r="H21" s="147">
        <f t="shared" si="3"/>
        <v>0</v>
      </c>
    </row>
    <row r="22" spans="1:8" ht="12.95" customHeight="1" x14ac:dyDescent="0.2">
      <c r="A22" s="144">
        <v>2900</v>
      </c>
      <c r="B22" s="145" t="s">
        <v>209</v>
      </c>
      <c r="C22" s="146">
        <v>29283377.699999999</v>
      </c>
      <c r="D22" s="146">
        <v>8302407.6799999997</v>
      </c>
      <c r="E22" s="147">
        <v>37585785.379999995</v>
      </c>
      <c r="F22" s="146">
        <v>20503430.100000001</v>
      </c>
      <c r="G22" s="146">
        <v>20502661.100000001</v>
      </c>
      <c r="H22" s="147">
        <f t="shared" si="3"/>
        <v>17082355.279999994</v>
      </c>
    </row>
    <row r="23" spans="1:8" ht="12.95" customHeight="1" x14ac:dyDescent="0.2">
      <c r="A23" s="141" t="s">
        <v>210</v>
      </c>
      <c r="B23" s="142"/>
      <c r="C23" s="143">
        <f t="shared" ref="C23:H23" si="4">SUM(C24:C32)</f>
        <v>2605533436.7900004</v>
      </c>
      <c r="D23" s="143">
        <f t="shared" si="4"/>
        <v>336459146.27999997</v>
      </c>
      <c r="E23" s="143">
        <f t="shared" si="4"/>
        <v>2941992583.0700006</v>
      </c>
      <c r="F23" s="143">
        <f t="shared" si="4"/>
        <v>1638718054.1600001</v>
      </c>
      <c r="G23" s="143">
        <f t="shared" si="4"/>
        <v>1633354504.1600001</v>
      </c>
      <c r="H23" s="143">
        <f t="shared" si="4"/>
        <v>1303274528.9100001</v>
      </c>
    </row>
    <row r="24" spans="1:8" ht="12.95" customHeight="1" x14ac:dyDescent="0.2">
      <c r="A24" s="144">
        <v>3100</v>
      </c>
      <c r="B24" s="145" t="s">
        <v>211</v>
      </c>
      <c r="C24" s="146">
        <v>137088310.28999999</v>
      </c>
      <c r="D24" s="146">
        <v>10241163.23</v>
      </c>
      <c r="E24" s="147">
        <v>147329473.51999998</v>
      </c>
      <c r="F24" s="146">
        <v>99764978.079999998</v>
      </c>
      <c r="G24" s="146">
        <v>99764978.079999998</v>
      </c>
      <c r="H24" s="147">
        <f t="shared" ref="H24:H32" si="5">E24-F24</f>
        <v>47564495.439999983</v>
      </c>
    </row>
    <row r="25" spans="1:8" ht="12.95" customHeight="1" x14ac:dyDescent="0.2">
      <c r="A25" s="144">
        <v>3200</v>
      </c>
      <c r="B25" s="145" t="s">
        <v>212</v>
      </c>
      <c r="C25" s="146">
        <v>15995830.24</v>
      </c>
      <c r="D25" s="146">
        <v>5008752.07</v>
      </c>
      <c r="E25" s="147">
        <v>21004582.310000002</v>
      </c>
      <c r="F25" s="146">
        <v>10943127.35</v>
      </c>
      <c r="G25" s="146">
        <v>10943127.35</v>
      </c>
      <c r="H25" s="147">
        <f t="shared" si="5"/>
        <v>10061454.960000003</v>
      </c>
    </row>
    <row r="26" spans="1:8" ht="12.95" customHeight="1" x14ac:dyDescent="0.2">
      <c r="A26" s="144">
        <v>3300</v>
      </c>
      <c r="B26" s="145" t="s">
        <v>213</v>
      </c>
      <c r="C26" s="146">
        <v>925360787.57000005</v>
      </c>
      <c r="D26" s="146">
        <v>214960330.38999999</v>
      </c>
      <c r="E26" s="147">
        <v>1140321117.96</v>
      </c>
      <c r="F26" s="146">
        <v>620258960.92999995</v>
      </c>
      <c r="G26" s="146">
        <v>614895410.92999995</v>
      </c>
      <c r="H26" s="147">
        <f t="shared" si="5"/>
        <v>520062157.03000009</v>
      </c>
    </row>
    <row r="27" spans="1:8" ht="12.95" customHeight="1" x14ac:dyDescent="0.2">
      <c r="A27" s="144">
        <v>3400</v>
      </c>
      <c r="B27" s="145" t="s">
        <v>214</v>
      </c>
      <c r="C27" s="146">
        <v>386396809.79000002</v>
      </c>
      <c r="D27" s="146">
        <v>-83569711.659999996</v>
      </c>
      <c r="E27" s="147">
        <v>302827098.13</v>
      </c>
      <c r="F27" s="146">
        <v>185018683.53999999</v>
      </c>
      <c r="G27" s="146">
        <v>185018683.53999999</v>
      </c>
      <c r="H27" s="147">
        <f t="shared" si="5"/>
        <v>117808414.59</v>
      </c>
    </row>
    <row r="28" spans="1:8" ht="12.95" customHeight="1" x14ac:dyDescent="0.2">
      <c r="A28" s="144">
        <v>3500</v>
      </c>
      <c r="B28" s="145" t="s">
        <v>215</v>
      </c>
      <c r="C28" s="146">
        <v>975179153.28999996</v>
      </c>
      <c r="D28" s="146">
        <v>126885546.19</v>
      </c>
      <c r="E28" s="147">
        <v>1102064699.48</v>
      </c>
      <c r="F28" s="146">
        <v>573820384.72000003</v>
      </c>
      <c r="G28" s="146">
        <v>573820384.72000003</v>
      </c>
      <c r="H28" s="147">
        <f t="shared" si="5"/>
        <v>528244314.75999999</v>
      </c>
    </row>
    <row r="29" spans="1:8" ht="12.95" customHeight="1" x14ac:dyDescent="0.2">
      <c r="A29" s="144">
        <v>3600</v>
      </c>
      <c r="B29" s="145" t="s">
        <v>216</v>
      </c>
      <c r="C29" s="146">
        <v>9836852</v>
      </c>
      <c r="D29" s="146">
        <v>52071184</v>
      </c>
      <c r="E29" s="147">
        <v>61908036</v>
      </c>
      <c r="F29" s="146">
        <v>26622843.890000001</v>
      </c>
      <c r="G29" s="146">
        <v>26622843.890000001</v>
      </c>
      <c r="H29" s="147">
        <f t="shared" si="5"/>
        <v>35285192.109999999</v>
      </c>
    </row>
    <row r="30" spans="1:8" ht="12.95" customHeight="1" x14ac:dyDescent="0.2">
      <c r="A30" s="144">
        <v>3700</v>
      </c>
      <c r="B30" s="145" t="s">
        <v>217</v>
      </c>
      <c r="C30" s="146">
        <v>4632003.05</v>
      </c>
      <c r="D30" s="146">
        <v>315599</v>
      </c>
      <c r="E30" s="147">
        <v>4947602.05</v>
      </c>
      <c r="F30" s="146">
        <v>846041.17</v>
      </c>
      <c r="G30" s="146">
        <v>846041.17</v>
      </c>
      <c r="H30" s="147">
        <f t="shared" si="5"/>
        <v>4101560.88</v>
      </c>
    </row>
    <row r="31" spans="1:8" ht="12.95" customHeight="1" x14ac:dyDescent="0.2">
      <c r="A31" s="144">
        <v>3800</v>
      </c>
      <c r="B31" s="145" t="s">
        <v>218</v>
      </c>
      <c r="C31" s="146">
        <v>465750</v>
      </c>
      <c r="D31" s="146">
        <v>7005947.7800000003</v>
      </c>
      <c r="E31" s="147">
        <v>7471697.7800000003</v>
      </c>
      <c r="F31" s="146">
        <v>1323910.98</v>
      </c>
      <c r="G31" s="146">
        <v>1323910.98</v>
      </c>
      <c r="H31" s="147">
        <f t="shared" si="5"/>
        <v>6147786.8000000007</v>
      </c>
    </row>
    <row r="32" spans="1:8" ht="12.95" customHeight="1" x14ac:dyDescent="0.2">
      <c r="A32" s="144">
        <v>3900</v>
      </c>
      <c r="B32" s="145" t="s">
        <v>219</v>
      </c>
      <c r="C32" s="146">
        <v>150577940.56</v>
      </c>
      <c r="D32" s="146">
        <v>3540335.28</v>
      </c>
      <c r="E32" s="147">
        <v>154118275.84</v>
      </c>
      <c r="F32" s="146">
        <v>120119123.5</v>
      </c>
      <c r="G32" s="146">
        <v>120119123.5</v>
      </c>
      <c r="H32" s="147">
        <f t="shared" si="5"/>
        <v>33999152.340000004</v>
      </c>
    </row>
    <row r="33" spans="1:8" ht="12.95" customHeight="1" x14ac:dyDescent="0.2">
      <c r="A33" s="141" t="s">
        <v>220</v>
      </c>
      <c r="B33" s="142"/>
      <c r="C33" s="143">
        <f t="shared" ref="C33:H33" si="6">SUM(C34:C42)</f>
        <v>1393689.0899999999</v>
      </c>
      <c r="D33" s="143">
        <f t="shared" si="6"/>
        <v>33573.5</v>
      </c>
      <c r="E33" s="143">
        <f t="shared" si="6"/>
        <v>1427262.5899999999</v>
      </c>
      <c r="F33" s="143">
        <f t="shared" si="6"/>
        <v>44000</v>
      </c>
      <c r="G33" s="143">
        <f t="shared" si="6"/>
        <v>44000</v>
      </c>
      <c r="H33" s="143">
        <f t="shared" si="6"/>
        <v>1383262.5899999999</v>
      </c>
    </row>
    <row r="34" spans="1:8" ht="12.95" customHeight="1" x14ac:dyDescent="0.2">
      <c r="A34" s="144">
        <v>4100</v>
      </c>
      <c r="B34" s="145" t="s">
        <v>221</v>
      </c>
      <c r="C34" s="146">
        <v>0</v>
      </c>
      <c r="D34" s="146">
        <v>0</v>
      </c>
      <c r="E34" s="147">
        <v>0</v>
      </c>
      <c r="F34" s="146">
        <v>0</v>
      </c>
      <c r="G34" s="146">
        <v>0</v>
      </c>
      <c r="H34" s="147">
        <f t="shared" ref="H34:H42" si="7">E34-F34</f>
        <v>0</v>
      </c>
    </row>
    <row r="35" spans="1:8" ht="12.95" customHeight="1" x14ac:dyDescent="0.2">
      <c r="A35" s="144">
        <v>4200</v>
      </c>
      <c r="B35" s="145" t="s">
        <v>222</v>
      </c>
      <c r="C35" s="146">
        <v>0</v>
      </c>
      <c r="D35" s="146">
        <v>0</v>
      </c>
      <c r="E35" s="147">
        <v>0</v>
      </c>
      <c r="F35" s="146">
        <v>0</v>
      </c>
      <c r="G35" s="146">
        <v>0</v>
      </c>
      <c r="H35" s="147">
        <f t="shared" si="7"/>
        <v>0</v>
      </c>
    </row>
    <row r="36" spans="1:8" ht="12.95" customHeight="1" x14ac:dyDescent="0.2">
      <c r="A36" s="144">
        <v>4300</v>
      </c>
      <c r="B36" s="145" t="s">
        <v>223</v>
      </c>
      <c r="C36" s="146">
        <v>576500</v>
      </c>
      <c r="D36" s="146">
        <v>5261</v>
      </c>
      <c r="E36" s="147">
        <v>581761</v>
      </c>
      <c r="F36" s="146">
        <v>0</v>
      </c>
      <c r="G36" s="146">
        <v>0</v>
      </c>
      <c r="H36" s="147">
        <f t="shared" si="7"/>
        <v>581761</v>
      </c>
    </row>
    <row r="37" spans="1:8" ht="12.95" customHeight="1" x14ac:dyDescent="0.2">
      <c r="A37" s="144">
        <v>4400</v>
      </c>
      <c r="B37" s="145" t="s">
        <v>224</v>
      </c>
      <c r="C37" s="146">
        <v>817189.09</v>
      </c>
      <c r="D37" s="146">
        <v>28312.5</v>
      </c>
      <c r="E37" s="147">
        <v>845501.59</v>
      </c>
      <c r="F37" s="146">
        <v>44000</v>
      </c>
      <c r="G37" s="146">
        <v>44000</v>
      </c>
      <c r="H37" s="147">
        <f t="shared" si="7"/>
        <v>801501.59</v>
      </c>
    </row>
    <row r="38" spans="1:8" ht="12.95" customHeight="1" x14ac:dyDescent="0.2">
      <c r="A38" s="144">
        <v>4500</v>
      </c>
      <c r="B38" s="145" t="s">
        <v>225</v>
      </c>
      <c r="C38" s="146">
        <v>0</v>
      </c>
      <c r="D38" s="146">
        <v>0</v>
      </c>
      <c r="E38" s="147">
        <v>0</v>
      </c>
      <c r="F38" s="146">
        <v>0</v>
      </c>
      <c r="G38" s="146">
        <v>0</v>
      </c>
      <c r="H38" s="147">
        <f t="shared" si="7"/>
        <v>0</v>
      </c>
    </row>
    <row r="39" spans="1:8" ht="12.95" customHeight="1" x14ac:dyDescent="0.2">
      <c r="A39" s="144">
        <v>4600</v>
      </c>
      <c r="B39" s="145" t="s">
        <v>226</v>
      </c>
      <c r="C39" s="146">
        <v>0</v>
      </c>
      <c r="D39" s="146">
        <v>0</v>
      </c>
      <c r="E39" s="147">
        <v>0</v>
      </c>
      <c r="F39" s="146">
        <v>0</v>
      </c>
      <c r="G39" s="146">
        <v>0</v>
      </c>
      <c r="H39" s="147">
        <f t="shared" si="7"/>
        <v>0</v>
      </c>
    </row>
    <row r="40" spans="1:8" ht="12.95" customHeight="1" x14ac:dyDescent="0.2">
      <c r="A40" s="144">
        <v>4700</v>
      </c>
      <c r="B40" s="145" t="s">
        <v>227</v>
      </c>
      <c r="C40" s="146">
        <v>0</v>
      </c>
      <c r="D40" s="146">
        <v>0</v>
      </c>
      <c r="E40" s="147">
        <v>0</v>
      </c>
      <c r="F40" s="146">
        <v>0</v>
      </c>
      <c r="G40" s="146">
        <v>0</v>
      </c>
      <c r="H40" s="147">
        <f t="shared" si="7"/>
        <v>0</v>
      </c>
    </row>
    <row r="41" spans="1:8" ht="12.95" customHeight="1" x14ac:dyDescent="0.2">
      <c r="A41" s="144">
        <v>4800</v>
      </c>
      <c r="B41" s="145" t="s">
        <v>228</v>
      </c>
      <c r="C41" s="146">
        <v>0</v>
      </c>
      <c r="D41" s="146">
        <v>0</v>
      </c>
      <c r="E41" s="147">
        <v>0</v>
      </c>
      <c r="F41" s="146">
        <v>0</v>
      </c>
      <c r="G41" s="146">
        <v>0</v>
      </c>
      <c r="H41" s="147">
        <f t="shared" si="7"/>
        <v>0</v>
      </c>
    </row>
    <row r="42" spans="1:8" ht="12.95" customHeight="1" x14ac:dyDescent="0.2">
      <c r="A42" s="144">
        <v>4900</v>
      </c>
      <c r="B42" s="145" t="s">
        <v>229</v>
      </c>
      <c r="C42" s="146">
        <v>0</v>
      </c>
      <c r="D42" s="146">
        <v>0</v>
      </c>
      <c r="E42" s="147">
        <v>0</v>
      </c>
      <c r="F42" s="146">
        <v>0</v>
      </c>
      <c r="G42" s="146">
        <v>0</v>
      </c>
      <c r="H42" s="147">
        <f t="shared" si="7"/>
        <v>0</v>
      </c>
    </row>
    <row r="43" spans="1:8" ht="12.95" customHeight="1" x14ac:dyDescent="0.2">
      <c r="A43" s="141" t="s">
        <v>230</v>
      </c>
      <c r="B43" s="142"/>
      <c r="C43" s="143">
        <f t="shared" ref="C43:H43" si="8">SUM(C44:C52)</f>
        <v>61568584</v>
      </c>
      <c r="D43" s="143">
        <f t="shared" si="8"/>
        <v>137595647.19</v>
      </c>
      <c r="E43" s="143">
        <f t="shared" si="8"/>
        <v>199164231.18999997</v>
      </c>
      <c r="F43" s="143">
        <f t="shared" si="8"/>
        <v>48733315.189999998</v>
      </c>
      <c r="G43" s="143">
        <f t="shared" si="8"/>
        <v>48733315.189999998</v>
      </c>
      <c r="H43" s="143">
        <f t="shared" si="8"/>
        <v>150430915.99999994</v>
      </c>
    </row>
    <row r="44" spans="1:8" ht="12.95" customHeight="1" x14ac:dyDescent="0.2">
      <c r="A44" s="144">
        <v>5100</v>
      </c>
      <c r="B44" s="145" t="s">
        <v>231</v>
      </c>
      <c r="C44" s="146">
        <v>1303984</v>
      </c>
      <c r="D44" s="146">
        <v>17104769.600000001</v>
      </c>
      <c r="E44" s="147">
        <v>18408753.600000001</v>
      </c>
      <c r="F44" s="146">
        <v>6380213.7000000002</v>
      </c>
      <c r="G44" s="146">
        <v>6380213.7000000002</v>
      </c>
      <c r="H44" s="147">
        <f t="shared" ref="H44:H52" si="9">E44-F44</f>
        <v>12028539.900000002</v>
      </c>
    </row>
    <row r="45" spans="1:8" ht="12.95" customHeight="1" x14ac:dyDescent="0.2">
      <c r="A45" s="144">
        <v>5200</v>
      </c>
      <c r="B45" s="145" t="s">
        <v>232</v>
      </c>
      <c r="C45" s="146">
        <v>0</v>
      </c>
      <c r="D45" s="146">
        <v>1735477.84</v>
      </c>
      <c r="E45" s="147">
        <v>1735477.84</v>
      </c>
      <c r="F45" s="146">
        <v>0</v>
      </c>
      <c r="G45" s="146">
        <v>0</v>
      </c>
      <c r="H45" s="147">
        <f t="shared" si="9"/>
        <v>1735477.84</v>
      </c>
    </row>
    <row r="46" spans="1:8" ht="12.95" customHeight="1" x14ac:dyDescent="0.2">
      <c r="A46" s="144">
        <v>5300</v>
      </c>
      <c r="B46" s="145" t="s">
        <v>233</v>
      </c>
      <c r="C46" s="146">
        <v>60000000</v>
      </c>
      <c r="D46" s="146">
        <v>84822892.890000001</v>
      </c>
      <c r="E46" s="147">
        <v>144822892.88999999</v>
      </c>
      <c r="F46" s="146">
        <v>21406111.48</v>
      </c>
      <c r="G46" s="146">
        <v>21406111.48</v>
      </c>
      <c r="H46" s="147">
        <f t="shared" si="9"/>
        <v>123416781.40999998</v>
      </c>
    </row>
    <row r="47" spans="1:8" ht="12.95" customHeight="1" x14ac:dyDescent="0.2">
      <c r="A47" s="144">
        <v>5400</v>
      </c>
      <c r="B47" s="145" t="s">
        <v>234</v>
      </c>
      <c r="C47" s="146">
        <v>0</v>
      </c>
      <c r="D47" s="146">
        <v>25507678.510000002</v>
      </c>
      <c r="E47" s="147">
        <v>25507678.510000002</v>
      </c>
      <c r="F47" s="146">
        <v>20076613.120000001</v>
      </c>
      <c r="G47" s="146">
        <v>20076613.120000001</v>
      </c>
      <c r="H47" s="147">
        <f t="shared" si="9"/>
        <v>5431065.3900000006</v>
      </c>
    </row>
    <row r="48" spans="1:8" ht="12.95" customHeight="1" x14ac:dyDescent="0.2">
      <c r="A48" s="144">
        <v>5500</v>
      </c>
      <c r="B48" s="145" t="s">
        <v>235</v>
      </c>
      <c r="C48" s="146">
        <v>0</v>
      </c>
      <c r="D48" s="146">
        <v>0</v>
      </c>
      <c r="E48" s="147">
        <v>0</v>
      </c>
      <c r="F48" s="146">
        <v>0</v>
      </c>
      <c r="G48" s="146">
        <v>0</v>
      </c>
      <c r="H48" s="147">
        <f t="shared" si="9"/>
        <v>0</v>
      </c>
    </row>
    <row r="49" spans="1:8" ht="12.95" customHeight="1" x14ac:dyDescent="0.2">
      <c r="A49" s="144">
        <v>5600</v>
      </c>
      <c r="B49" s="145" t="s">
        <v>236</v>
      </c>
      <c r="C49" s="146">
        <v>264600</v>
      </c>
      <c r="D49" s="146">
        <v>8303284.5899999999</v>
      </c>
      <c r="E49" s="147">
        <v>8567884.5899999999</v>
      </c>
      <c r="F49" s="146">
        <v>870376.89</v>
      </c>
      <c r="G49" s="146">
        <v>870376.89</v>
      </c>
      <c r="H49" s="147">
        <f t="shared" si="9"/>
        <v>7697507.7000000002</v>
      </c>
    </row>
    <row r="50" spans="1:8" ht="12.95" customHeight="1" x14ac:dyDescent="0.2">
      <c r="A50" s="144">
        <v>5700</v>
      </c>
      <c r="B50" s="145" t="s">
        <v>237</v>
      </c>
      <c r="C50" s="146">
        <v>0</v>
      </c>
      <c r="D50" s="146">
        <v>0</v>
      </c>
      <c r="E50" s="147">
        <v>0</v>
      </c>
      <c r="F50" s="146">
        <v>0</v>
      </c>
      <c r="G50" s="146">
        <v>0</v>
      </c>
      <c r="H50" s="147">
        <f t="shared" si="9"/>
        <v>0</v>
      </c>
    </row>
    <row r="51" spans="1:8" ht="12.95" customHeight="1" x14ac:dyDescent="0.2">
      <c r="A51" s="144">
        <v>5800</v>
      </c>
      <c r="B51" s="145" t="s">
        <v>238</v>
      </c>
      <c r="C51" s="146">
        <v>0</v>
      </c>
      <c r="D51" s="146">
        <v>0</v>
      </c>
      <c r="E51" s="147">
        <v>0</v>
      </c>
      <c r="F51" s="146">
        <v>0</v>
      </c>
      <c r="G51" s="146">
        <v>0</v>
      </c>
      <c r="H51" s="147">
        <f t="shared" si="9"/>
        <v>0</v>
      </c>
    </row>
    <row r="52" spans="1:8" ht="12.95" customHeight="1" x14ac:dyDescent="0.2">
      <c r="A52" s="144">
        <v>5900</v>
      </c>
      <c r="B52" s="145" t="s">
        <v>239</v>
      </c>
      <c r="C52" s="146">
        <v>0</v>
      </c>
      <c r="D52" s="146">
        <v>121543.76</v>
      </c>
      <c r="E52" s="147">
        <v>121543.76</v>
      </c>
      <c r="F52" s="146">
        <v>0</v>
      </c>
      <c r="G52" s="146">
        <v>0</v>
      </c>
      <c r="H52" s="147">
        <f t="shared" si="9"/>
        <v>121543.76</v>
      </c>
    </row>
    <row r="53" spans="1:8" ht="12.95" customHeight="1" x14ac:dyDescent="0.2">
      <c r="A53" s="141" t="s">
        <v>240</v>
      </c>
      <c r="B53" s="142"/>
      <c r="C53" s="143">
        <f t="shared" ref="C53:H53" si="10">SUM(C54:C56)</f>
        <v>240000000</v>
      </c>
      <c r="D53" s="143">
        <f t="shared" si="10"/>
        <v>167902827.94</v>
      </c>
      <c r="E53" s="143">
        <f t="shared" si="10"/>
        <v>407902827.94</v>
      </c>
      <c r="F53" s="143">
        <f t="shared" si="10"/>
        <v>24952644.329999998</v>
      </c>
      <c r="G53" s="143">
        <f t="shared" si="10"/>
        <v>24952644.329999998</v>
      </c>
      <c r="H53" s="143">
        <f t="shared" si="10"/>
        <v>382950183.61000001</v>
      </c>
    </row>
    <row r="54" spans="1:8" ht="12.95" customHeight="1" x14ac:dyDescent="0.2">
      <c r="A54" s="144">
        <v>6100</v>
      </c>
      <c r="B54" s="145" t="s">
        <v>241</v>
      </c>
      <c r="C54" s="146">
        <v>0</v>
      </c>
      <c r="D54" s="146">
        <v>0</v>
      </c>
      <c r="E54" s="147">
        <v>0</v>
      </c>
      <c r="F54" s="146">
        <v>0</v>
      </c>
      <c r="G54" s="146">
        <v>0</v>
      </c>
      <c r="H54" s="147">
        <f>E54-F54</f>
        <v>0</v>
      </c>
    </row>
    <row r="55" spans="1:8" ht="12.95" customHeight="1" x14ac:dyDescent="0.2">
      <c r="A55" s="144">
        <v>6200</v>
      </c>
      <c r="B55" s="145" t="s">
        <v>242</v>
      </c>
      <c r="C55" s="146">
        <v>240000000</v>
      </c>
      <c r="D55" s="146">
        <v>167902827.94</v>
      </c>
      <c r="E55" s="147">
        <v>407902827.94</v>
      </c>
      <c r="F55" s="146">
        <v>24952644.329999998</v>
      </c>
      <c r="G55" s="146">
        <v>24952644.329999998</v>
      </c>
      <c r="H55" s="147">
        <f t="shared" ref="H55:H56" si="11">E55-F55</f>
        <v>382950183.61000001</v>
      </c>
    </row>
    <row r="56" spans="1:8" ht="12.95" customHeight="1" x14ac:dyDescent="0.2">
      <c r="A56" s="144">
        <v>6300</v>
      </c>
      <c r="B56" s="145" t="s">
        <v>243</v>
      </c>
      <c r="C56" s="146">
        <v>0</v>
      </c>
      <c r="D56" s="146">
        <v>0</v>
      </c>
      <c r="E56" s="147">
        <v>0</v>
      </c>
      <c r="F56" s="146">
        <v>0</v>
      </c>
      <c r="G56" s="146">
        <v>0</v>
      </c>
      <c r="H56" s="147">
        <f t="shared" si="11"/>
        <v>0</v>
      </c>
    </row>
    <row r="57" spans="1:8" ht="12.95" customHeight="1" x14ac:dyDescent="0.2">
      <c r="A57" s="141" t="s">
        <v>244</v>
      </c>
      <c r="B57" s="142"/>
      <c r="C57" s="143">
        <f t="shared" ref="C57:H57" si="12">SUM(C58:C64)</f>
        <v>68706854.980000004</v>
      </c>
      <c r="D57" s="143">
        <f t="shared" si="12"/>
        <v>0</v>
      </c>
      <c r="E57" s="143">
        <f t="shared" si="12"/>
        <v>68706854.980000004</v>
      </c>
      <c r="F57" s="143">
        <f t="shared" si="12"/>
        <v>0</v>
      </c>
      <c r="G57" s="143">
        <f t="shared" si="12"/>
        <v>0</v>
      </c>
      <c r="H57" s="143">
        <f t="shared" si="12"/>
        <v>68706854.980000004</v>
      </c>
    </row>
    <row r="58" spans="1:8" ht="12.95" customHeight="1" x14ac:dyDescent="0.2">
      <c r="A58" s="144">
        <v>7100</v>
      </c>
      <c r="B58" s="145" t="s">
        <v>245</v>
      </c>
      <c r="C58" s="146">
        <v>0</v>
      </c>
      <c r="D58" s="146">
        <v>0</v>
      </c>
      <c r="E58" s="147">
        <v>0</v>
      </c>
      <c r="F58" s="146">
        <v>0</v>
      </c>
      <c r="G58" s="146">
        <v>0</v>
      </c>
      <c r="H58" s="147">
        <f t="shared" ref="H58:H64" si="13">E58-F58</f>
        <v>0</v>
      </c>
    </row>
    <row r="59" spans="1:8" ht="12.95" customHeight="1" x14ac:dyDescent="0.2">
      <c r="A59" s="144">
        <v>7200</v>
      </c>
      <c r="B59" s="145" t="s">
        <v>246</v>
      </c>
      <c r="C59" s="146">
        <v>0</v>
      </c>
      <c r="D59" s="146">
        <v>0</v>
      </c>
      <c r="E59" s="147">
        <v>0</v>
      </c>
      <c r="F59" s="146">
        <v>0</v>
      </c>
      <c r="G59" s="146">
        <v>0</v>
      </c>
      <c r="H59" s="147">
        <f t="shared" si="13"/>
        <v>0</v>
      </c>
    </row>
    <row r="60" spans="1:8" ht="12.95" customHeight="1" x14ac:dyDescent="0.2">
      <c r="A60" s="144">
        <v>7300</v>
      </c>
      <c r="B60" s="145" t="s">
        <v>247</v>
      </c>
      <c r="C60" s="146">
        <v>0</v>
      </c>
      <c r="D60" s="146">
        <v>0</v>
      </c>
      <c r="E60" s="147">
        <v>0</v>
      </c>
      <c r="F60" s="146">
        <v>0</v>
      </c>
      <c r="G60" s="146">
        <v>0</v>
      </c>
      <c r="H60" s="147">
        <f t="shared" si="13"/>
        <v>0</v>
      </c>
    </row>
    <row r="61" spans="1:8" ht="12.95" customHeight="1" x14ac:dyDescent="0.2">
      <c r="A61" s="144">
        <v>7400</v>
      </c>
      <c r="B61" s="145" t="s">
        <v>248</v>
      </c>
      <c r="C61" s="146">
        <v>0</v>
      </c>
      <c r="D61" s="146">
        <v>0</v>
      </c>
      <c r="E61" s="147">
        <v>0</v>
      </c>
      <c r="F61" s="146">
        <v>0</v>
      </c>
      <c r="G61" s="146">
        <v>0</v>
      </c>
      <c r="H61" s="147">
        <f t="shared" si="13"/>
        <v>0</v>
      </c>
    </row>
    <row r="62" spans="1:8" ht="12.95" customHeight="1" x14ac:dyDescent="0.2">
      <c r="A62" s="144">
        <v>7500</v>
      </c>
      <c r="B62" s="145" t="s">
        <v>249</v>
      </c>
      <c r="C62" s="146">
        <v>0</v>
      </c>
      <c r="D62" s="146">
        <v>0</v>
      </c>
      <c r="E62" s="147">
        <v>0</v>
      </c>
      <c r="F62" s="146">
        <v>0</v>
      </c>
      <c r="G62" s="146">
        <v>0</v>
      </c>
      <c r="H62" s="147">
        <f t="shared" si="13"/>
        <v>0</v>
      </c>
    </row>
    <row r="63" spans="1:8" ht="12.95" customHeight="1" x14ac:dyDescent="0.2">
      <c r="A63" s="144">
        <v>7600</v>
      </c>
      <c r="B63" s="145" t="s">
        <v>250</v>
      </c>
      <c r="C63" s="146">
        <v>0</v>
      </c>
      <c r="D63" s="146">
        <v>0</v>
      </c>
      <c r="E63" s="147">
        <v>0</v>
      </c>
      <c r="F63" s="146">
        <v>0</v>
      </c>
      <c r="G63" s="146">
        <v>0</v>
      </c>
      <c r="H63" s="147">
        <f t="shared" si="13"/>
        <v>0</v>
      </c>
    </row>
    <row r="64" spans="1:8" ht="12.95" customHeight="1" x14ac:dyDescent="0.2">
      <c r="A64" s="144">
        <v>7900</v>
      </c>
      <c r="B64" s="145" t="s">
        <v>251</v>
      </c>
      <c r="C64" s="146">
        <v>68706854.980000004</v>
      </c>
      <c r="D64" s="146">
        <v>0</v>
      </c>
      <c r="E64" s="147">
        <v>68706854.980000004</v>
      </c>
      <c r="F64" s="146">
        <v>0</v>
      </c>
      <c r="G64" s="146">
        <v>0</v>
      </c>
      <c r="H64" s="147">
        <f t="shared" si="13"/>
        <v>68706854.980000004</v>
      </c>
    </row>
    <row r="65" spans="1:8" ht="12.95" customHeight="1" x14ac:dyDescent="0.2">
      <c r="A65" s="141" t="s">
        <v>252</v>
      </c>
      <c r="B65" s="142"/>
      <c r="C65" s="143">
        <f t="shared" ref="C65:H65" si="14">SUM(C66:C68)</f>
        <v>0</v>
      </c>
      <c r="D65" s="143">
        <f t="shared" si="14"/>
        <v>0</v>
      </c>
      <c r="E65" s="143">
        <f t="shared" si="14"/>
        <v>0</v>
      </c>
      <c r="F65" s="143">
        <f t="shared" si="14"/>
        <v>0</v>
      </c>
      <c r="G65" s="143">
        <f t="shared" si="14"/>
        <v>0</v>
      </c>
      <c r="H65" s="143">
        <f t="shared" si="14"/>
        <v>0</v>
      </c>
    </row>
    <row r="66" spans="1:8" ht="12.95" customHeight="1" x14ac:dyDescent="0.2">
      <c r="A66" s="144">
        <v>8100</v>
      </c>
      <c r="B66" s="145" t="s">
        <v>253</v>
      </c>
      <c r="C66" s="146">
        <v>0</v>
      </c>
      <c r="D66" s="146">
        <v>0</v>
      </c>
      <c r="E66" s="147">
        <v>0</v>
      </c>
      <c r="F66" s="146">
        <v>0</v>
      </c>
      <c r="G66" s="146">
        <v>0</v>
      </c>
      <c r="H66" s="147">
        <f>E66-F66</f>
        <v>0</v>
      </c>
    </row>
    <row r="67" spans="1:8" ht="12.95" customHeight="1" x14ac:dyDescent="0.2">
      <c r="A67" s="144">
        <v>8300</v>
      </c>
      <c r="B67" s="145" t="s">
        <v>254</v>
      </c>
      <c r="C67" s="146">
        <v>0</v>
      </c>
      <c r="D67" s="146">
        <v>0</v>
      </c>
      <c r="E67" s="147">
        <v>0</v>
      </c>
      <c r="F67" s="146">
        <v>0</v>
      </c>
      <c r="G67" s="146">
        <v>0</v>
      </c>
      <c r="H67" s="147">
        <f>E67-F67</f>
        <v>0</v>
      </c>
    </row>
    <row r="68" spans="1:8" ht="12.95" customHeight="1" x14ac:dyDescent="0.2">
      <c r="A68" s="144">
        <v>8500</v>
      </c>
      <c r="B68" s="145" t="s">
        <v>255</v>
      </c>
      <c r="C68" s="146">
        <v>0</v>
      </c>
      <c r="D68" s="146">
        <v>0</v>
      </c>
      <c r="E68" s="147">
        <v>0</v>
      </c>
      <c r="F68" s="146">
        <v>0</v>
      </c>
      <c r="G68" s="146">
        <v>0</v>
      </c>
      <c r="H68" s="147">
        <f>E68-F68</f>
        <v>0</v>
      </c>
    </row>
    <row r="69" spans="1:8" ht="12.95" customHeight="1" x14ac:dyDescent="0.2">
      <c r="A69" s="141" t="s">
        <v>256</v>
      </c>
      <c r="B69" s="142"/>
      <c r="C69" s="143">
        <f t="shared" ref="C69:H69" si="15">SUM(C70:C76)</f>
        <v>0</v>
      </c>
      <c r="D69" s="143">
        <f t="shared" si="15"/>
        <v>0</v>
      </c>
      <c r="E69" s="143">
        <f t="shared" si="15"/>
        <v>0</v>
      </c>
      <c r="F69" s="143">
        <f t="shared" si="15"/>
        <v>0</v>
      </c>
      <c r="G69" s="143">
        <f t="shared" si="15"/>
        <v>0</v>
      </c>
      <c r="H69" s="143">
        <f t="shared" si="15"/>
        <v>0</v>
      </c>
    </row>
    <row r="70" spans="1:8" ht="12.95" customHeight="1" x14ac:dyDescent="0.2">
      <c r="A70" s="144">
        <v>9100</v>
      </c>
      <c r="B70" s="145" t="s">
        <v>257</v>
      </c>
      <c r="C70" s="146">
        <v>0</v>
      </c>
      <c r="D70" s="146">
        <v>0</v>
      </c>
      <c r="E70" s="147">
        <f t="shared" ref="E70:E76" si="16">C70+D70</f>
        <v>0</v>
      </c>
      <c r="F70" s="146">
        <v>0</v>
      </c>
      <c r="G70" s="146">
        <v>0</v>
      </c>
      <c r="H70" s="147">
        <f t="shared" ref="H70:H76" si="17">E70-F70</f>
        <v>0</v>
      </c>
    </row>
    <row r="71" spans="1:8" ht="12.95" customHeight="1" x14ac:dyDescent="0.2">
      <c r="A71" s="144">
        <v>9200</v>
      </c>
      <c r="B71" s="145" t="s">
        <v>258</v>
      </c>
      <c r="C71" s="146">
        <v>0</v>
      </c>
      <c r="D71" s="146">
        <v>0</v>
      </c>
      <c r="E71" s="147">
        <f t="shared" si="16"/>
        <v>0</v>
      </c>
      <c r="F71" s="146">
        <v>0</v>
      </c>
      <c r="G71" s="146">
        <v>0</v>
      </c>
      <c r="H71" s="147">
        <f t="shared" si="17"/>
        <v>0</v>
      </c>
    </row>
    <row r="72" spans="1:8" ht="12.95" customHeight="1" x14ac:dyDescent="0.2">
      <c r="A72" s="144">
        <v>9300</v>
      </c>
      <c r="B72" s="145" t="s">
        <v>259</v>
      </c>
      <c r="C72" s="146">
        <v>0</v>
      </c>
      <c r="D72" s="146">
        <v>0</v>
      </c>
      <c r="E72" s="147">
        <f t="shared" si="16"/>
        <v>0</v>
      </c>
      <c r="F72" s="146">
        <v>0</v>
      </c>
      <c r="G72" s="146">
        <v>0</v>
      </c>
      <c r="H72" s="147">
        <f t="shared" si="17"/>
        <v>0</v>
      </c>
    </row>
    <row r="73" spans="1:8" ht="12.95" customHeight="1" x14ac:dyDescent="0.2">
      <c r="A73" s="144">
        <v>9400</v>
      </c>
      <c r="B73" s="145" t="s">
        <v>260</v>
      </c>
      <c r="C73" s="146">
        <v>0</v>
      </c>
      <c r="D73" s="146">
        <v>0</v>
      </c>
      <c r="E73" s="147">
        <f t="shared" si="16"/>
        <v>0</v>
      </c>
      <c r="F73" s="146">
        <v>0</v>
      </c>
      <c r="G73" s="146">
        <v>0</v>
      </c>
      <c r="H73" s="147">
        <f t="shared" si="17"/>
        <v>0</v>
      </c>
    </row>
    <row r="74" spans="1:8" ht="12.95" customHeight="1" x14ac:dyDescent="0.2">
      <c r="A74" s="144">
        <v>9500</v>
      </c>
      <c r="B74" s="145" t="s">
        <v>261</v>
      </c>
      <c r="C74" s="146">
        <v>0</v>
      </c>
      <c r="D74" s="146">
        <v>0</v>
      </c>
      <c r="E74" s="147">
        <f t="shared" si="16"/>
        <v>0</v>
      </c>
      <c r="F74" s="146">
        <v>0</v>
      </c>
      <c r="G74" s="146">
        <v>0</v>
      </c>
      <c r="H74" s="147">
        <f t="shared" si="17"/>
        <v>0</v>
      </c>
    </row>
    <row r="75" spans="1:8" ht="12.95" customHeight="1" x14ac:dyDescent="0.2">
      <c r="A75" s="144">
        <v>9600</v>
      </c>
      <c r="B75" s="145" t="s">
        <v>262</v>
      </c>
      <c r="C75" s="146">
        <v>0</v>
      </c>
      <c r="D75" s="146">
        <v>0</v>
      </c>
      <c r="E75" s="147">
        <f t="shared" si="16"/>
        <v>0</v>
      </c>
      <c r="F75" s="146">
        <v>0</v>
      </c>
      <c r="G75" s="146">
        <v>0</v>
      </c>
      <c r="H75" s="147">
        <f t="shared" si="17"/>
        <v>0</v>
      </c>
    </row>
    <row r="76" spans="1:8" ht="12.95" customHeight="1" x14ac:dyDescent="0.2">
      <c r="A76" s="144">
        <v>9900</v>
      </c>
      <c r="B76" s="145" t="s">
        <v>263</v>
      </c>
      <c r="C76" s="146">
        <v>0</v>
      </c>
      <c r="D76" s="146">
        <v>0</v>
      </c>
      <c r="E76" s="147">
        <f t="shared" si="16"/>
        <v>0</v>
      </c>
      <c r="F76" s="146">
        <v>0</v>
      </c>
      <c r="G76" s="146">
        <v>0</v>
      </c>
      <c r="H76" s="147">
        <f t="shared" si="17"/>
        <v>0</v>
      </c>
    </row>
    <row r="77" spans="1:8" ht="18.75" customHeight="1" x14ac:dyDescent="0.2">
      <c r="A77" s="148"/>
      <c r="B77" s="149" t="s">
        <v>177</v>
      </c>
      <c r="C77" s="150">
        <f>C5+C13+C23+C33+C43+C53+C57+C65+C69</f>
        <v>13359576442.450001</v>
      </c>
      <c r="D77" s="150">
        <f>D5+D13+D23+D33+D43+D53+D57+D65+D69</f>
        <v>1725769420.7</v>
      </c>
      <c r="E77" s="150">
        <f t="shared" ref="E77:H77" si="18">E5+E13+E23+E33+E43+E53+E57+E65+E69</f>
        <v>15085345863.150002</v>
      </c>
      <c r="F77" s="150">
        <f>F5+F13+F23+F33+F43+F53+F57+F65+F69</f>
        <v>8554268470.9100008</v>
      </c>
      <c r="G77" s="150">
        <f>G5+G13+G23+G33+G43+G53+G57+G65+G69</f>
        <v>8548941401.8300009</v>
      </c>
      <c r="H77" s="150">
        <f t="shared" si="18"/>
        <v>6531077392.2399988</v>
      </c>
    </row>
    <row r="78" spans="1:8" x14ac:dyDescent="0.2">
      <c r="A78" s="151" t="s">
        <v>47</v>
      </c>
    </row>
  </sheetData>
  <mergeCells count="13">
    <mergeCell ref="A69:B69"/>
    <mergeCell ref="A23:B23"/>
    <mergeCell ref="A33:B33"/>
    <mergeCell ref="A43:B43"/>
    <mergeCell ref="A53:B53"/>
    <mergeCell ref="A57:B57"/>
    <mergeCell ref="A65:B65"/>
    <mergeCell ref="A1:H1"/>
    <mergeCell ref="A2:B4"/>
    <mergeCell ref="C2:G2"/>
    <mergeCell ref="H2:H3"/>
    <mergeCell ref="A5:B5"/>
    <mergeCell ref="A13:B13"/>
  </mergeCells>
  <printOptions horizontalCentered="1"/>
  <pageMargins left="0.78740157480314965" right="0.59055118110236227" top="0.78740157480314965" bottom="0.78740157480314965" header="0.31496062992125984" footer="0.31496062992125984"/>
  <pageSetup scale="7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94816-BC4D-4B56-BD33-F2901D0D3E13}">
  <sheetPr>
    <tabColor theme="4" tint="-0.249977111117893"/>
    <pageSetUpPr fitToPage="1"/>
  </sheetPr>
  <dimension ref="A1:H40"/>
  <sheetViews>
    <sheetView showGridLines="0" tabSelected="1" zoomScale="90" zoomScaleNormal="90" workbookViewId="0">
      <selection activeCell="A11" sqref="A11"/>
    </sheetView>
  </sheetViews>
  <sheetFormatPr baseColWidth="10" defaultColWidth="12" defaultRowHeight="12" x14ac:dyDescent="0.2"/>
  <cols>
    <col min="1" max="1" width="5.33203125" style="176" customWidth="1"/>
    <col min="2" max="2" width="72.6640625" style="130" customWidth="1"/>
    <col min="3" max="3" width="21.6640625" style="130" bestFit="1" customWidth="1"/>
    <col min="4" max="4" width="18" style="130" customWidth="1"/>
    <col min="5" max="5" width="21.6640625" style="130" bestFit="1" customWidth="1"/>
    <col min="6" max="6" width="21.33203125" style="130" bestFit="1" customWidth="1"/>
    <col min="7" max="8" width="21.6640625" style="130" bestFit="1" customWidth="1"/>
    <col min="9" max="16384" width="12" style="130"/>
  </cols>
  <sheetData>
    <row r="1" spans="1:8" ht="58.5" customHeight="1" x14ac:dyDescent="0.2">
      <c r="A1" s="152" t="s">
        <v>264</v>
      </c>
      <c r="B1" s="153"/>
      <c r="C1" s="153"/>
      <c r="D1" s="153"/>
      <c r="E1" s="153"/>
      <c r="F1" s="153"/>
      <c r="G1" s="153"/>
      <c r="H1" s="154"/>
    </row>
    <row r="2" spans="1:8" ht="12.75" x14ac:dyDescent="0.2">
      <c r="A2" s="155" t="s">
        <v>52</v>
      </c>
      <c r="B2" s="156"/>
      <c r="C2" s="152" t="s">
        <v>178</v>
      </c>
      <c r="D2" s="153"/>
      <c r="E2" s="153"/>
      <c r="F2" s="153"/>
      <c r="G2" s="154"/>
      <c r="H2" s="157" t="s">
        <v>54</v>
      </c>
    </row>
    <row r="3" spans="1:8" ht="30" customHeight="1" x14ac:dyDescent="0.2">
      <c r="A3" s="158"/>
      <c r="B3" s="159"/>
      <c r="C3" s="160" t="s">
        <v>55</v>
      </c>
      <c r="D3" s="160" t="s">
        <v>56</v>
      </c>
      <c r="E3" s="160" t="s">
        <v>6</v>
      </c>
      <c r="F3" s="160" t="s">
        <v>7</v>
      </c>
      <c r="G3" s="160" t="s">
        <v>57</v>
      </c>
      <c r="H3" s="161"/>
    </row>
    <row r="4" spans="1:8" ht="12.75" x14ac:dyDescent="0.2">
      <c r="A4" s="162"/>
      <c r="B4" s="163"/>
      <c r="C4" s="164">
        <v>1</v>
      </c>
      <c r="D4" s="164">
        <v>2</v>
      </c>
      <c r="E4" s="164" t="s">
        <v>58</v>
      </c>
      <c r="F4" s="164">
        <v>4</v>
      </c>
      <c r="G4" s="164">
        <v>5</v>
      </c>
      <c r="H4" s="164" t="s">
        <v>59</v>
      </c>
    </row>
    <row r="5" spans="1:8" s="168" customFormat="1" ht="12.95" customHeight="1" x14ac:dyDescent="0.2">
      <c r="A5" s="165" t="s">
        <v>265</v>
      </c>
      <c r="B5" s="166"/>
      <c r="C5" s="167">
        <f>SUM(C6:C13)</f>
        <v>0</v>
      </c>
      <c r="D5" s="167">
        <f>SUM(D6:D13)</f>
        <v>0</v>
      </c>
      <c r="E5" s="167">
        <f t="shared" ref="E5:E14" si="0">+C5+D5</f>
        <v>0</v>
      </c>
      <c r="F5" s="167">
        <f>SUM(F6:F13)</f>
        <v>0</v>
      </c>
      <c r="G5" s="167">
        <f>SUM(G6:G13)</f>
        <v>0</v>
      </c>
      <c r="H5" s="167">
        <f>E5-F5</f>
        <v>0</v>
      </c>
    </row>
    <row r="6" spans="1:8" ht="12.95" customHeight="1" x14ac:dyDescent="0.2">
      <c r="A6" s="169">
        <v>11</v>
      </c>
      <c r="B6" s="170" t="s">
        <v>266</v>
      </c>
      <c r="C6" s="171">
        <v>0</v>
      </c>
      <c r="D6" s="171">
        <v>0</v>
      </c>
      <c r="E6" s="171">
        <v>0</v>
      </c>
      <c r="F6" s="171">
        <v>0</v>
      </c>
      <c r="G6" s="171">
        <v>0</v>
      </c>
      <c r="H6" s="171">
        <f t="shared" ref="H6:H36" si="1">+E6-F6</f>
        <v>0</v>
      </c>
    </row>
    <row r="7" spans="1:8" ht="12.95" customHeight="1" x14ac:dyDescent="0.2">
      <c r="A7" s="169">
        <v>12</v>
      </c>
      <c r="B7" s="170" t="s">
        <v>267</v>
      </c>
      <c r="C7" s="171">
        <v>0</v>
      </c>
      <c r="D7" s="171">
        <v>0</v>
      </c>
      <c r="E7" s="171">
        <v>0</v>
      </c>
      <c r="F7" s="171">
        <v>0</v>
      </c>
      <c r="G7" s="171">
        <v>0</v>
      </c>
      <c r="H7" s="171">
        <f t="shared" si="1"/>
        <v>0</v>
      </c>
    </row>
    <row r="8" spans="1:8" ht="12.95" customHeight="1" x14ac:dyDescent="0.2">
      <c r="A8" s="169">
        <v>13</v>
      </c>
      <c r="B8" s="170" t="s">
        <v>268</v>
      </c>
      <c r="C8" s="171">
        <v>0</v>
      </c>
      <c r="D8" s="171">
        <v>0</v>
      </c>
      <c r="E8" s="171">
        <v>0</v>
      </c>
      <c r="F8" s="171">
        <v>0</v>
      </c>
      <c r="G8" s="171">
        <v>0</v>
      </c>
      <c r="H8" s="171">
        <f t="shared" si="1"/>
        <v>0</v>
      </c>
    </row>
    <row r="9" spans="1:8" ht="12.95" customHeight="1" x14ac:dyDescent="0.2">
      <c r="A9" s="169">
        <v>14</v>
      </c>
      <c r="B9" s="170" t="s">
        <v>269</v>
      </c>
      <c r="C9" s="172">
        <v>0</v>
      </c>
      <c r="D9" s="172">
        <v>0</v>
      </c>
      <c r="E9" s="171">
        <v>0</v>
      </c>
      <c r="F9" s="172">
        <v>0</v>
      </c>
      <c r="G9" s="172">
        <v>0</v>
      </c>
      <c r="H9" s="171">
        <f t="shared" si="1"/>
        <v>0</v>
      </c>
    </row>
    <row r="10" spans="1:8" ht="12.95" customHeight="1" x14ac:dyDescent="0.2">
      <c r="A10" s="169">
        <v>15</v>
      </c>
      <c r="B10" s="170" t="s">
        <v>270</v>
      </c>
      <c r="C10" s="171">
        <v>0</v>
      </c>
      <c r="D10" s="171">
        <v>0</v>
      </c>
      <c r="E10" s="171">
        <v>0</v>
      </c>
      <c r="F10" s="171">
        <v>0</v>
      </c>
      <c r="G10" s="171">
        <v>0</v>
      </c>
      <c r="H10" s="171">
        <f t="shared" si="1"/>
        <v>0</v>
      </c>
    </row>
    <row r="11" spans="1:8" ht="12.95" customHeight="1" x14ac:dyDescent="0.2">
      <c r="A11" s="169">
        <v>16</v>
      </c>
      <c r="B11" s="170" t="s">
        <v>271</v>
      </c>
      <c r="C11" s="172">
        <v>0</v>
      </c>
      <c r="D11" s="172">
        <v>0</v>
      </c>
      <c r="E11" s="171">
        <v>0</v>
      </c>
      <c r="F11" s="172">
        <v>0</v>
      </c>
      <c r="G11" s="172">
        <v>0</v>
      </c>
      <c r="H11" s="171">
        <f t="shared" si="1"/>
        <v>0</v>
      </c>
    </row>
    <row r="12" spans="1:8" ht="12.95" customHeight="1" x14ac:dyDescent="0.2">
      <c r="A12" s="169">
        <v>17</v>
      </c>
      <c r="B12" s="170" t="s">
        <v>272</v>
      </c>
      <c r="C12" s="171">
        <v>0</v>
      </c>
      <c r="D12" s="171">
        <v>0</v>
      </c>
      <c r="E12" s="171">
        <v>0</v>
      </c>
      <c r="F12" s="171">
        <v>0</v>
      </c>
      <c r="G12" s="171">
        <v>0</v>
      </c>
      <c r="H12" s="171">
        <f t="shared" si="1"/>
        <v>0</v>
      </c>
    </row>
    <row r="13" spans="1:8" ht="12.95" customHeight="1" x14ac:dyDescent="0.2">
      <c r="A13" s="169">
        <v>18</v>
      </c>
      <c r="B13" s="170" t="s">
        <v>219</v>
      </c>
      <c r="C13" s="171">
        <v>0</v>
      </c>
      <c r="D13" s="171">
        <v>0</v>
      </c>
      <c r="E13" s="171">
        <v>0</v>
      </c>
      <c r="F13" s="171">
        <v>0</v>
      </c>
      <c r="G13" s="171">
        <v>0</v>
      </c>
      <c r="H13" s="171">
        <f t="shared" si="1"/>
        <v>0</v>
      </c>
    </row>
    <row r="14" spans="1:8" s="168" customFormat="1" ht="12.95" customHeight="1" x14ac:dyDescent="0.2">
      <c r="A14" s="165" t="s">
        <v>273</v>
      </c>
      <c r="B14" s="166"/>
      <c r="C14" s="167">
        <f>SUM(C15:C21)</f>
        <v>13359576442.450001</v>
      </c>
      <c r="D14" s="167">
        <f>SUM(D15:D21)</f>
        <v>1725769420.7</v>
      </c>
      <c r="E14" s="167">
        <f t="shared" si="0"/>
        <v>15085345863.150002</v>
      </c>
      <c r="F14" s="167">
        <f>SUM(F15:F21)</f>
        <v>8554268470.9099998</v>
      </c>
      <c r="G14" s="167">
        <f>SUM(G15:G21)</f>
        <v>8548941401.8299999</v>
      </c>
      <c r="H14" s="167">
        <f t="shared" si="1"/>
        <v>6531077392.2400017</v>
      </c>
    </row>
    <row r="15" spans="1:8" ht="12.95" customHeight="1" x14ac:dyDescent="0.2">
      <c r="A15" s="169">
        <v>21</v>
      </c>
      <c r="B15" s="170" t="s">
        <v>274</v>
      </c>
      <c r="C15" s="171">
        <v>0</v>
      </c>
      <c r="D15" s="171">
        <v>0</v>
      </c>
      <c r="E15" s="171">
        <v>0</v>
      </c>
      <c r="F15" s="171">
        <v>0</v>
      </c>
      <c r="G15" s="171">
        <v>0</v>
      </c>
      <c r="H15" s="171">
        <f t="shared" si="1"/>
        <v>0</v>
      </c>
    </row>
    <row r="16" spans="1:8" ht="12.95" customHeight="1" x14ac:dyDescent="0.2">
      <c r="A16" s="169">
        <v>22</v>
      </c>
      <c r="B16" s="170" t="s">
        <v>275</v>
      </c>
      <c r="C16" s="171">
        <v>0</v>
      </c>
      <c r="D16" s="171">
        <v>0</v>
      </c>
      <c r="E16" s="171">
        <v>0</v>
      </c>
      <c r="F16" s="171">
        <v>0</v>
      </c>
      <c r="G16" s="171">
        <v>0</v>
      </c>
      <c r="H16" s="171">
        <f t="shared" si="1"/>
        <v>0</v>
      </c>
    </row>
    <row r="17" spans="1:8" ht="12.95" customHeight="1" x14ac:dyDescent="0.2">
      <c r="A17" s="169">
        <v>23</v>
      </c>
      <c r="B17" s="170" t="s">
        <v>276</v>
      </c>
      <c r="C17" s="171">
        <v>13359576442.450001</v>
      </c>
      <c r="D17" s="171">
        <v>1725769420.7</v>
      </c>
      <c r="E17" s="171">
        <v>15085345863.150002</v>
      </c>
      <c r="F17" s="171">
        <v>8554268470.9099998</v>
      </c>
      <c r="G17" s="171">
        <v>8548941401.8299999</v>
      </c>
      <c r="H17" s="171">
        <f t="shared" si="1"/>
        <v>6531077392.2400017</v>
      </c>
    </row>
    <row r="18" spans="1:8" ht="12.95" customHeight="1" x14ac:dyDescent="0.2">
      <c r="A18" s="169">
        <v>24</v>
      </c>
      <c r="B18" s="170" t="s">
        <v>277</v>
      </c>
      <c r="C18" s="171">
        <v>0</v>
      </c>
      <c r="D18" s="171">
        <v>0</v>
      </c>
      <c r="E18" s="171">
        <v>0</v>
      </c>
      <c r="F18" s="171">
        <v>0</v>
      </c>
      <c r="G18" s="171">
        <v>0</v>
      </c>
      <c r="H18" s="171">
        <f t="shared" si="1"/>
        <v>0</v>
      </c>
    </row>
    <row r="19" spans="1:8" ht="12.95" customHeight="1" x14ac:dyDescent="0.2">
      <c r="A19" s="169">
        <v>25</v>
      </c>
      <c r="B19" s="170" t="s">
        <v>278</v>
      </c>
      <c r="C19" s="171">
        <v>0</v>
      </c>
      <c r="D19" s="171">
        <v>0</v>
      </c>
      <c r="E19" s="171">
        <v>0</v>
      </c>
      <c r="F19" s="171">
        <v>0</v>
      </c>
      <c r="G19" s="171">
        <v>0</v>
      </c>
      <c r="H19" s="171">
        <f t="shared" si="1"/>
        <v>0</v>
      </c>
    </row>
    <row r="20" spans="1:8" ht="12.95" customHeight="1" x14ac:dyDescent="0.2">
      <c r="A20" s="169">
        <v>26</v>
      </c>
      <c r="B20" s="170" t="s">
        <v>279</v>
      </c>
      <c r="C20" s="171">
        <v>0</v>
      </c>
      <c r="D20" s="171">
        <v>0</v>
      </c>
      <c r="E20" s="171">
        <v>0</v>
      </c>
      <c r="F20" s="171">
        <v>0</v>
      </c>
      <c r="G20" s="171">
        <v>0</v>
      </c>
      <c r="H20" s="171">
        <f t="shared" si="1"/>
        <v>0</v>
      </c>
    </row>
    <row r="21" spans="1:8" ht="12.95" customHeight="1" x14ac:dyDescent="0.2">
      <c r="A21" s="169">
        <v>27</v>
      </c>
      <c r="B21" s="170" t="s">
        <v>280</v>
      </c>
      <c r="C21" s="171">
        <v>0</v>
      </c>
      <c r="D21" s="171">
        <v>0</v>
      </c>
      <c r="E21" s="171">
        <v>0</v>
      </c>
      <c r="F21" s="171">
        <v>0</v>
      </c>
      <c r="G21" s="171">
        <v>0</v>
      </c>
      <c r="H21" s="171">
        <f t="shared" si="1"/>
        <v>0</v>
      </c>
    </row>
    <row r="22" spans="1:8" s="168" customFormat="1" ht="12.95" customHeight="1" x14ac:dyDescent="0.2">
      <c r="A22" s="165" t="s">
        <v>281</v>
      </c>
      <c r="B22" s="166"/>
      <c r="C22" s="167">
        <f>+C23+C24+C25+C26+C27+C28+C29+C30+C31</f>
        <v>0</v>
      </c>
      <c r="D22" s="167">
        <f>+D23+D24+D25+D26+D27+D28+D29+D30+D31</f>
        <v>0</v>
      </c>
      <c r="E22" s="167">
        <f>+E23+E24+E25+E26+E27+E28+E29+E30+E31</f>
        <v>0</v>
      </c>
      <c r="F22" s="167">
        <f>+F23+F24+F25+F26+F27+F28+F29+F30+F31</f>
        <v>0</v>
      </c>
      <c r="G22" s="167">
        <f>+G23+G24+G25+G26+G27+G28+G29+G30+G31</f>
        <v>0</v>
      </c>
      <c r="H22" s="167">
        <f t="shared" si="1"/>
        <v>0</v>
      </c>
    </row>
    <row r="23" spans="1:8" ht="12.95" customHeight="1" x14ac:dyDescent="0.2">
      <c r="A23" s="169">
        <v>31</v>
      </c>
      <c r="B23" s="170" t="s">
        <v>282</v>
      </c>
      <c r="C23" s="171">
        <v>0</v>
      </c>
      <c r="D23" s="171">
        <v>0</v>
      </c>
      <c r="E23" s="171">
        <v>0</v>
      </c>
      <c r="F23" s="171">
        <v>0</v>
      </c>
      <c r="G23" s="171">
        <v>0</v>
      </c>
      <c r="H23" s="171">
        <f t="shared" si="1"/>
        <v>0</v>
      </c>
    </row>
    <row r="24" spans="1:8" ht="12.95" customHeight="1" x14ac:dyDescent="0.2">
      <c r="A24" s="169">
        <v>32</v>
      </c>
      <c r="B24" s="170" t="s">
        <v>283</v>
      </c>
      <c r="C24" s="171">
        <v>0</v>
      </c>
      <c r="D24" s="171">
        <v>0</v>
      </c>
      <c r="E24" s="171">
        <v>0</v>
      </c>
      <c r="F24" s="171">
        <v>0</v>
      </c>
      <c r="G24" s="171">
        <v>0</v>
      </c>
      <c r="H24" s="171">
        <f t="shared" si="1"/>
        <v>0</v>
      </c>
    </row>
    <row r="25" spans="1:8" ht="12.95" customHeight="1" x14ac:dyDescent="0.2">
      <c r="A25" s="169">
        <v>33</v>
      </c>
      <c r="B25" s="170" t="s">
        <v>284</v>
      </c>
      <c r="C25" s="172">
        <v>0</v>
      </c>
      <c r="D25" s="172">
        <v>0</v>
      </c>
      <c r="E25" s="171">
        <v>0</v>
      </c>
      <c r="F25" s="172">
        <v>0</v>
      </c>
      <c r="G25" s="172">
        <v>0</v>
      </c>
      <c r="H25" s="171">
        <f t="shared" si="1"/>
        <v>0</v>
      </c>
    </row>
    <row r="26" spans="1:8" ht="12.95" customHeight="1" x14ac:dyDescent="0.2">
      <c r="A26" s="169">
        <v>34</v>
      </c>
      <c r="B26" s="170" t="s">
        <v>285</v>
      </c>
      <c r="C26" s="171">
        <v>0</v>
      </c>
      <c r="D26" s="171">
        <v>0</v>
      </c>
      <c r="E26" s="171">
        <v>0</v>
      </c>
      <c r="F26" s="171">
        <v>0</v>
      </c>
      <c r="G26" s="171">
        <v>0</v>
      </c>
      <c r="H26" s="171">
        <f t="shared" si="1"/>
        <v>0</v>
      </c>
    </row>
    <row r="27" spans="1:8" ht="12.95" customHeight="1" x14ac:dyDescent="0.2">
      <c r="A27" s="169">
        <v>35</v>
      </c>
      <c r="B27" s="170" t="s">
        <v>286</v>
      </c>
      <c r="C27" s="171">
        <v>0</v>
      </c>
      <c r="D27" s="171">
        <v>0</v>
      </c>
      <c r="E27" s="171">
        <v>0</v>
      </c>
      <c r="F27" s="171">
        <v>0</v>
      </c>
      <c r="G27" s="171">
        <v>0</v>
      </c>
      <c r="H27" s="171">
        <f t="shared" si="1"/>
        <v>0</v>
      </c>
    </row>
    <row r="28" spans="1:8" ht="12.95" customHeight="1" x14ac:dyDescent="0.2">
      <c r="A28" s="169">
        <v>36</v>
      </c>
      <c r="B28" s="170" t="s">
        <v>287</v>
      </c>
      <c r="C28" s="171">
        <v>0</v>
      </c>
      <c r="D28" s="171">
        <v>0</v>
      </c>
      <c r="E28" s="171">
        <v>0</v>
      </c>
      <c r="F28" s="171">
        <v>0</v>
      </c>
      <c r="G28" s="171">
        <v>0</v>
      </c>
      <c r="H28" s="171">
        <f t="shared" si="1"/>
        <v>0</v>
      </c>
    </row>
    <row r="29" spans="1:8" ht="12.95" customHeight="1" x14ac:dyDescent="0.2">
      <c r="A29" s="169">
        <v>37</v>
      </c>
      <c r="B29" s="170" t="s">
        <v>288</v>
      </c>
      <c r="C29" s="171">
        <v>0</v>
      </c>
      <c r="D29" s="171">
        <v>0</v>
      </c>
      <c r="E29" s="171">
        <v>0</v>
      </c>
      <c r="F29" s="171">
        <v>0</v>
      </c>
      <c r="G29" s="171">
        <v>0</v>
      </c>
      <c r="H29" s="171">
        <f t="shared" si="1"/>
        <v>0</v>
      </c>
    </row>
    <row r="30" spans="1:8" ht="12.95" customHeight="1" x14ac:dyDescent="0.2">
      <c r="A30" s="169">
        <v>38</v>
      </c>
      <c r="B30" s="170" t="s">
        <v>289</v>
      </c>
      <c r="C30" s="171">
        <v>0</v>
      </c>
      <c r="D30" s="171">
        <v>0</v>
      </c>
      <c r="E30" s="171">
        <v>0</v>
      </c>
      <c r="F30" s="171">
        <v>0</v>
      </c>
      <c r="G30" s="171">
        <v>0</v>
      </c>
      <c r="H30" s="171">
        <f t="shared" si="1"/>
        <v>0</v>
      </c>
    </row>
    <row r="31" spans="1:8" ht="12.95" customHeight="1" x14ac:dyDescent="0.2">
      <c r="A31" s="169">
        <v>39</v>
      </c>
      <c r="B31" s="170" t="s">
        <v>290</v>
      </c>
      <c r="C31" s="171">
        <v>0</v>
      </c>
      <c r="D31" s="171">
        <v>0</v>
      </c>
      <c r="E31" s="171">
        <v>0</v>
      </c>
      <c r="F31" s="171">
        <v>0</v>
      </c>
      <c r="G31" s="171">
        <v>0</v>
      </c>
      <c r="H31" s="171">
        <f t="shared" si="1"/>
        <v>0</v>
      </c>
    </row>
    <row r="32" spans="1:8" s="168" customFormat="1" ht="12.95" customHeight="1" x14ac:dyDescent="0.2">
      <c r="A32" s="165" t="s">
        <v>291</v>
      </c>
      <c r="B32" s="166"/>
      <c r="C32" s="167">
        <f>SUM(C33:C36)</f>
        <v>0</v>
      </c>
      <c r="D32" s="167">
        <f>SUM(D33:D36)</f>
        <v>0</v>
      </c>
      <c r="E32" s="167">
        <f t="shared" ref="E32" si="2">+C32+D32</f>
        <v>0</v>
      </c>
      <c r="F32" s="167">
        <f>SUM(F33:F36)</f>
        <v>0</v>
      </c>
      <c r="G32" s="167">
        <f>SUM(G33:G36)</f>
        <v>0</v>
      </c>
      <c r="H32" s="167">
        <f t="shared" si="1"/>
        <v>0</v>
      </c>
    </row>
    <row r="33" spans="1:8" ht="12.95" customHeight="1" x14ac:dyDescent="0.2">
      <c r="A33" s="169">
        <v>41</v>
      </c>
      <c r="B33" s="170" t="s">
        <v>292</v>
      </c>
      <c r="C33" s="172">
        <v>0</v>
      </c>
      <c r="D33" s="172">
        <v>0</v>
      </c>
      <c r="E33" s="171">
        <v>0</v>
      </c>
      <c r="F33" s="172">
        <v>0</v>
      </c>
      <c r="G33" s="172">
        <v>0</v>
      </c>
      <c r="H33" s="171">
        <f t="shared" si="1"/>
        <v>0</v>
      </c>
    </row>
    <row r="34" spans="1:8" ht="27" customHeight="1" x14ac:dyDescent="0.2">
      <c r="A34" s="169">
        <v>42</v>
      </c>
      <c r="B34" s="170" t="s">
        <v>293</v>
      </c>
      <c r="C34" s="171">
        <v>0</v>
      </c>
      <c r="D34" s="171">
        <v>0</v>
      </c>
      <c r="E34" s="171">
        <v>0</v>
      </c>
      <c r="F34" s="171">
        <v>0</v>
      </c>
      <c r="G34" s="171">
        <v>0</v>
      </c>
      <c r="H34" s="171">
        <f t="shared" si="1"/>
        <v>0</v>
      </c>
    </row>
    <row r="35" spans="1:8" ht="12.95" customHeight="1" x14ac:dyDescent="0.2">
      <c r="A35" s="169">
        <v>43</v>
      </c>
      <c r="B35" s="170" t="s">
        <v>294</v>
      </c>
      <c r="C35" s="172">
        <v>0</v>
      </c>
      <c r="D35" s="172">
        <v>0</v>
      </c>
      <c r="E35" s="171">
        <v>0</v>
      </c>
      <c r="F35" s="172">
        <v>0</v>
      </c>
      <c r="G35" s="172">
        <v>0</v>
      </c>
      <c r="H35" s="171">
        <f t="shared" si="1"/>
        <v>0</v>
      </c>
    </row>
    <row r="36" spans="1:8" ht="12.95" customHeight="1" x14ac:dyDescent="0.2">
      <c r="A36" s="169">
        <v>44</v>
      </c>
      <c r="B36" s="170" t="s">
        <v>295</v>
      </c>
      <c r="C36" s="172">
        <v>0</v>
      </c>
      <c r="D36" s="172">
        <v>0</v>
      </c>
      <c r="E36" s="171">
        <v>0</v>
      </c>
      <c r="F36" s="172">
        <v>0</v>
      </c>
      <c r="G36" s="172">
        <v>0</v>
      </c>
      <c r="H36" s="171">
        <f t="shared" si="1"/>
        <v>0</v>
      </c>
    </row>
    <row r="37" spans="1:8" s="168" customFormat="1" x14ac:dyDescent="0.2">
      <c r="A37" s="173"/>
      <c r="B37" s="174" t="s">
        <v>177</v>
      </c>
      <c r="C37" s="175">
        <f t="shared" ref="C37:H37" si="3">+C5+C14+C22+C32</f>
        <v>13359576442.450001</v>
      </c>
      <c r="D37" s="175">
        <f t="shared" si="3"/>
        <v>1725769420.7</v>
      </c>
      <c r="E37" s="175">
        <f t="shared" si="3"/>
        <v>15085345863.150002</v>
      </c>
      <c r="F37" s="175">
        <f t="shared" si="3"/>
        <v>8554268470.9099998</v>
      </c>
      <c r="G37" s="175">
        <f t="shared" si="3"/>
        <v>8548941401.8299999</v>
      </c>
      <c r="H37" s="175">
        <f t="shared" si="3"/>
        <v>6531077392.2400017</v>
      </c>
    </row>
    <row r="38" spans="1:8" x14ac:dyDescent="0.2">
      <c r="A38" s="176" t="s">
        <v>47</v>
      </c>
      <c r="C38" s="177"/>
      <c r="D38" s="177"/>
      <c r="E38" s="177"/>
      <c r="F38" s="177"/>
      <c r="G38" s="177"/>
      <c r="H38" s="177"/>
    </row>
    <row r="39" spans="1:8" ht="12.75" x14ac:dyDescent="0.2">
      <c r="A39" s="178"/>
      <c r="C39" s="179"/>
      <c r="D39" s="179"/>
      <c r="E39" s="179"/>
      <c r="F39" s="179"/>
      <c r="G39" s="179"/>
      <c r="H39" s="179"/>
    </row>
    <row r="40" spans="1:8" x14ac:dyDescent="0.2">
      <c r="C40" s="180"/>
      <c r="D40" s="180"/>
      <c r="E40" s="180"/>
      <c r="F40" s="180"/>
      <c r="G40" s="180"/>
      <c r="H40" s="180"/>
    </row>
  </sheetData>
  <mergeCells count="8">
    <mergeCell ref="A22:B22"/>
    <mergeCell ref="A32:B32"/>
    <mergeCell ref="A1:H1"/>
    <mergeCell ref="A2:B4"/>
    <mergeCell ref="C2:G2"/>
    <mergeCell ref="H2:H3"/>
    <mergeCell ref="A5:B5"/>
    <mergeCell ref="A14:B14"/>
  </mergeCells>
  <printOptions horizontalCentered="1"/>
  <pageMargins left="0.78740157480314965" right="0.59055118110236227" top="0.78740157480314965" bottom="0.78740157480314965" header="0.31496062992125984" footer="0.31496062992125984"/>
  <pageSetup scale="7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A52BC-63ED-4A48-8608-6E2AC0127499}">
  <sheetPr>
    <tabColor theme="8" tint="0.39997558519241921"/>
  </sheetPr>
  <dimension ref="A1:I38"/>
  <sheetViews>
    <sheetView showGridLines="0" tabSelected="1" topLeftCell="A10" zoomScaleSheetLayoutView="90" workbookViewId="0">
      <selection activeCell="A11" sqref="A11"/>
    </sheetView>
  </sheetViews>
  <sheetFormatPr baseColWidth="10" defaultColWidth="12" defaultRowHeight="11.25" x14ac:dyDescent="0.2"/>
  <cols>
    <col min="1" max="2" width="2" style="202" customWidth="1"/>
    <col min="3" max="3" width="72.83203125" style="202" customWidth="1"/>
    <col min="4" max="4" width="18.33203125" style="202" customWidth="1"/>
    <col min="5" max="5" width="21.83203125" style="202" customWidth="1"/>
    <col min="6" max="6" width="18.33203125" style="202" customWidth="1"/>
    <col min="7" max="9" width="18.33203125" style="238" customWidth="1"/>
    <col min="10" max="16384" width="12" style="202"/>
  </cols>
  <sheetData>
    <row r="1" spans="1:9" ht="42" customHeight="1" x14ac:dyDescent="0.2">
      <c r="A1" s="181" t="s">
        <v>300</v>
      </c>
      <c r="B1" s="182"/>
      <c r="C1" s="182"/>
      <c r="D1" s="182"/>
      <c r="E1" s="182"/>
      <c r="F1" s="182"/>
      <c r="G1" s="182"/>
      <c r="H1" s="182"/>
      <c r="I1" s="183"/>
    </row>
    <row r="2" spans="1:9" ht="15" customHeight="1" x14ac:dyDescent="0.2">
      <c r="A2" s="203" t="s">
        <v>52</v>
      </c>
      <c r="B2" s="204"/>
      <c r="C2" s="205"/>
      <c r="D2" s="182" t="s">
        <v>178</v>
      </c>
      <c r="E2" s="182"/>
      <c r="F2" s="182"/>
      <c r="G2" s="182"/>
      <c r="H2" s="182"/>
      <c r="I2" s="186" t="s">
        <v>54</v>
      </c>
    </row>
    <row r="3" spans="1:9" ht="24.95" customHeight="1" x14ac:dyDescent="0.2">
      <c r="A3" s="206"/>
      <c r="B3" s="207"/>
      <c r="C3" s="208"/>
      <c r="D3" s="209" t="s">
        <v>55</v>
      </c>
      <c r="E3" s="188" t="s">
        <v>56</v>
      </c>
      <c r="F3" s="188" t="s">
        <v>6</v>
      </c>
      <c r="G3" s="188" t="s">
        <v>7</v>
      </c>
      <c r="H3" s="210" t="s">
        <v>57</v>
      </c>
      <c r="I3" s="189"/>
    </row>
    <row r="4" spans="1:9" x14ac:dyDescent="0.2">
      <c r="A4" s="211"/>
      <c r="B4" s="212"/>
      <c r="C4" s="213"/>
      <c r="D4" s="191">
        <v>1</v>
      </c>
      <c r="E4" s="191">
        <v>2</v>
      </c>
      <c r="F4" s="191" t="s">
        <v>58</v>
      </c>
      <c r="G4" s="191">
        <v>4</v>
      </c>
      <c r="H4" s="191">
        <v>5</v>
      </c>
      <c r="I4" s="191" t="s">
        <v>59</v>
      </c>
    </row>
    <row r="5" spans="1:9" x14ac:dyDescent="0.2">
      <c r="A5" s="214" t="s">
        <v>301</v>
      </c>
      <c r="B5" s="215"/>
      <c r="C5" s="216"/>
      <c r="D5" s="217"/>
      <c r="E5" s="217"/>
      <c r="F5" s="217"/>
      <c r="G5" s="217"/>
      <c r="H5" s="217"/>
      <c r="I5" s="217"/>
    </row>
    <row r="6" spans="1:9" x14ac:dyDescent="0.2">
      <c r="A6" s="218">
        <v>0</v>
      </c>
      <c r="B6" s="219" t="s">
        <v>302</v>
      </c>
      <c r="C6" s="220"/>
      <c r="D6" s="221">
        <f t="shared" ref="D6:I6" si="0">SUM(D7:D8)</f>
        <v>0</v>
      </c>
      <c r="E6" s="221">
        <f t="shared" si="0"/>
        <v>0</v>
      </c>
      <c r="F6" s="222">
        <f t="shared" si="0"/>
        <v>0</v>
      </c>
      <c r="G6" s="221">
        <f t="shared" si="0"/>
        <v>0</v>
      </c>
      <c r="H6" s="221">
        <f t="shared" si="0"/>
        <v>0</v>
      </c>
      <c r="I6" s="222">
        <f t="shared" si="0"/>
        <v>0</v>
      </c>
    </row>
    <row r="7" spans="1:9" x14ac:dyDescent="0.2">
      <c r="A7" s="223" t="s">
        <v>303</v>
      </c>
      <c r="B7" s="224"/>
      <c r="C7" s="225" t="s">
        <v>304</v>
      </c>
      <c r="D7" s="226">
        <v>0</v>
      </c>
      <c r="E7" s="226">
        <v>0</v>
      </c>
      <c r="F7" s="226">
        <f>D7+E7</f>
        <v>0</v>
      </c>
      <c r="G7" s="226">
        <v>0</v>
      </c>
      <c r="H7" s="226">
        <v>0</v>
      </c>
      <c r="I7" s="226">
        <f>F7-G7</f>
        <v>0</v>
      </c>
    </row>
    <row r="8" spans="1:9" x14ac:dyDescent="0.2">
      <c r="A8" s="223" t="s">
        <v>305</v>
      </c>
      <c r="B8" s="224"/>
      <c r="C8" s="225" t="s">
        <v>306</v>
      </c>
      <c r="D8" s="226">
        <v>0</v>
      </c>
      <c r="E8" s="226">
        <v>0</v>
      </c>
      <c r="F8" s="226">
        <f>D8+E8</f>
        <v>0</v>
      </c>
      <c r="G8" s="226">
        <v>0</v>
      </c>
      <c r="H8" s="226">
        <v>0</v>
      </c>
      <c r="I8" s="226">
        <f>F8-G8</f>
        <v>0</v>
      </c>
    </row>
    <row r="9" spans="1:9" ht="11.25" customHeight="1" x14ac:dyDescent="0.2">
      <c r="A9" s="223">
        <v>0</v>
      </c>
      <c r="B9" s="219" t="s">
        <v>307</v>
      </c>
      <c r="C9" s="220"/>
      <c r="D9" s="222">
        <f t="shared" ref="D9:I9" si="1">SUM(D10:D17)</f>
        <v>13247387560.119999</v>
      </c>
      <c r="E9" s="222">
        <f t="shared" si="1"/>
        <v>1675418970.6699998</v>
      </c>
      <c r="F9" s="222">
        <f t="shared" si="1"/>
        <v>14922806530.789999</v>
      </c>
      <c r="G9" s="222">
        <f t="shared" si="1"/>
        <v>8455178460.0500002</v>
      </c>
      <c r="H9" s="222">
        <f t="shared" si="1"/>
        <v>8449851390.9700003</v>
      </c>
      <c r="I9" s="222">
        <f t="shared" si="1"/>
        <v>6467628070.7399988</v>
      </c>
    </row>
    <row r="10" spans="1:9" x14ac:dyDescent="0.2">
      <c r="A10" s="223" t="s">
        <v>308</v>
      </c>
      <c r="B10" s="224"/>
      <c r="C10" s="225" t="s">
        <v>309</v>
      </c>
      <c r="D10" s="227">
        <v>12854353017.719999</v>
      </c>
      <c r="E10" s="227">
        <v>1746369871.8099999</v>
      </c>
      <c r="F10" s="226">
        <f t="shared" ref="F10:F17" si="2">D10+E10</f>
        <v>14600722889.529999</v>
      </c>
      <c r="G10" s="227">
        <v>8296693533.8400002</v>
      </c>
      <c r="H10" s="227">
        <v>8291366464.7600002</v>
      </c>
      <c r="I10" s="226">
        <f t="shared" ref="I10:I17" si="3">F10-G10</f>
        <v>6304029355.6899986</v>
      </c>
    </row>
    <row r="11" spans="1:9" x14ac:dyDescent="0.2">
      <c r="A11" s="223" t="s">
        <v>310</v>
      </c>
      <c r="B11" s="224"/>
      <c r="C11" s="225" t="s">
        <v>311</v>
      </c>
      <c r="D11" s="227">
        <v>0</v>
      </c>
      <c r="E11" s="227">
        <v>0</v>
      </c>
      <c r="F11" s="226">
        <f t="shared" si="2"/>
        <v>0</v>
      </c>
      <c r="G11" s="227">
        <v>0</v>
      </c>
      <c r="H11" s="227">
        <v>0</v>
      </c>
      <c r="I11" s="226">
        <f t="shared" si="3"/>
        <v>0</v>
      </c>
    </row>
    <row r="12" spans="1:9" x14ac:dyDescent="0.2">
      <c r="A12" s="223" t="s">
        <v>312</v>
      </c>
      <c r="B12" s="224"/>
      <c r="C12" s="225" t="s">
        <v>313</v>
      </c>
      <c r="D12" s="227">
        <v>393034542.39999998</v>
      </c>
      <c r="E12" s="227">
        <v>-70950901.140000001</v>
      </c>
      <c r="F12" s="226">
        <f t="shared" si="2"/>
        <v>322083641.25999999</v>
      </c>
      <c r="G12" s="227">
        <v>158484926.21000001</v>
      </c>
      <c r="H12" s="227">
        <v>158484926.21000001</v>
      </c>
      <c r="I12" s="226">
        <f t="shared" si="3"/>
        <v>163598715.04999998</v>
      </c>
    </row>
    <row r="13" spans="1:9" x14ac:dyDescent="0.2">
      <c r="A13" s="223" t="s">
        <v>314</v>
      </c>
      <c r="B13" s="224"/>
      <c r="C13" s="225" t="s">
        <v>315</v>
      </c>
      <c r="D13" s="227">
        <v>0</v>
      </c>
      <c r="E13" s="227">
        <v>0</v>
      </c>
      <c r="F13" s="226">
        <f t="shared" si="2"/>
        <v>0</v>
      </c>
      <c r="G13" s="227">
        <v>0</v>
      </c>
      <c r="H13" s="227">
        <v>0</v>
      </c>
      <c r="I13" s="226">
        <f t="shared" si="3"/>
        <v>0</v>
      </c>
    </row>
    <row r="14" spans="1:9" x14ac:dyDescent="0.2">
      <c r="A14" s="223" t="s">
        <v>316</v>
      </c>
      <c r="B14" s="224"/>
      <c r="C14" s="225" t="s">
        <v>317</v>
      </c>
      <c r="D14" s="227">
        <v>0</v>
      </c>
      <c r="E14" s="227">
        <v>0</v>
      </c>
      <c r="F14" s="226">
        <f t="shared" si="2"/>
        <v>0</v>
      </c>
      <c r="G14" s="227">
        <v>0</v>
      </c>
      <c r="H14" s="227">
        <v>0</v>
      </c>
      <c r="I14" s="226">
        <f t="shared" si="3"/>
        <v>0</v>
      </c>
    </row>
    <row r="15" spans="1:9" x14ac:dyDescent="0.2">
      <c r="A15" s="223" t="s">
        <v>318</v>
      </c>
      <c r="B15" s="224"/>
      <c r="C15" s="225" t="s">
        <v>319</v>
      </c>
      <c r="D15" s="227">
        <v>0</v>
      </c>
      <c r="E15" s="227">
        <v>0</v>
      </c>
      <c r="F15" s="226">
        <f t="shared" si="2"/>
        <v>0</v>
      </c>
      <c r="G15" s="227">
        <v>0</v>
      </c>
      <c r="H15" s="227">
        <v>0</v>
      </c>
      <c r="I15" s="226">
        <f t="shared" si="3"/>
        <v>0</v>
      </c>
    </row>
    <row r="16" spans="1:9" x14ac:dyDescent="0.2">
      <c r="A16" s="223" t="s">
        <v>320</v>
      </c>
      <c r="B16" s="224"/>
      <c r="C16" s="225" t="s">
        <v>321</v>
      </c>
      <c r="D16" s="227">
        <v>0</v>
      </c>
      <c r="E16" s="227">
        <v>0</v>
      </c>
      <c r="F16" s="226">
        <f t="shared" si="2"/>
        <v>0</v>
      </c>
      <c r="G16" s="227">
        <v>0</v>
      </c>
      <c r="H16" s="227">
        <v>0</v>
      </c>
      <c r="I16" s="226">
        <f t="shared" si="3"/>
        <v>0</v>
      </c>
    </row>
    <row r="17" spans="1:9" x14ac:dyDescent="0.2">
      <c r="A17" s="223" t="s">
        <v>322</v>
      </c>
      <c r="B17" s="224"/>
      <c r="C17" s="225" t="s">
        <v>323</v>
      </c>
      <c r="D17" s="227">
        <v>0</v>
      </c>
      <c r="E17" s="227">
        <v>0</v>
      </c>
      <c r="F17" s="226">
        <f t="shared" si="2"/>
        <v>0</v>
      </c>
      <c r="G17" s="227">
        <v>0</v>
      </c>
      <c r="H17" s="227">
        <v>0</v>
      </c>
      <c r="I17" s="226">
        <f t="shared" si="3"/>
        <v>0</v>
      </c>
    </row>
    <row r="18" spans="1:9" ht="11.25" customHeight="1" x14ac:dyDescent="0.2">
      <c r="A18" s="223">
        <v>0</v>
      </c>
      <c r="B18" s="219" t="s">
        <v>324</v>
      </c>
      <c r="C18" s="220"/>
      <c r="D18" s="222">
        <f t="shared" ref="D18:I18" si="4">SUM(D19:D21)</f>
        <v>112188882.33</v>
      </c>
      <c r="E18" s="222">
        <f t="shared" si="4"/>
        <v>50350450.030000001</v>
      </c>
      <c r="F18" s="222">
        <f t="shared" si="4"/>
        <v>162539332.36000001</v>
      </c>
      <c r="G18" s="222">
        <f t="shared" si="4"/>
        <v>99090010.859999999</v>
      </c>
      <c r="H18" s="222">
        <f t="shared" si="4"/>
        <v>99090010.859999999</v>
      </c>
      <c r="I18" s="222">
        <f t="shared" si="4"/>
        <v>63449321.500000015</v>
      </c>
    </row>
    <row r="19" spans="1:9" x14ac:dyDescent="0.2">
      <c r="A19" s="223" t="s">
        <v>325</v>
      </c>
      <c r="B19" s="224"/>
      <c r="C19" s="225" t="s">
        <v>326</v>
      </c>
      <c r="D19" s="227">
        <v>112188882.33</v>
      </c>
      <c r="E19" s="227">
        <v>50350450.030000001</v>
      </c>
      <c r="F19" s="226">
        <f>D19+E19</f>
        <v>162539332.36000001</v>
      </c>
      <c r="G19" s="227">
        <v>99090010.859999999</v>
      </c>
      <c r="H19" s="227">
        <v>99090010.859999999</v>
      </c>
      <c r="I19" s="226">
        <f>F19-G19</f>
        <v>63449321.500000015</v>
      </c>
    </row>
    <row r="20" spans="1:9" ht="11.25" customHeight="1" x14ac:dyDescent="0.2">
      <c r="A20" s="223" t="s">
        <v>327</v>
      </c>
      <c r="B20" s="224"/>
      <c r="C20" s="225" t="s">
        <v>328</v>
      </c>
      <c r="D20" s="227">
        <v>0</v>
      </c>
      <c r="E20" s="227">
        <v>0</v>
      </c>
      <c r="F20" s="226">
        <f>D20+E20</f>
        <v>0</v>
      </c>
      <c r="G20" s="227">
        <v>0</v>
      </c>
      <c r="H20" s="227">
        <v>0</v>
      </c>
      <c r="I20" s="226">
        <f>F20-G20</f>
        <v>0</v>
      </c>
    </row>
    <row r="21" spans="1:9" x14ac:dyDescent="0.2">
      <c r="A21" s="223" t="s">
        <v>329</v>
      </c>
      <c r="B21" s="224"/>
      <c r="C21" s="225" t="s">
        <v>330</v>
      </c>
      <c r="D21" s="227">
        <v>0</v>
      </c>
      <c r="E21" s="227">
        <v>0</v>
      </c>
      <c r="F21" s="226">
        <f>D21+E21</f>
        <v>0</v>
      </c>
      <c r="G21" s="227">
        <v>0</v>
      </c>
      <c r="H21" s="227">
        <v>0</v>
      </c>
      <c r="I21" s="226">
        <f>F21-G21</f>
        <v>0</v>
      </c>
    </row>
    <row r="22" spans="1:9" x14ac:dyDescent="0.2">
      <c r="A22" s="218">
        <v>0</v>
      </c>
      <c r="B22" s="219" t="s">
        <v>331</v>
      </c>
      <c r="C22" s="220"/>
      <c r="D22" s="222">
        <f t="shared" ref="D22:I22" si="5">SUM(D23:D24)</f>
        <v>0</v>
      </c>
      <c r="E22" s="222">
        <f t="shared" si="5"/>
        <v>0</v>
      </c>
      <c r="F22" s="222">
        <f t="shared" si="5"/>
        <v>0</v>
      </c>
      <c r="G22" s="222">
        <f t="shared" si="5"/>
        <v>0</v>
      </c>
      <c r="H22" s="222">
        <f t="shared" si="5"/>
        <v>0</v>
      </c>
      <c r="I22" s="222">
        <f t="shared" si="5"/>
        <v>0</v>
      </c>
    </row>
    <row r="23" spans="1:9" x14ac:dyDescent="0.2">
      <c r="A23" s="223" t="s">
        <v>332</v>
      </c>
      <c r="B23" s="224"/>
      <c r="C23" s="225" t="s">
        <v>333</v>
      </c>
      <c r="D23" s="226">
        <v>0</v>
      </c>
      <c r="E23" s="226">
        <v>0</v>
      </c>
      <c r="F23" s="226">
        <f>D23+E23</f>
        <v>0</v>
      </c>
      <c r="G23" s="226">
        <v>0</v>
      </c>
      <c r="H23" s="226">
        <v>0</v>
      </c>
      <c r="I23" s="226">
        <f>F23-G23</f>
        <v>0</v>
      </c>
    </row>
    <row r="24" spans="1:9" x14ac:dyDescent="0.2">
      <c r="A24" s="223" t="s">
        <v>334</v>
      </c>
      <c r="B24" s="224"/>
      <c r="C24" s="225" t="s">
        <v>335</v>
      </c>
      <c r="D24" s="226">
        <v>0</v>
      </c>
      <c r="E24" s="226">
        <v>0</v>
      </c>
      <c r="F24" s="226">
        <f>D24+E24</f>
        <v>0</v>
      </c>
      <c r="G24" s="226">
        <v>0</v>
      </c>
      <c r="H24" s="226">
        <v>0</v>
      </c>
      <c r="I24" s="226">
        <f>F24-G24</f>
        <v>0</v>
      </c>
    </row>
    <row r="25" spans="1:9" x14ac:dyDescent="0.2">
      <c r="A25" s="223">
        <v>0</v>
      </c>
      <c r="B25" s="219" t="s">
        <v>336</v>
      </c>
      <c r="C25" s="220"/>
      <c r="D25" s="222">
        <f t="shared" ref="D25:I25" si="6">SUM(D26:D29)</f>
        <v>0</v>
      </c>
      <c r="E25" s="222">
        <f t="shared" si="6"/>
        <v>0</v>
      </c>
      <c r="F25" s="222">
        <f t="shared" si="6"/>
        <v>0</v>
      </c>
      <c r="G25" s="222">
        <f t="shared" si="6"/>
        <v>0</v>
      </c>
      <c r="H25" s="222">
        <f t="shared" si="6"/>
        <v>0</v>
      </c>
      <c r="I25" s="222">
        <f t="shared" si="6"/>
        <v>0</v>
      </c>
    </row>
    <row r="26" spans="1:9" x14ac:dyDescent="0.2">
      <c r="A26" s="223" t="s">
        <v>337</v>
      </c>
      <c r="B26" s="224"/>
      <c r="C26" s="225" t="s">
        <v>338</v>
      </c>
      <c r="D26" s="226">
        <v>0</v>
      </c>
      <c r="E26" s="226">
        <v>0</v>
      </c>
      <c r="F26" s="226">
        <f>D26+E26</f>
        <v>0</v>
      </c>
      <c r="G26" s="226">
        <v>0</v>
      </c>
      <c r="H26" s="226">
        <v>0</v>
      </c>
      <c r="I26" s="226">
        <f>F26-G26</f>
        <v>0</v>
      </c>
    </row>
    <row r="27" spans="1:9" x14ac:dyDescent="0.2">
      <c r="A27" s="223" t="s">
        <v>339</v>
      </c>
      <c r="B27" s="224"/>
      <c r="C27" s="225" t="s">
        <v>340</v>
      </c>
      <c r="D27" s="226">
        <v>0</v>
      </c>
      <c r="E27" s="226">
        <v>0</v>
      </c>
      <c r="F27" s="226">
        <f>D27+E27</f>
        <v>0</v>
      </c>
      <c r="G27" s="226">
        <v>0</v>
      </c>
      <c r="H27" s="226">
        <v>0</v>
      </c>
      <c r="I27" s="226">
        <f>F27-G27</f>
        <v>0</v>
      </c>
    </row>
    <row r="28" spans="1:9" x14ac:dyDescent="0.2">
      <c r="A28" s="223" t="s">
        <v>341</v>
      </c>
      <c r="B28" s="224"/>
      <c r="C28" s="225" t="s">
        <v>342</v>
      </c>
      <c r="D28" s="226">
        <v>0</v>
      </c>
      <c r="E28" s="226">
        <v>0</v>
      </c>
      <c r="F28" s="226">
        <f>D28+E28</f>
        <v>0</v>
      </c>
      <c r="G28" s="226">
        <v>0</v>
      </c>
      <c r="H28" s="226">
        <v>0</v>
      </c>
      <c r="I28" s="226">
        <f>F28-G28</f>
        <v>0</v>
      </c>
    </row>
    <row r="29" spans="1:9" x14ac:dyDescent="0.2">
      <c r="A29" s="223" t="s">
        <v>343</v>
      </c>
      <c r="B29" s="224"/>
      <c r="C29" s="225" t="s">
        <v>344</v>
      </c>
      <c r="D29" s="226">
        <v>0</v>
      </c>
      <c r="E29" s="226">
        <v>0</v>
      </c>
      <c r="F29" s="226">
        <f>D29+E29</f>
        <v>0</v>
      </c>
      <c r="G29" s="226">
        <v>0</v>
      </c>
      <c r="H29" s="226">
        <v>0</v>
      </c>
      <c r="I29" s="226">
        <f>F29-G29</f>
        <v>0</v>
      </c>
    </row>
    <row r="30" spans="1:9" x14ac:dyDescent="0.2">
      <c r="A30" s="223">
        <v>0</v>
      </c>
      <c r="B30" s="219" t="s">
        <v>345</v>
      </c>
      <c r="C30" s="220"/>
      <c r="D30" s="222">
        <f t="shared" ref="D30:I30" si="7">SUM(D31:D34)</f>
        <v>0</v>
      </c>
      <c r="E30" s="222">
        <f t="shared" si="7"/>
        <v>0</v>
      </c>
      <c r="F30" s="222">
        <f t="shared" si="7"/>
        <v>0</v>
      </c>
      <c r="G30" s="222">
        <f t="shared" si="7"/>
        <v>0</v>
      </c>
      <c r="H30" s="222">
        <f t="shared" si="7"/>
        <v>0</v>
      </c>
      <c r="I30" s="222">
        <f t="shared" si="7"/>
        <v>0</v>
      </c>
    </row>
    <row r="31" spans="1:9" x14ac:dyDescent="0.2">
      <c r="A31" s="223" t="s">
        <v>346</v>
      </c>
      <c r="B31" s="224"/>
      <c r="C31" s="225" t="s">
        <v>347</v>
      </c>
      <c r="D31" s="226">
        <v>0</v>
      </c>
      <c r="E31" s="226">
        <v>0</v>
      </c>
      <c r="F31" s="226">
        <f>D31+E31</f>
        <v>0</v>
      </c>
      <c r="G31" s="226">
        <v>0</v>
      </c>
      <c r="H31" s="226">
        <v>0</v>
      </c>
      <c r="I31" s="226">
        <f>F31-G31</f>
        <v>0</v>
      </c>
    </row>
    <row r="32" spans="1:9" x14ac:dyDescent="0.2">
      <c r="A32" s="223" t="s">
        <v>348</v>
      </c>
      <c r="B32" s="225" t="s">
        <v>349</v>
      </c>
      <c r="C32" s="225"/>
      <c r="D32" s="226">
        <v>0</v>
      </c>
      <c r="E32" s="226">
        <v>0</v>
      </c>
      <c r="F32" s="226">
        <f>D32+E32</f>
        <v>0</v>
      </c>
      <c r="G32" s="226">
        <v>0</v>
      </c>
      <c r="H32" s="226">
        <v>0</v>
      </c>
      <c r="I32" s="226">
        <f>F32-G32</f>
        <v>0</v>
      </c>
    </row>
    <row r="33" spans="1:9" x14ac:dyDescent="0.2">
      <c r="A33" s="223" t="s">
        <v>350</v>
      </c>
      <c r="B33" s="225" t="s">
        <v>351</v>
      </c>
      <c r="C33" s="225"/>
      <c r="D33" s="226">
        <v>0</v>
      </c>
      <c r="E33" s="226">
        <v>0</v>
      </c>
      <c r="F33" s="226">
        <f>D33+E33</f>
        <v>0</v>
      </c>
      <c r="G33" s="226">
        <v>0</v>
      </c>
      <c r="H33" s="226">
        <v>0</v>
      </c>
      <c r="I33" s="226">
        <f>F33-G33</f>
        <v>0</v>
      </c>
    </row>
    <row r="34" spans="1:9" x14ac:dyDescent="0.2">
      <c r="A34" s="223" t="s">
        <v>352</v>
      </c>
      <c r="B34" s="225" t="s">
        <v>353</v>
      </c>
      <c r="C34" s="225"/>
      <c r="D34" s="226">
        <v>0</v>
      </c>
      <c r="E34" s="226">
        <v>0</v>
      </c>
      <c r="F34" s="226">
        <f>D34+E34</f>
        <v>0</v>
      </c>
      <c r="G34" s="226">
        <v>0</v>
      </c>
      <c r="H34" s="226">
        <v>0</v>
      </c>
      <c r="I34" s="226">
        <f>F34-G34</f>
        <v>0</v>
      </c>
    </row>
    <row r="35" spans="1:9" x14ac:dyDescent="0.2">
      <c r="A35" s="228"/>
      <c r="B35" s="229"/>
      <c r="C35" s="230"/>
      <c r="D35" s="231"/>
      <c r="E35" s="231"/>
      <c r="F35" s="231"/>
      <c r="G35" s="231"/>
      <c r="H35" s="231"/>
      <c r="I35" s="231"/>
    </row>
    <row r="36" spans="1:9" ht="15" customHeight="1" x14ac:dyDescent="0.2">
      <c r="A36" s="232" t="s">
        <v>177</v>
      </c>
      <c r="B36" s="233"/>
      <c r="C36" s="234"/>
      <c r="D36" s="235">
        <f t="shared" ref="D36:I36" si="8">+D6+D9+D18+D22+D25+D30</f>
        <v>13359576442.449999</v>
      </c>
      <c r="E36" s="235">
        <f t="shared" si="8"/>
        <v>1725769420.6999998</v>
      </c>
      <c r="F36" s="235">
        <f t="shared" si="8"/>
        <v>15085345863.15</v>
      </c>
      <c r="G36" s="235">
        <f t="shared" si="8"/>
        <v>8554268470.9099998</v>
      </c>
      <c r="H36" s="235">
        <f t="shared" si="8"/>
        <v>8548941401.8299999</v>
      </c>
      <c r="I36" s="235">
        <f t="shared" si="8"/>
        <v>6531077392.2399988</v>
      </c>
    </row>
    <row r="37" spans="1:9" x14ac:dyDescent="0.2">
      <c r="A37" s="202" t="s">
        <v>47</v>
      </c>
      <c r="B37" s="151"/>
      <c r="C37" s="151"/>
      <c r="D37" s="151"/>
      <c r="E37" s="151"/>
      <c r="F37" s="151"/>
      <c r="G37" s="151"/>
      <c r="H37" s="151"/>
      <c r="I37" s="236"/>
    </row>
    <row r="38" spans="1:9" x14ac:dyDescent="0.2">
      <c r="D38" s="237"/>
      <c r="E38" s="237"/>
      <c r="F38" s="237"/>
      <c r="G38" s="237"/>
      <c r="H38" s="237"/>
      <c r="I38" s="237"/>
    </row>
  </sheetData>
  <sheetProtection formatCells="0" formatColumns="0" formatRows="0" autoFilter="0"/>
  <protectedRanges>
    <protectedRange sqref="C36:I36 B37:I65509" name="Rango1"/>
    <protectedRange sqref="C30:D30 C6:D6 C22:D22 C25:D25 C35:F35 B7:D8 B10:C17 B19:C21 B23:D24 B26:D29 B31:D34 E6:I8 C18:I18 C9:I9 F10:F17 I10:I17 E22:F34 F19:F21 G22:I35 I19:I21" name="Rango1_3"/>
    <protectedRange sqref="D4:I5" name="Rango1_2_2"/>
    <protectedRange sqref="D10:E17" name="Rango1_3_4"/>
    <protectedRange sqref="G10:H17" name="Rango1_3_5"/>
    <protectedRange sqref="D19:E21" name="Rango1_3_6"/>
    <protectedRange sqref="G19:H21" name="Rango1_3_7"/>
  </protectedRanges>
  <mergeCells count="5">
    <mergeCell ref="A1:I1"/>
    <mergeCell ref="A2:C4"/>
    <mergeCell ref="D2:H2"/>
    <mergeCell ref="I2:I3"/>
    <mergeCell ref="A36:C36"/>
  </mergeCells>
  <printOptions horizontalCentered="1"/>
  <pageMargins left="0.78740157480314965" right="0.59055118110236227" top="0.78740157480314965" bottom="0.78740157480314965" header="0.31496062992125984" footer="0.31496062992125984"/>
  <pageSetup scale="75"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1F533-7CE5-486B-83D7-D195E151B953}">
  <sheetPr>
    <tabColor rgb="FF00B050"/>
    <pageSetUpPr fitToPage="1"/>
  </sheetPr>
  <dimension ref="A1:S279"/>
  <sheetViews>
    <sheetView showGridLines="0" tabSelected="1" workbookViewId="0">
      <selection activeCell="A11" sqref="A11"/>
    </sheetView>
  </sheetViews>
  <sheetFormatPr baseColWidth="10" defaultRowHeight="12.75" x14ac:dyDescent="0.2"/>
  <cols>
    <col min="1" max="1" width="2.5" style="83" customWidth="1"/>
    <col min="2" max="2" width="4.33203125" style="82" customWidth="1"/>
    <col min="3" max="3" width="1.83203125" style="82" customWidth="1"/>
    <col min="4" max="4" width="8.33203125" style="82" bestFit="1" customWidth="1"/>
    <col min="5" max="5" width="15.6640625" style="82" customWidth="1"/>
    <col min="6" max="6" width="44.1640625" style="82" customWidth="1"/>
    <col min="7" max="7" width="9.1640625" style="82" customWidth="1"/>
    <col min="8" max="8" width="14.6640625" style="82" bestFit="1" customWidth="1"/>
    <col min="9" max="9" width="14.33203125" style="82" bestFit="1" customWidth="1"/>
    <col min="10" max="10" width="14.6640625" style="82" bestFit="1" customWidth="1"/>
    <col min="11" max="11" width="14.6640625" style="82" customWidth="1"/>
    <col min="12" max="12" width="13.6640625" style="82" bestFit="1" customWidth="1"/>
    <col min="13" max="13" width="13.6640625" style="82" customWidth="1"/>
    <col min="14" max="15" width="13.6640625" style="82" bestFit="1" customWidth="1"/>
    <col min="16" max="16" width="11.83203125" style="83" bestFit="1" customWidth="1"/>
    <col min="17" max="17" width="11.83203125" style="82" bestFit="1" customWidth="1"/>
    <col min="18" max="18" width="15.6640625" style="82" bestFit="1" customWidth="1"/>
    <col min="19" max="256" width="12" style="82"/>
    <col min="257" max="257" width="2.5" style="82" customWidth="1"/>
    <col min="258" max="258" width="4.33203125" style="82" customWidth="1"/>
    <col min="259" max="259" width="1.83203125" style="82" customWidth="1"/>
    <col min="260" max="260" width="20.83203125" style="82" customWidth="1"/>
    <col min="261" max="261" width="14.83203125" style="82" customWidth="1"/>
    <col min="262" max="262" width="31.6640625" style="82" customWidth="1"/>
    <col min="263" max="263" width="14.5" style="82" customWidth="1"/>
    <col min="264" max="264" width="17.83203125" style="82" customWidth="1"/>
    <col min="265" max="265" width="18.83203125" style="82" customWidth="1"/>
    <col min="266" max="267" width="18.5" style="82" customWidth="1"/>
    <col min="268" max="268" width="17" style="82" bestFit="1" customWidth="1"/>
    <col min="269" max="269" width="17" style="82" customWidth="1"/>
    <col min="270" max="270" width="17" style="82" bestFit="1" customWidth="1"/>
    <col min="271" max="271" width="18.5" style="82" customWidth="1"/>
    <col min="272" max="272" width="17" style="82" customWidth="1"/>
    <col min="273" max="273" width="16.33203125" style="82" customWidth="1"/>
    <col min="274" max="274" width="15.6640625" style="82" bestFit="1" customWidth="1"/>
    <col min="275" max="512" width="12" style="82"/>
    <col min="513" max="513" width="2.5" style="82" customWidth="1"/>
    <col min="514" max="514" width="4.33203125" style="82" customWidth="1"/>
    <col min="515" max="515" width="1.83203125" style="82" customWidth="1"/>
    <col min="516" max="516" width="20.83203125" style="82" customWidth="1"/>
    <col min="517" max="517" width="14.83203125" style="82" customWidth="1"/>
    <col min="518" max="518" width="31.6640625" style="82" customWidth="1"/>
    <col min="519" max="519" width="14.5" style="82" customWidth="1"/>
    <col min="520" max="520" width="17.83203125" style="82" customWidth="1"/>
    <col min="521" max="521" width="18.83203125" style="82" customWidth="1"/>
    <col min="522" max="523" width="18.5" style="82" customWidth="1"/>
    <col min="524" max="524" width="17" style="82" bestFit="1" customWidth="1"/>
    <col min="525" max="525" width="17" style="82" customWidth="1"/>
    <col min="526" max="526" width="17" style="82" bestFit="1" customWidth="1"/>
    <col min="527" max="527" width="18.5" style="82" customWidth="1"/>
    <col min="528" max="528" width="17" style="82" customWidth="1"/>
    <col min="529" max="529" width="16.33203125" style="82" customWidth="1"/>
    <col min="530" max="530" width="15.6640625" style="82" bestFit="1" customWidth="1"/>
    <col min="531" max="768" width="12" style="82"/>
    <col min="769" max="769" width="2.5" style="82" customWidth="1"/>
    <col min="770" max="770" width="4.33203125" style="82" customWidth="1"/>
    <col min="771" max="771" width="1.83203125" style="82" customWidth="1"/>
    <col min="772" max="772" width="20.83203125" style="82" customWidth="1"/>
    <col min="773" max="773" width="14.83203125" style="82" customWidth="1"/>
    <col min="774" max="774" width="31.6640625" style="82" customWidth="1"/>
    <col min="775" max="775" width="14.5" style="82" customWidth="1"/>
    <col min="776" max="776" width="17.83203125" style="82" customWidth="1"/>
    <col min="777" max="777" width="18.83203125" style="82" customWidth="1"/>
    <col min="778" max="779" width="18.5" style="82" customWidth="1"/>
    <col min="780" max="780" width="17" style="82" bestFit="1" customWidth="1"/>
    <col min="781" max="781" width="17" style="82" customWidth="1"/>
    <col min="782" max="782" width="17" style="82" bestFit="1" customWidth="1"/>
    <col min="783" max="783" width="18.5" style="82" customWidth="1"/>
    <col min="784" max="784" width="17" style="82" customWidth="1"/>
    <col min="785" max="785" width="16.33203125" style="82" customWidth="1"/>
    <col min="786" max="786" width="15.6640625" style="82" bestFit="1" customWidth="1"/>
    <col min="787" max="1024" width="12" style="82"/>
    <col min="1025" max="1025" width="2.5" style="82" customWidth="1"/>
    <col min="1026" max="1026" width="4.33203125" style="82" customWidth="1"/>
    <col min="1027" max="1027" width="1.83203125" style="82" customWidth="1"/>
    <col min="1028" max="1028" width="20.83203125" style="82" customWidth="1"/>
    <col min="1029" max="1029" width="14.83203125" style="82" customWidth="1"/>
    <col min="1030" max="1030" width="31.6640625" style="82" customWidth="1"/>
    <col min="1031" max="1031" width="14.5" style="82" customWidth="1"/>
    <col min="1032" max="1032" width="17.83203125" style="82" customWidth="1"/>
    <col min="1033" max="1033" width="18.83203125" style="82" customWidth="1"/>
    <col min="1034" max="1035" width="18.5" style="82" customWidth="1"/>
    <col min="1036" max="1036" width="17" style="82" bestFit="1" customWidth="1"/>
    <col min="1037" max="1037" width="17" style="82" customWidth="1"/>
    <col min="1038" max="1038" width="17" style="82" bestFit="1" customWidth="1"/>
    <col min="1039" max="1039" width="18.5" style="82" customWidth="1"/>
    <col min="1040" max="1040" width="17" style="82" customWidth="1"/>
    <col min="1041" max="1041" width="16.33203125" style="82" customWidth="1"/>
    <col min="1042" max="1042" width="15.6640625" style="82" bestFit="1" customWidth="1"/>
    <col min="1043" max="1280" width="12" style="82"/>
    <col min="1281" max="1281" width="2.5" style="82" customWidth="1"/>
    <col min="1282" max="1282" width="4.33203125" style="82" customWidth="1"/>
    <col min="1283" max="1283" width="1.83203125" style="82" customWidth="1"/>
    <col min="1284" max="1284" width="20.83203125" style="82" customWidth="1"/>
    <col min="1285" max="1285" width="14.83203125" style="82" customWidth="1"/>
    <col min="1286" max="1286" width="31.6640625" style="82" customWidth="1"/>
    <col min="1287" max="1287" width="14.5" style="82" customWidth="1"/>
    <col min="1288" max="1288" width="17.83203125" style="82" customWidth="1"/>
    <col min="1289" max="1289" width="18.83203125" style="82" customWidth="1"/>
    <col min="1290" max="1291" width="18.5" style="82" customWidth="1"/>
    <col min="1292" max="1292" width="17" style="82" bestFit="1" customWidth="1"/>
    <col min="1293" max="1293" width="17" style="82" customWidth="1"/>
    <col min="1294" max="1294" width="17" style="82" bestFit="1" customWidth="1"/>
    <col min="1295" max="1295" width="18.5" style="82" customWidth="1"/>
    <col min="1296" max="1296" width="17" style="82" customWidth="1"/>
    <col min="1297" max="1297" width="16.33203125" style="82" customWidth="1"/>
    <col min="1298" max="1298" width="15.6640625" style="82" bestFit="1" customWidth="1"/>
    <col min="1299" max="1536" width="12" style="82"/>
    <col min="1537" max="1537" width="2.5" style="82" customWidth="1"/>
    <col min="1538" max="1538" width="4.33203125" style="82" customWidth="1"/>
    <col min="1539" max="1539" width="1.83203125" style="82" customWidth="1"/>
    <col min="1540" max="1540" width="20.83203125" style="82" customWidth="1"/>
    <col min="1541" max="1541" width="14.83203125" style="82" customWidth="1"/>
    <col min="1542" max="1542" width="31.6640625" style="82" customWidth="1"/>
    <col min="1543" max="1543" width="14.5" style="82" customWidth="1"/>
    <col min="1544" max="1544" width="17.83203125" style="82" customWidth="1"/>
    <col min="1545" max="1545" width="18.83203125" style="82" customWidth="1"/>
    <col min="1546" max="1547" width="18.5" style="82" customWidth="1"/>
    <col min="1548" max="1548" width="17" style="82" bestFit="1" customWidth="1"/>
    <col min="1549" max="1549" width="17" style="82" customWidth="1"/>
    <col min="1550" max="1550" width="17" style="82" bestFit="1" customWidth="1"/>
    <col min="1551" max="1551" width="18.5" style="82" customWidth="1"/>
    <col min="1552" max="1552" width="17" style="82" customWidth="1"/>
    <col min="1553" max="1553" width="16.33203125" style="82" customWidth="1"/>
    <col min="1554" max="1554" width="15.6640625" style="82" bestFit="1" customWidth="1"/>
    <col min="1555" max="1792" width="12" style="82"/>
    <col min="1793" max="1793" width="2.5" style="82" customWidth="1"/>
    <col min="1794" max="1794" width="4.33203125" style="82" customWidth="1"/>
    <col min="1795" max="1795" width="1.83203125" style="82" customWidth="1"/>
    <col min="1796" max="1796" width="20.83203125" style="82" customWidth="1"/>
    <col min="1797" max="1797" width="14.83203125" style="82" customWidth="1"/>
    <col min="1798" max="1798" width="31.6640625" style="82" customWidth="1"/>
    <col min="1799" max="1799" width="14.5" style="82" customWidth="1"/>
    <col min="1800" max="1800" width="17.83203125" style="82" customWidth="1"/>
    <col min="1801" max="1801" width="18.83203125" style="82" customWidth="1"/>
    <col min="1802" max="1803" width="18.5" style="82" customWidth="1"/>
    <col min="1804" max="1804" width="17" style="82" bestFit="1" customWidth="1"/>
    <col min="1805" max="1805" width="17" style="82" customWidth="1"/>
    <col min="1806" max="1806" width="17" style="82" bestFit="1" customWidth="1"/>
    <col min="1807" max="1807" width="18.5" style="82" customWidth="1"/>
    <col min="1808" max="1808" width="17" style="82" customWidth="1"/>
    <col min="1809" max="1809" width="16.33203125" style="82" customWidth="1"/>
    <col min="1810" max="1810" width="15.6640625" style="82" bestFit="1" customWidth="1"/>
    <col min="1811" max="2048" width="12" style="82"/>
    <col min="2049" max="2049" width="2.5" style="82" customWidth="1"/>
    <col min="2050" max="2050" width="4.33203125" style="82" customWidth="1"/>
    <col min="2051" max="2051" width="1.83203125" style="82" customWidth="1"/>
    <col min="2052" max="2052" width="20.83203125" style="82" customWidth="1"/>
    <col min="2053" max="2053" width="14.83203125" style="82" customWidth="1"/>
    <col min="2054" max="2054" width="31.6640625" style="82" customWidth="1"/>
    <col min="2055" max="2055" width="14.5" style="82" customWidth="1"/>
    <col min="2056" max="2056" width="17.83203125" style="82" customWidth="1"/>
    <col min="2057" max="2057" width="18.83203125" style="82" customWidth="1"/>
    <col min="2058" max="2059" width="18.5" style="82" customWidth="1"/>
    <col min="2060" max="2060" width="17" style="82" bestFit="1" customWidth="1"/>
    <col min="2061" max="2061" width="17" style="82" customWidth="1"/>
    <col min="2062" max="2062" width="17" style="82" bestFit="1" customWidth="1"/>
    <col min="2063" max="2063" width="18.5" style="82" customWidth="1"/>
    <col min="2064" max="2064" width="17" style="82" customWidth="1"/>
    <col min="2065" max="2065" width="16.33203125" style="82" customWidth="1"/>
    <col min="2066" max="2066" width="15.6640625" style="82" bestFit="1" customWidth="1"/>
    <col min="2067" max="2304" width="12" style="82"/>
    <col min="2305" max="2305" width="2.5" style="82" customWidth="1"/>
    <col min="2306" max="2306" width="4.33203125" style="82" customWidth="1"/>
    <col min="2307" max="2307" width="1.83203125" style="82" customWidth="1"/>
    <col min="2308" max="2308" width="20.83203125" style="82" customWidth="1"/>
    <col min="2309" max="2309" width="14.83203125" style="82" customWidth="1"/>
    <col min="2310" max="2310" width="31.6640625" style="82" customWidth="1"/>
    <col min="2311" max="2311" width="14.5" style="82" customWidth="1"/>
    <col min="2312" max="2312" width="17.83203125" style="82" customWidth="1"/>
    <col min="2313" max="2313" width="18.83203125" style="82" customWidth="1"/>
    <col min="2314" max="2315" width="18.5" style="82" customWidth="1"/>
    <col min="2316" max="2316" width="17" style="82" bestFit="1" customWidth="1"/>
    <col min="2317" max="2317" width="17" style="82" customWidth="1"/>
    <col min="2318" max="2318" width="17" style="82" bestFit="1" customWidth="1"/>
    <col min="2319" max="2319" width="18.5" style="82" customWidth="1"/>
    <col min="2320" max="2320" width="17" style="82" customWidth="1"/>
    <col min="2321" max="2321" width="16.33203125" style="82" customWidth="1"/>
    <col min="2322" max="2322" width="15.6640625" style="82" bestFit="1" customWidth="1"/>
    <col min="2323" max="2560" width="12" style="82"/>
    <col min="2561" max="2561" width="2.5" style="82" customWidth="1"/>
    <col min="2562" max="2562" width="4.33203125" style="82" customWidth="1"/>
    <col min="2563" max="2563" width="1.83203125" style="82" customWidth="1"/>
    <col min="2564" max="2564" width="20.83203125" style="82" customWidth="1"/>
    <col min="2565" max="2565" width="14.83203125" style="82" customWidth="1"/>
    <col min="2566" max="2566" width="31.6640625" style="82" customWidth="1"/>
    <col min="2567" max="2567" width="14.5" style="82" customWidth="1"/>
    <col min="2568" max="2568" width="17.83203125" style="82" customWidth="1"/>
    <col min="2569" max="2569" width="18.83203125" style="82" customWidth="1"/>
    <col min="2570" max="2571" width="18.5" style="82" customWidth="1"/>
    <col min="2572" max="2572" width="17" style="82" bestFit="1" customWidth="1"/>
    <col min="2573" max="2573" width="17" style="82" customWidth="1"/>
    <col min="2574" max="2574" width="17" style="82" bestFit="1" customWidth="1"/>
    <col min="2575" max="2575" width="18.5" style="82" customWidth="1"/>
    <col min="2576" max="2576" width="17" style="82" customWidth="1"/>
    <col min="2577" max="2577" width="16.33203125" style="82" customWidth="1"/>
    <col min="2578" max="2578" width="15.6640625" style="82" bestFit="1" customWidth="1"/>
    <col min="2579" max="2816" width="12" style="82"/>
    <col min="2817" max="2817" width="2.5" style="82" customWidth="1"/>
    <col min="2818" max="2818" width="4.33203125" style="82" customWidth="1"/>
    <col min="2819" max="2819" width="1.83203125" style="82" customWidth="1"/>
    <col min="2820" max="2820" width="20.83203125" style="82" customWidth="1"/>
    <col min="2821" max="2821" width="14.83203125" style="82" customWidth="1"/>
    <col min="2822" max="2822" width="31.6640625" style="82" customWidth="1"/>
    <col min="2823" max="2823" width="14.5" style="82" customWidth="1"/>
    <col min="2824" max="2824" width="17.83203125" style="82" customWidth="1"/>
    <col min="2825" max="2825" width="18.83203125" style="82" customWidth="1"/>
    <col min="2826" max="2827" width="18.5" style="82" customWidth="1"/>
    <col min="2828" max="2828" width="17" style="82" bestFit="1" customWidth="1"/>
    <col min="2829" max="2829" width="17" style="82" customWidth="1"/>
    <col min="2830" max="2830" width="17" style="82" bestFit="1" customWidth="1"/>
    <col min="2831" max="2831" width="18.5" style="82" customWidth="1"/>
    <col min="2832" max="2832" width="17" style="82" customWidth="1"/>
    <col min="2833" max="2833" width="16.33203125" style="82" customWidth="1"/>
    <col min="2834" max="2834" width="15.6640625" style="82" bestFit="1" customWidth="1"/>
    <col min="2835" max="3072" width="12" style="82"/>
    <col min="3073" max="3073" width="2.5" style="82" customWidth="1"/>
    <col min="3074" max="3074" width="4.33203125" style="82" customWidth="1"/>
    <col min="3075" max="3075" width="1.83203125" style="82" customWidth="1"/>
    <col min="3076" max="3076" width="20.83203125" style="82" customWidth="1"/>
    <col min="3077" max="3077" width="14.83203125" style="82" customWidth="1"/>
    <col min="3078" max="3078" width="31.6640625" style="82" customWidth="1"/>
    <col min="3079" max="3079" width="14.5" style="82" customWidth="1"/>
    <col min="3080" max="3080" width="17.83203125" style="82" customWidth="1"/>
    <col min="3081" max="3081" width="18.83203125" style="82" customWidth="1"/>
    <col min="3082" max="3083" width="18.5" style="82" customWidth="1"/>
    <col min="3084" max="3084" width="17" style="82" bestFit="1" customWidth="1"/>
    <col min="3085" max="3085" width="17" style="82" customWidth="1"/>
    <col min="3086" max="3086" width="17" style="82" bestFit="1" customWidth="1"/>
    <col min="3087" max="3087" width="18.5" style="82" customWidth="1"/>
    <col min="3088" max="3088" width="17" style="82" customWidth="1"/>
    <col min="3089" max="3089" width="16.33203125" style="82" customWidth="1"/>
    <col min="3090" max="3090" width="15.6640625" style="82" bestFit="1" customWidth="1"/>
    <col min="3091" max="3328" width="12" style="82"/>
    <col min="3329" max="3329" width="2.5" style="82" customWidth="1"/>
    <col min="3330" max="3330" width="4.33203125" style="82" customWidth="1"/>
    <col min="3331" max="3331" width="1.83203125" style="82" customWidth="1"/>
    <col min="3332" max="3332" width="20.83203125" style="82" customWidth="1"/>
    <col min="3333" max="3333" width="14.83203125" style="82" customWidth="1"/>
    <col min="3334" max="3334" width="31.6640625" style="82" customWidth="1"/>
    <col min="3335" max="3335" width="14.5" style="82" customWidth="1"/>
    <col min="3336" max="3336" width="17.83203125" style="82" customWidth="1"/>
    <col min="3337" max="3337" width="18.83203125" style="82" customWidth="1"/>
    <col min="3338" max="3339" width="18.5" style="82" customWidth="1"/>
    <col min="3340" max="3340" width="17" style="82" bestFit="1" customWidth="1"/>
    <col min="3341" max="3341" width="17" style="82" customWidth="1"/>
    <col min="3342" max="3342" width="17" style="82" bestFit="1" customWidth="1"/>
    <col min="3343" max="3343" width="18.5" style="82" customWidth="1"/>
    <col min="3344" max="3344" width="17" style="82" customWidth="1"/>
    <col min="3345" max="3345" width="16.33203125" style="82" customWidth="1"/>
    <col min="3346" max="3346" width="15.6640625" style="82" bestFit="1" customWidth="1"/>
    <col min="3347" max="3584" width="12" style="82"/>
    <col min="3585" max="3585" width="2.5" style="82" customWidth="1"/>
    <col min="3586" max="3586" width="4.33203125" style="82" customWidth="1"/>
    <col min="3587" max="3587" width="1.83203125" style="82" customWidth="1"/>
    <col min="3588" max="3588" width="20.83203125" style="82" customWidth="1"/>
    <col min="3589" max="3589" width="14.83203125" style="82" customWidth="1"/>
    <col min="3590" max="3590" width="31.6640625" style="82" customWidth="1"/>
    <col min="3591" max="3591" width="14.5" style="82" customWidth="1"/>
    <col min="3592" max="3592" width="17.83203125" style="82" customWidth="1"/>
    <col min="3593" max="3593" width="18.83203125" style="82" customWidth="1"/>
    <col min="3594" max="3595" width="18.5" style="82" customWidth="1"/>
    <col min="3596" max="3596" width="17" style="82" bestFit="1" customWidth="1"/>
    <col min="3597" max="3597" width="17" style="82" customWidth="1"/>
    <col min="3598" max="3598" width="17" style="82" bestFit="1" customWidth="1"/>
    <col min="3599" max="3599" width="18.5" style="82" customWidth="1"/>
    <col min="3600" max="3600" width="17" style="82" customWidth="1"/>
    <col min="3601" max="3601" width="16.33203125" style="82" customWidth="1"/>
    <col min="3602" max="3602" width="15.6640625" style="82" bestFit="1" customWidth="1"/>
    <col min="3603" max="3840" width="12" style="82"/>
    <col min="3841" max="3841" width="2.5" style="82" customWidth="1"/>
    <col min="3842" max="3842" width="4.33203125" style="82" customWidth="1"/>
    <col min="3843" max="3843" width="1.83203125" style="82" customWidth="1"/>
    <col min="3844" max="3844" width="20.83203125" style="82" customWidth="1"/>
    <col min="3845" max="3845" width="14.83203125" style="82" customWidth="1"/>
    <col min="3846" max="3846" width="31.6640625" style="82" customWidth="1"/>
    <col min="3847" max="3847" width="14.5" style="82" customWidth="1"/>
    <col min="3848" max="3848" width="17.83203125" style="82" customWidth="1"/>
    <col min="3849" max="3849" width="18.83203125" style="82" customWidth="1"/>
    <col min="3850" max="3851" width="18.5" style="82" customWidth="1"/>
    <col min="3852" max="3852" width="17" style="82" bestFit="1" customWidth="1"/>
    <col min="3853" max="3853" width="17" style="82" customWidth="1"/>
    <col min="3854" max="3854" width="17" style="82" bestFit="1" customWidth="1"/>
    <col min="3855" max="3855" width="18.5" style="82" customWidth="1"/>
    <col min="3856" max="3856" width="17" style="82" customWidth="1"/>
    <col min="3857" max="3857" width="16.33203125" style="82" customWidth="1"/>
    <col min="3858" max="3858" width="15.6640625" style="82" bestFit="1" customWidth="1"/>
    <col min="3859" max="4096" width="12" style="82"/>
    <col min="4097" max="4097" width="2.5" style="82" customWidth="1"/>
    <col min="4098" max="4098" width="4.33203125" style="82" customWidth="1"/>
    <col min="4099" max="4099" width="1.83203125" style="82" customWidth="1"/>
    <col min="4100" max="4100" width="20.83203125" style="82" customWidth="1"/>
    <col min="4101" max="4101" width="14.83203125" style="82" customWidth="1"/>
    <col min="4102" max="4102" width="31.6640625" style="82" customWidth="1"/>
    <col min="4103" max="4103" width="14.5" style="82" customWidth="1"/>
    <col min="4104" max="4104" width="17.83203125" style="82" customWidth="1"/>
    <col min="4105" max="4105" width="18.83203125" style="82" customWidth="1"/>
    <col min="4106" max="4107" width="18.5" style="82" customWidth="1"/>
    <col min="4108" max="4108" width="17" style="82" bestFit="1" customWidth="1"/>
    <col min="4109" max="4109" width="17" style="82" customWidth="1"/>
    <col min="4110" max="4110" width="17" style="82" bestFit="1" customWidth="1"/>
    <col min="4111" max="4111" width="18.5" style="82" customWidth="1"/>
    <col min="4112" max="4112" width="17" style="82" customWidth="1"/>
    <col min="4113" max="4113" width="16.33203125" style="82" customWidth="1"/>
    <col min="4114" max="4114" width="15.6640625" style="82" bestFit="1" customWidth="1"/>
    <col min="4115" max="4352" width="12" style="82"/>
    <col min="4353" max="4353" width="2.5" style="82" customWidth="1"/>
    <col min="4354" max="4354" width="4.33203125" style="82" customWidth="1"/>
    <col min="4355" max="4355" width="1.83203125" style="82" customWidth="1"/>
    <col min="4356" max="4356" width="20.83203125" style="82" customWidth="1"/>
    <col min="4357" max="4357" width="14.83203125" style="82" customWidth="1"/>
    <col min="4358" max="4358" width="31.6640625" style="82" customWidth="1"/>
    <col min="4359" max="4359" width="14.5" style="82" customWidth="1"/>
    <col min="4360" max="4360" width="17.83203125" style="82" customWidth="1"/>
    <col min="4361" max="4361" width="18.83203125" style="82" customWidth="1"/>
    <col min="4362" max="4363" width="18.5" style="82" customWidth="1"/>
    <col min="4364" max="4364" width="17" style="82" bestFit="1" customWidth="1"/>
    <col min="4365" max="4365" width="17" style="82" customWidth="1"/>
    <col min="4366" max="4366" width="17" style="82" bestFit="1" customWidth="1"/>
    <col min="4367" max="4367" width="18.5" style="82" customWidth="1"/>
    <col min="4368" max="4368" width="17" style="82" customWidth="1"/>
    <col min="4369" max="4369" width="16.33203125" style="82" customWidth="1"/>
    <col min="4370" max="4370" width="15.6640625" style="82" bestFit="1" customWidth="1"/>
    <col min="4371" max="4608" width="12" style="82"/>
    <col min="4609" max="4609" width="2.5" style="82" customWidth="1"/>
    <col min="4610" max="4610" width="4.33203125" style="82" customWidth="1"/>
    <col min="4611" max="4611" width="1.83203125" style="82" customWidth="1"/>
    <col min="4612" max="4612" width="20.83203125" style="82" customWidth="1"/>
    <col min="4613" max="4613" width="14.83203125" style="82" customWidth="1"/>
    <col min="4614" max="4614" width="31.6640625" style="82" customWidth="1"/>
    <col min="4615" max="4615" width="14.5" style="82" customWidth="1"/>
    <col min="4616" max="4616" width="17.83203125" style="82" customWidth="1"/>
    <col min="4617" max="4617" width="18.83203125" style="82" customWidth="1"/>
    <col min="4618" max="4619" width="18.5" style="82" customWidth="1"/>
    <col min="4620" max="4620" width="17" style="82" bestFit="1" customWidth="1"/>
    <col min="4621" max="4621" width="17" style="82" customWidth="1"/>
    <col min="4622" max="4622" width="17" style="82" bestFit="1" customWidth="1"/>
    <col min="4623" max="4623" width="18.5" style="82" customWidth="1"/>
    <col min="4624" max="4624" width="17" style="82" customWidth="1"/>
    <col min="4625" max="4625" width="16.33203125" style="82" customWidth="1"/>
    <col min="4626" max="4626" width="15.6640625" style="82" bestFit="1" customWidth="1"/>
    <col min="4627" max="4864" width="12" style="82"/>
    <col min="4865" max="4865" width="2.5" style="82" customWidth="1"/>
    <col min="4866" max="4866" width="4.33203125" style="82" customWidth="1"/>
    <col min="4867" max="4867" width="1.83203125" style="82" customWidth="1"/>
    <col min="4868" max="4868" width="20.83203125" style="82" customWidth="1"/>
    <col min="4869" max="4869" width="14.83203125" style="82" customWidth="1"/>
    <col min="4870" max="4870" width="31.6640625" style="82" customWidth="1"/>
    <col min="4871" max="4871" width="14.5" style="82" customWidth="1"/>
    <col min="4872" max="4872" width="17.83203125" style="82" customWidth="1"/>
    <col min="4873" max="4873" width="18.83203125" style="82" customWidth="1"/>
    <col min="4874" max="4875" width="18.5" style="82" customWidth="1"/>
    <col min="4876" max="4876" width="17" style="82" bestFit="1" customWidth="1"/>
    <col min="4877" max="4877" width="17" style="82" customWidth="1"/>
    <col min="4878" max="4878" width="17" style="82" bestFit="1" customWidth="1"/>
    <col min="4879" max="4879" width="18.5" style="82" customWidth="1"/>
    <col min="4880" max="4880" width="17" style="82" customWidth="1"/>
    <col min="4881" max="4881" width="16.33203125" style="82" customWidth="1"/>
    <col min="4882" max="4882" width="15.6640625" style="82" bestFit="1" customWidth="1"/>
    <col min="4883" max="5120" width="12" style="82"/>
    <col min="5121" max="5121" width="2.5" style="82" customWidth="1"/>
    <col min="5122" max="5122" width="4.33203125" style="82" customWidth="1"/>
    <col min="5123" max="5123" width="1.83203125" style="82" customWidth="1"/>
    <col min="5124" max="5124" width="20.83203125" style="82" customWidth="1"/>
    <col min="5125" max="5125" width="14.83203125" style="82" customWidth="1"/>
    <col min="5126" max="5126" width="31.6640625" style="82" customWidth="1"/>
    <col min="5127" max="5127" width="14.5" style="82" customWidth="1"/>
    <col min="5128" max="5128" width="17.83203125" style="82" customWidth="1"/>
    <col min="5129" max="5129" width="18.83203125" style="82" customWidth="1"/>
    <col min="5130" max="5131" width="18.5" style="82" customWidth="1"/>
    <col min="5132" max="5132" width="17" style="82" bestFit="1" customWidth="1"/>
    <col min="5133" max="5133" width="17" style="82" customWidth="1"/>
    <col min="5134" max="5134" width="17" style="82" bestFit="1" customWidth="1"/>
    <col min="5135" max="5135" width="18.5" style="82" customWidth="1"/>
    <col min="5136" max="5136" width="17" style="82" customWidth="1"/>
    <col min="5137" max="5137" width="16.33203125" style="82" customWidth="1"/>
    <col min="5138" max="5138" width="15.6640625" style="82" bestFit="1" customWidth="1"/>
    <col min="5139" max="5376" width="12" style="82"/>
    <col min="5377" max="5377" width="2.5" style="82" customWidth="1"/>
    <col min="5378" max="5378" width="4.33203125" style="82" customWidth="1"/>
    <col min="5379" max="5379" width="1.83203125" style="82" customWidth="1"/>
    <col min="5380" max="5380" width="20.83203125" style="82" customWidth="1"/>
    <col min="5381" max="5381" width="14.83203125" style="82" customWidth="1"/>
    <col min="5382" max="5382" width="31.6640625" style="82" customWidth="1"/>
    <col min="5383" max="5383" width="14.5" style="82" customWidth="1"/>
    <col min="5384" max="5384" width="17.83203125" style="82" customWidth="1"/>
    <col min="5385" max="5385" width="18.83203125" style="82" customWidth="1"/>
    <col min="5386" max="5387" width="18.5" style="82" customWidth="1"/>
    <col min="5388" max="5388" width="17" style="82" bestFit="1" customWidth="1"/>
    <col min="5389" max="5389" width="17" style="82" customWidth="1"/>
    <col min="5390" max="5390" width="17" style="82" bestFit="1" customWidth="1"/>
    <col min="5391" max="5391" width="18.5" style="82" customWidth="1"/>
    <col min="5392" max="5392" width="17" style="82" customWidth="1"/>
    <col min="5393" max="5393" width="16.33203125" style="82" customWidth="1"/>
    <col min="5394" max="5394" width="15.6640625" style="82" bestFit="1" customWidth="1"/>
    <col min="5395" max="5632" width="12" style="82"/>
    <col min="5633" max="5633" width="2.5" style="82" customWidth="1"/>
    <col min="5634" max="5634" width="4.33203125" style="82" customWidth="1"/>
    <col min="5635" max="5635" width="1.83203125" style="82" customWidth="1"/>
    <col min="5636" max="5636" width="20.83203125" style="82" customWidth="1"/>
    <col min="5637" max="5637" width="14.83203125" style="82" customWidth="1"/>
    <col min="5638" max="5638" width="31.6640625" style="82" customWidth="1"/>
    <col min="5639" max="5639" width="14.5" style="82" customWidth="1"/>
    <col min="5640" max="5640" width="17.83203125" style="82" customWidth="1"/>
    <col min="5641" max="5641" width="18.83203125" style="82" customWidth="1"/>
    <col min="5642" max="5643" width="18.5" style="82" customWidth="1"/>
    <col min="5644" max="5644" width="17" style="82" bestFit="1" customWidth="1"/>
    <col min="5645" max="5645" width="17" style="82" customWidth="1"/>
    <col min="5646" max="5646" width="17" style="82" bestFit="1" customWidth="1"/>
    <col min="5647" max="5647" width="18.5" style="82" customWidth="1"/>
    <col min="5648" max="5648" width="17" style="82" customWidth="1"/>
    <col min="5649" max="5649" width="16.33203125" style="82" customWidth="1"/>
    <col min="5650" max="5650" width="15.6640625" style="82" bestFit="1" customWidth="1"/>
    <col min="5651" max="5888" width="12" style="82"/>
    <col min="5889" max="5889" width="2.5" style="82" customWidth="1"/>
    <col min="5890" max="5890" width="4.33203125" style="82" customWidth="1"/>
    <col min="5891" max="5891" width="1.83203125" style="82" customWidth="1"/>
    <col min="5892" max="5892" width="20.83203125" style="82" customWidth="1"/>
    <col min="5893" max="5893" width="14.83203125" style="82" customWidth="1"/>
    <col min="5894" max="5894" width="31.6640625" style="82" customWidth="1"/>
    <col min="5895" max="5895" width="14.5" style="82" customWidth="1"/>
    <col min="5896" max="5896" width="17.83203125" style="82" customWidth="1"/>
    <col min="5897" max="5897" width="18.83203125" style="82" customWidth="1"/>
    <col min="5898" max="5899" width="18.5" style="82" customWidth="1"/>
    <col min="5900" max="5900" width="17" style="82" bestFit="1" customWidth="1"/>
    <col min="5901" max="5901" width="17" style="82" customWidth="1"/>
    <col min="5902" max="5902" width="17" style="82" bestFit="1" customWidth="1"/>
    <col min="5903" max="5903" width="18.5" style="82" customWidth="1"/>
    <col min="5904" max="5904" width="17" style="82" customWidth="1"/>
    <col min="5905" max="5905" width="16.33203125" style="82" customWidth="1"/>
    <col min="5906" max="5906" width="15.6640625" style="82" bestFit="1" customWidth="1"/>
    <col min="5907" max="6144" width="12" style="82"/>
    <col min="6145" max="6145" width="2.5" style="82" customWidth="1"/>
    <col min="6146" max="6146" width="4.33203125" style="82" customWidth="1"/>
    <col min="6147" max="6147" width="1.83203125" style="82" customWidth="1"/>
    <col min="6148" max="6148" width="20.83203125" style="82" customWidth="1"/>
    <col min="6149" max="6149" width="14.83203125" style="82" customWidth="1"/>
    <col min="6150" max="6150" width="31.6640625" style="82" customWidth="1"/>
    <col min="6151" max="6151" width="14.5" style="82" customWidth="1"/>
    <col min="6152" max="6152" width="17.83203125" style="82" customWidth="1"/>
    <col min="6153" max="6153" width="18.83203125" style="82" customWidth="1"/>
    <col min="6154" max="6155" width="18.5" style="82" customWidth="1"/>
    <col min="6156" max="6156" width="17" style="82" bestFit="1" customWidth="1"/>
    <col min="6157" max="6157" width="17" style="82" customWidth="1"/>
    <col min="6158" max="6158" width="17" style="82" bestFit="1" customWidth="1"/>
    <col min="6159" max="6159" width="18.5" style="82" customWidth="1"/>
    <col min="6160" max="6160" width="17" style="82" customWidth="1"/>
    <col min="6161" max="6161" width="16.33203125" style="82" customWidth="1"/>
    <col min="6162" max="6162" width="15.6640625" style="82" bestFit="1" customWidth="1"/>
    <col min="6163" max="6400" width="12" style="82"/>
    <col min="6401" max="6401" width="2.5" style="82" customWidth="1"/>
    <col min="6402" max="6402" width="4.33203125" style="82" customWidth="1"/>
    <col min="6403" max="6403" width="1.83203125" style="82" customWidth="1"/>
    <col min="6404" max="6404" width="20.83203125" style="82" customWidth="1"/>
    <col min="6405" max="6405" width="14.83203125" style="82" customWidth="1"/>
    <col min="6406" max="6406" width="31.6640625" style="82" customWidth="1"/>
    <col min="6407" max="6407" width="14.5" style="82" customWidth="1"/>
    <col min="6408" max="6408" width="17.83203125" style="82" customWidth="1"/>
    <col min="6409" max="6409" width="18.83203125" style="82" customWidth="1"/>
    <col min="6410" max="6411" width="18.5" style="82" customWidth="1"/>
    <col min="6412" max="6412" width="17" style="82" bestFit="1" customWidth="1"/>
    <col min="6413" max="6413" width="17" style="82" customWidth="1"/>
    <col min="6414" max="6414" width="17" style="82" bestFit="1" customWidth="1"/>
    <col min="6415" max="6415" width="18.5" style="82" customWidth="1"/>
    <col min="6416" max="6416" width="17" style="82" customWidth="1"/>
    <col min="6417" max="6417" width="16.33203125" style="82" customWidth="1"/>
    <col min="6418" max="6418" width="15.6640625" style="82" bestFit="1" customWidth="1"/>
    <col min="6419" max="6656" width="12" style="82"/>
    <col min="6657" max="6657" width="2.5" style="82" customWidth="1"/>
    <col min="6658" max="6658" width="4.33203125" style="82" customWidth="1"/>
    <col min="6659" max="6659" width="1.83203125" style="82" customWidth="1"/>
    <col min="6660" max="6660" width="20.83203125" style="82" customWidth="1"/>
    <col min="6661" max="6661" width="14.83203125" style="82" customWidth="1"/>
    <col min="6662" max="6662" width="31.6640625" style="82" customWidth="1"/>
    <col min="6663" max="6663" width="14.5" style="82" customWidth="1"/>
    <col min="6664" max="6664" width="17.83203125" style="82" customWidth="1"/>
    <col min="6665" max="6665" width="18.83203125" style="82" customWidth="1"/>
    <col min="6666" max="6667" width="18.5" style="82" customWidth="1"/>
    <col min="6668" max="6668" width="17" style="82" bestFit="1" customWidth="1"/>
    <col min="6669" max="6669" width="17" style="82" customWidth="1"/>
    <col min="6670" max="6670" width="17" style="82" bestFit="1" customWidth="1"/>
    <col min="6671" max="6671" width="18.5" style="82" customWidth="1"/>
    <col min="6672" max="6672" width="17" style="82" customWidth="1"/>
    <col min="6673" max="6673" width="16.33203125" style="82" customWidth="1"/>
    <col min="6674" max="6674" width="15.6640625" style="82" bestFit="1" customWidth="1"/>
    <col min="6675" max="6912" width="12" style="82"/>
    <col min="6913" max="6913" width="2.5" style="82" customWidth="1"/>
    <col min="6914" max="6914" width="4.33203125" style="82" customWidth="1"/>
    <col min="6915" max="6915" width="1.83203125" style="82" customWidth="1"/>
    <col min="6916" max="6916" width="20.83203125" style="82" customWidth="1"/>
    <col min="6917" max="6917" width="14.83203125" style="82" customWidth="1"/>
    <col min="6918" max="6918" width="31.6640625" style="82" customWidth="1"/>
    <col min="6919" max="6919" width="14.5" style="82" customWidth="1"/>
    <col min="6920" max="6920" width="17.83203125" style="82" customWidth="1"/>
    <col min="6921" max="6921" width="18.83203125" style="82" customWidth="1"/>
    <col min="6922" max="6923" width="18.5" style="82" customWidth="1"/>
    <col min="6924" max="6924" width="17" style="82" bestFit="1" customWidth="1"/>
    <col min="6925" max="6925" width="17" style="82" customWidth="1"/>
    <col min="6926" max="6926" width="17" style="82" bestFit="1" customWidth="1"/>
    <col min="6927" max="6927" width="18.5" style="82" customWidth="1"/>
    <col min="6928" max="6928" width="17" style="82" customWidth="1"/>
    <col min="6929" max="6929" width="16.33203125" style="82" customWidth="1"/>
    <col min="6930" max="6930" width="15.6640625" style="82" bestFit="1" customWidth="1"/>
    <col min="6931" max="7168" width="12" style="82"/>
    <col min="7169" max="7169" width="2.5" style="82" customWidth="1"/>
    <col min="7170" max="7170" width="4.33203125" style="82" customWidth="1"/>
    <col min="7171" max="7171" width="1.83203125" style="82" customWidth="1"/>
    <col min="7172" max="7172" width="20.83203125" style="82" customWidth="1"/>
    <col min="7173" max="7173" width="14.83203125" style="82" customWidth="1"/>
    <col min="7174" max="7174" width="31.6640625" style="82" customWidth="1"/>
    <col min="7175" max="7175" width="14.5" style="82" customWidth="1"/>
    <col min="7176" max="7176" width="17.83203125" style="82" customWidth="1"/>
    <col min="7177" max="7177" width="18.83203125" style="82" customWidth="1"/>
    <col min="7178" max="7179" width="18.5" style="82" customWidth="1"/>
    <col min="7180" max="7180" width="17" style="82" bestFit="1" customWidth="1"/>
    <col min="7181" max="7181" width="17" style="82" customWidth="1"/>
    <col min="7182" max="7182" width="17" style="82" bestFit="1" customWidth="1"/>
    <col min="7183" max="7183" width="18.5" style="82" customWidth="1"/>
    <col min="7184" max="7184" width="17" style="82" customWidth="1"/>
    <col min="7185" max="7185" width="16.33203125" style="82" customWidth="1"/>
    <col min="7186" max="7186" width="15.6640625" style="82" bestFit="1" customWidth="1"/>
    <col min="7187" max="7424" width="12" style="82"/>
    <col min="7425" max="7425" width="2.5" style="82" customWidth="1"/>
    <col min="7426" max="7426" width="4.33203125" style="82" customWidth="1"/>
    <col min="7427" max="7427" width="1.83203125" style="82" customWidth="1"/>
    <col min="7428" max="7428" width="20.83203125" style="82" customWidth="1"/>
    <col min="7429" max="7429" width="14.83203125" style="82" customWidth="1"/>
    <col min="7430" max="7430" width="31.6640625" style="82" customWidth="1"/>
    <col min="7431" max="7431" width="14.5" style="82" customWidth="1"/>
    <col min="7432" max="7432" width="17.83203125" style="82" customWidth="1"/>
    <col min="7433" max="7433" width="18.83203125" style="82" customWidth="1"/>
    <col min="7434" max="7435" width="18.5" style="82" customWidth="1"/>
    <col min="7436" max="7436" width="17" style="82" bestFit="1" customWidth="1"/>
    <col min="7437" max="7437" width="17" style="82" customWidth="1"/>
    <col min="7438" max="7438" width="17" style="82" bestFit="1" customWidth="1"/>
    <col min="7439" max="7439" width="18.5" style="82" customWidth="1"/>
    <col min="7440" max="7440" width="17" style="82" customWidth="1"/>
    <col min="7441" max="7441" width="16.33203125" style="82" customWidth="1"/>
    <col min="7442" max="7442" width="15.6640625" style="82" bestFit="1" customWidth="1"/>
    <col min="7443" max="7680" width="12" style="82"/>
    <col min="7681" max="7681" width="2.5" style="82" customWidth="1"/>
    <col min="7682" max="7682" width="4.33203125" style="82" customWidth="1"/>
    <col min="7683" max="7683" width="1.83203125" style="82" customWidth="1"/>
    <col min="7684" max="7684" width="20.83203125" style="82" customWidth="1"/>
    <col min="7685" max="7685" width="14.83203125" style="82" customWidth="1"/>
    <col min="7686" max="7686" width="31.6640625" style="82" customWidth="1"/>
    <col min="7687" max="7687" width="14.5" style="82" customWidth="1"/>
    <col min="7688" max="7688" width="17.83203125" style="82" customWidth="1"/>
    <col min="7689" max="7689" width="18.83203125" style="82" customWidth="1"/>
    <col min="7690" max="7691" width="18.5" style="82" customWidth="1"/>
    <col min="7692" max="7692" width="17" style="82" bestFit="1" customWidth="1"/>
    <col min="7693" max="7693" width="17" style="82" customWidth="1"/>
    <col min="7694" max="7694" width="17" style="82" bestFit="1" customWidth="1"/>
    <col min="7695" max="7695" width="18.5" style="82" customWidth="1"/>
    <col min="7696" max="7696" width="17" style="82" customWidth="1"/>
    <col min="7697" max="7697" width="16.33203125" style="82" customWidth="1"/>
    <col min="7698" max="7698" width="15.6640625" style="82" bestFit="1" customWidth="1"/>
    <col min="7699" max="7936" width="12" style="82"/>
    <col min="7937" max="7937" width="2.5" style="82" customWidth="1"/>
    <col min="7938" max="7938" width="4.33203125" style="82" customWidth="1"/>
    <col min="7939" max="7939" width="1.83203125" style="82" customWidth="1"/>
    <col min="7940" max="7940" width="20.83203125" style="82" customWidth="1"/>
    <col min="7941" max="7941" width="14.83203125" style="82" customWidth="1"/>
    <col min="7942" max="7942" width="31.6640625" style="82" customWidth="1"/>
    <col min="7943" max="7943" width="14.5" style="82" customWidth="1"/>
    <col min="7944" max="7944" width="17.83203125" style="82" customWidth="1"/>
    <col min="7945" max="7945" width="18.83203125" style="82" customWidth="1"/>
    <col min="7946" max="7947" width="18.5" style="82" customWidth="1"/>
    <col min="7948" max="7948" width="17" style="82" bestFit="1" customWidth="1"/>
    <col min="7949" max="7949" width="17" style="82" customWidth="1"/>
    <col min="7950" max="7950" width="17" style="82" bestFit="1" customWidth="1"/>
    <col min="7951" max="7951" width="18.5" style="82" customWidth="1"/>
    <col min="7952" max="7952" width="17" style="82" customWidth="1"/>
    <col min="7953" max="7953" width="16.33203125" style="82" customWidth="1"/>
    <col min="7954" max="7954" width="15.6640625" style="82" bestFit="1" customWidth="1"/>
    <col min="7955" max="8192" width="12" style="82"/>
    <col min="8193" max="8193" width="2.5" style="82" customWidth="1"/>
    <col min="8194" max="8194" width="4.33203125" style="82" customWidth="1"/>
    <col min="8195" max="8195" width="1.83203125" style="82" customWidth="1"/>
    <col min="8196" max="8196" width="20.83203125" style="82" customWidth="1"/>
    <col min="8197" max="8197" width="14.83203125" style="82" customWidth="1"/>
    <col min="8198" max="8198" width="31.6640625" style="82" customWidth="1"/>
    <col min="8199" max="8199" width="14.5" style="82" customWidth="1"/>
    <col min="8200" max="8200" width="17.83203125" style="82" customWidth="1"/>
    <col min="8201" max="8201" width="18.83203125" style="82" customWidth="1"/>
    <col min="8202" max="8203" width="18.5" style="82" customWidth="1"/>
    <col min="8204" max="8204" width="17" style="82" bestFit="1" customWidth="1"/>
    <col min="8205" max="8205" width="17" style="82" customWidth="1"/>
    <col min="8206" max="8206" width="17" style="82" bestFit="1" customWidth="1"/>
    <col min="8207" max="8207" width="18.5" style="82" customWidth="1"/>
    <col min="8208" max="8208" width="17" style="82" customWidth="1"/>
    <col min="8209" max="8209" width="16.33203125" style="82" customWidth="1"/>
    <col min="8210" max="8210" width="15.6640625" style="82" bestFit="1" customWidth="1"/>
    <col min="8211" max="8448" width="12" style="82"/>
    <col min="8449" max="8449" width="2.5" style="82" customWidth="1"/>
    <col min="8450" max="8450" width="4.33203125" style="82" customWidth="1"/>
    <col min="8451" max="8451" width="1.83203125" style="82" customWidth="1"/>
    <col min="8452" max="8452" width="20.83203125" style="82" customWidth="1"/>
    <col min="8453" max="8453" width="14.83203125" style="82" customWidth="1"/>
    <col min="8454" max="8454" width="31.6640625" style="82" customWidth="1"/>
    <col min="8455" max="8455" width="14.5" style="82" customWidth="1"/>
    <col min="8456" max="8456" width="17.83203125" style="82" customWidth="1"/>
    <col min="8457" max="8457" width="18.83203125" style="82" customWidth="1"/>
    <col min="8458" max="8459" width="18.5" style="82" customWidth="1"/>
    <col min="8460" max="8460" width="17" style="82" bestFit="1" customWidth="1"/>
    <col min="8461" max="8461" width="17" style="82" customWidth="1"/>
    <col min="8462" max="8462" width="17" style="82" bestFit="1" customWidth="1"/>
    <col min="8463" max="8463" width="18.5" style="82" customWidth="1"/>
    <col min="8464" max="8464" width="17" style="82" customWidth="1"/>
    <col min="8465" max="8465" width="16.33203125" style="82" customWidth="1"/>
    <col min="8466" max="8466" width="15.6640625" style="82" bestFit="1" customWidth="1"/>
    <col min="8467" max="8704" width="12" style="82"/>
    <col min="8705" max="8705" width="2.5" style="82" customWidth="1"/>
    <col min="8706" max="8706" width="4.33203125" style="82" customWidth="1"/>
    <col min="8707" max="8707" width="1.83203125" style="82" customWidth="1"/>
    <col min="8708" max="8708" width="20.83203125" style="82" customWidth="1"/>
    <col min="8709" max="8709" width="14.83203125" style="82" customWidth="1"/>
    <col min="8710" max="8710" width="31.6640625" style="82" customWidth="1"/>
    <col min="8711" max="8711" width="14.5" style="82" customWidth="1"/>
    <col min="8712" max="8712" width="17.83203125" style="82" customWidth="1"/>
    <col min="8713" max="8713" width="18.83203125" style="82" customWidth="1"/>
    <col min="8714" max="8715" width="18.5" style="82" customWidth="1"/>
    <col min="8716" max="8716" width="17" style="82" bestFit="1" customWidth="1"/>
    <col min="8717" max="8717" width="17" style="82" customWidth="1"/>
    <col min="8718" max="8718" width="17" style="82" bestFit="1" customWidth="1"/>
    <col min="8719" max="8719" width="18.5" style="82" customWidth="1"/>
    <col min="8720" max="8720" width="17" style="82" customWidth="1"/>
    <col min="8721" max="8721" width="16.33203125" style="82" customWidth="1"/>
    <col min="8722" max="8722" width="15.6640625" style="82" bestFit="1" customWidth="1"/>
    <col min="8723" max="8960" width="12" style="82"/>
    <col min="8961" max="8961" width="2.5" style="82" customWidth="1"/>
    <col min="8962" max="8962" width="4.33203125" style="82" customWidth="1"/>
    <col min="8963" max="8963" width="1.83203125" style="82" customWidth="1"/>
    <col min="8964" max="8964" width="20.83203125" style="82" customWidth="1"/>
    <col min="8965" max="8965" width="14.83203125" style="82" customWidth="1"/>
    <col min="8966" max="8966" width="31.6640625" style="82" customWidth="1"/>
    <col min="8967" max="8967" width="14.5" style="82" customWidth="1"/>
    <col min="8968" max="8968" width="17.83203125" style="82" customWidth="1"/>
    <col min="8969" max="8969" width="18.83203125" style="82" customWidth="1"/>
    <col min="8970" max="8971" width="18.5" style="82" customWidth="1"/>
    <col min="8972" max="8972" width="17" style="82" bestFit="1" customWidth="1"/>
    <col min="8973" max="8973" width="17" style="82" customWidth="1"/>
    <col min="8974" max="8974" width="17" style="82" bestFit="1" customWidth="1"/>
    <col min="8975" max="8975" width="18.5" style="82" customWidth="1"/>
    <col min="8976" max="8976" width="17" style="82" customWidth="1"/>
    <col min="8977" max="8977" width="16.33203125" style="82" customWidth="1"/>
    <col min="8978" max="8978" width="15.6640625" style="82" bestFit="1" customWidth="1"/>
    <col min="8979" max="9216" width="12" style="82"/>
    <col min="9217" max="9217" width="2.5" style="82" customWidth="1"/>
    <col min="9218" max="9218" width="4.33203125" style="82" customWidth="1"/>
    <col min="9219" max="9219" width="1.83203125" style="82" customWidth="1"/>
    <col min="9220" max="9220" width="20.83203125" style="82" customWidth="1"/>
    <col min="9221" max="9221" width="14.83203125" style="82" customWidth="1"/>
    <col min="9222" max="9222" width="31.6640625" style="82" customWidth="1"/>
    <col min="9223" max="9223" width="14.5" style="82" customWidth="1"/>
    <col min="9224" max="9224" width="17.83203125" style="82" customWidth="1"/>
    <col min="9225" max="9225" width="18.83203125" style="82" customWidth="1"/>
    <col min="9226" max="9227" width="18.5" style="82" customWidth="1"/>
    <col min="9228" max="9228" width="17" style="82" bestFit="1" customWidth="1"/>
    <col min="9229" max="9229" width="17" style="82" customWidth="1"/>
    <col min="9230" max="9230" width="17" style="82" bestFit="1" customWidth="1"/>
    <col min="9231" max="9231" width="18.5" style="82" customWidth="1"/>
    <col min="9232" max="9232" width="17" style="82" customWidth="1"/>
    <col min="9233" max="9233" width="16.33203125" style="82" customWidth="1"/>
    <col min="9234" max="9234" width="15.6640625" style="82" bestFit="1" customWidth="1"/>
    <col min="9235" max="9472" width="12" style="82"/>
    <col min="9473" max="9473" width="2.5" style="82" customWidth="1"/>
    <col min="9474" max="9474" width="4.33203125" style="82" customWidth="1"/>
    <col min="9475" max="9475" width="1.83203125" style="82" customWidth="1"/>
    <col min="9476" max="9476" width="20.83203125" style="82" customWidth="1"/>
    <col min="9477" max="9477" width="14.83203125" style="82" customWidth="1"/>
    <col min="9478" max="9478" width="31.6640625" style="82" customWidth="1"/>
    <col min="9479" max="9479" width="14.5" style="82" customWidth="1"/>
    <col min="9480" max="9480" width="17.83203125" style="82" customWidth="1"/>
    <col min="9481" max="9481" width="18.83203125" style="82" customWidth="1"/>
    <col min="9482" max="9483" width="18.5" style="82" customWidth="1"/>
    <col min="9484" max="9484" width="17" style="82" bestFit="1" customWidth="1"/>
    <col min="9485" max="9485" width="17" style="82" customWidth="1"/>
    <col min="9486" max="9486" width="17" style="82" bestFit="1" customWidth="1"/>
    <col min="9487" max="9487" width="18.5" style="82" customWidth="1"/>
    <col min="9488" max="9488" width="17" style="82" customWidth="1"/>
    <col min="9489" max="9489" width="16.33203125" style="82" customWidth="1"/>
    <col min="9490" max="9490" width="15.6640625" style="82" bestFit="1" customWidth="1"/>
    <col min="9491" max="9728" width="12" style="82"/>
    <col min="9729" max="9729" width="2.5" style="82" customWidth="1"/>
    <col min="9730" max="9730" width="4.33203125" style="82" customWidth="1"/>
    <col min="9731" max="9731" width="1.83203125" style="82" customWidth="1"/>
    <col min="9732" max="9732" width="20.83203125" style="82" customWidth="1"/>
    <col min="9733" max="9733" width="14.83203125" style="82" customWidth="1"/>
    <col min="9734" max="9734" width="31.6640625" style="82" customWidth="1"/>
    <col min="9735" max="9735" width="14.5" style="82" customWidth="1"/>
    <col min="9736" max="9736" width="17.83203125" style="82" customWidth="1"/>
    <col min="9737" max="9737" width="18.83203125" style="82" customWidth="1"/>
    <col min="9738" max="9739" width="18.5" style="82" customWidth="1"/>
    <col min="9740" max="9740" width="17" style="82" bestFit="1" customWidth="1"/>
    <col min="9741" max="9741" width="17" style="82" customWidth="1"/>
    <col min="9742" max="9742" width="17" style="82" bestFit="1" customWidth="1"/>
    <col min="9743" max="9743" width="18.5" style="82" customWidth="1"/>
    <col min="9744" max="9744" width="17" style="82" customWidth="1"/>
    <col min="9745" max="9745" width="16.33203125" style="82" customWidth="1"/>
    <col min="9746" max="9746" width="15.6640625" style="82" bestFit="1" customWidth="1"/>
    <col min="9747" max="9984" width="12" style="82"/>
    <col min="9985" max="9985" width="2.5" style="82" customWidth="1"/>
    <col min="9986" max="9986" width="4.33203125" style="82" customWidth="1"/>
    <col min="9987" max="9987" width="1.83203125" style="82" customWidth="1"/>
    <col min="9988" max="9988" width="20.83203125" style="82" customWidth="1"/>
    <col min="9989" max="9989" width="14.83203125" style="82" customWidth="1"/>
    <col min="9990" max="9990" width="31.6640625" style="82" customWidth="1"/>
    <col min="9991" max="9991" width="14.5" style="82" customWidth="1"/>
    <col min="9992" max="9992" width="17.83203125" style="82" customWidth="1"/>
    <col min="9993" max="9993" width="18.83203125" style="82" customWidth="1"/>
    <col min="9994" max="9995" width="18.5" style="82" customWidth="1"/>
    <col min="9996" max="9996" width="17" style="82" bestFit="1" customWidth="1"/>
    <col min="9997" max="9997" width="17" style="82" customWidth="1"/>
    <col min="9998" max="9998" width="17" style="82" bestFit="1" customWidth="1"/>
    <col min="9999" max="9999" width="18.5" style="82" customWidth="1"/>
    <col min="10000" max="10000" width="17" style="82" customWidth="1"/>
    <col min="10001" max="10001" width="16.33203125" style="82" customWidth="1"/>
    <col min="10002" max="10002" width="15.6640625" style="82" bestFit="1" customWidth="1"/>
    <col min="10003" max="10240" width="12" style="82"/>
    <col min="10241" max="10241" width="2.5" style="82" customWidth="1"/>
    <col min="10242" max="10242" width="4.33203125" style="82" customWidth="1"/>
    <col min="10243" max="10243" width="1.83203125" style="82" customWidth="1"/>
    <col min="10244" max="10244" width="20.83203125" style="82" customWidth="1"/>
    <col min="10245" max="10245" width="14.83203125" style="82" customWidth="1"/>
    <col min="10246" max="10246" width="31.6640625" style="82" customWidth="1"/>
    <col min="10247" max="10247" width="14.5" style="82" customWidth="1"/>
    <col min="10248" max="10248" width="17.83203125" style="82" customWidth="1"/>
    <col min="10249" max="10249" width="18.83203125" style="82" customWidth="1"/>
    <col min="10250" max="10251" width="18.5" style="82" customWidth="1"/>
    <col min="10252" max="10252" width="17" style="82" bestFit="1" customWidth="1"/>
    <col min="10253" max="10253" width="17" style="82" customWidth="1"/>
    <col min="10254" max="10254" width="17" style="82" bestFit="1" customWidth="1"/>
    <col min="10255" max="10255" width="18.5" style="82" customWidth="1"/>
    <col min="10256" max="10256" width="17" style="82" customWidth="1"/>
    <col min="10257" max="10257" width="16.33203125" style="82" customWidth="1"/>
    <col min="10258" max="10258" width="15.6640625" style="82" bestFit="1" customWidth="1"/>
    <col min="10259" max="10496" width="12" style="82"/>
    <col min="10497" max="10497" width="2.5" style="82" customWidth="1"/>
    <col min="10498" max="10498" width="4.33203125" style="82" customWidth="1"/>
    <col min="10499" max="10499" width="1.83203125" style="82" customWidth="1"/>
    <col min="10500" max="10500" width="20.83203125" style="82" customWidth="1"/>
    <col min="10501" max="10501" width="14.83203125" style="82" customWidth="1"/>
    <col min="10502" max="10502" width="31.6640625" style="82" customWidth="1"/>
    <col min="10503" max="10503" width="14.5" style="82" customWidth="1"/>
    <col min="10504" max="10504" width="17.83203125" style="82" customWidth="1"/>
    <col min="10505" max="10505" width="18.83203125" style="82" customWidth="1"/>
    <col min="10506" max="10507" width="18.5" style="82" customWidth="1"/>
    <col min="10508" max="10508" width="17" style="82" bestFit="1" customWidth="1"/>
    <col min="10509" max="10509" width="17" style="82" customWidth="1"/>
    <col min="10510" max="10510" width="17" style="82" bestFit="1" customWidth="1"/>
    <col min="10511" max="10511" width="18.5" style="82" customWidth="1"/>
    <col min="10512" max="10512" width="17" style="82" customWidth="1"/>
    <col min="10513" max="10513" width="16.33203125" style="82" customWidth="1"/>
    <col min="10514" max="10514" width="15.6640625" style="82" bestFit="1" customWidth="1"/>
    <col min="10515" max="10752" width="12" style="82"/>
    <col min="10753" max="10753" width="2.5" style="82" customWidth="1"/>
    <col min="10754" max="10754" width="4.33203125" style="82" customWidth="1"/>
    <col min="10755" max="10755" width="1.83203125" style="82" customWidth="1"/>
    <col min="10756" max="10756" width="20.83203125" style="82" customWidth="1"/>
    <col min="10757" max="10757" width="14.83203125" style="82" customWidth="1"/>
    <col min="10758" max="10758" width="31.6640625" style="82" customWidth="1"/>
    <col min="10759" max="10759" width="14.5" style="82" customWidth="1"/>
    <col min="10760" max="10760" width="17.83203125" style="82" customWidth="1"/>
    <col min="10761" max="10761" width="18.83203125" style="82" customWidth="1"/>
    <col min="10762" max="10763" width="18.5" style="82" customWidth="1"/>
    <col min="10764" max="10764" width="17" style="82" bestFit="1" customWidth="1"/>
    <col min="10765" max="10765" width="17" style="82" customWidth="1"/>
    <col min="10766" max="10766" width="17" style="82" bestFit="1" customWidth="1"/>
    <col min="10767" max="10767" width="18.5" style="82" customWidth="1"/>
    <col min="10768" max="10768" width="17" style="82" customWidth="1"/>
    <col min="10769" max="10769" width="16.33203125" style="82" customWidth="1"/>
    <col min="10770" max="10770" width="15.6640625" style="82" bestFit="1" customWidth="1"/>
    <col min="10771" max="11008" width="12" style="82"/>
    <col min="11009" max="11009" width="2.5" style="82" customWidth="1"/>
    <col min="11010" max="11010" width="4.33203125" style="82" customWidth="1"/>
    <col min="11011" max="11011" width="1.83203125" style="82" customWidth="1"/>
    <col min="11012" max="11012" width="20.83203125" style="82" customWidth="1"/>
    <col min="11013" max="11013" width="14.83203125" style="82" customWidth="1"/>
    <col min="11014" max="11014" width="31.6640625" style="82" customWidth="1"/>
    <col min="11015" max="11015" width="14.5" style="82" customWidth="1"/>
    <col min="11016" max="11016" width="17.83203125" style="82" customWidth="1"/>
    <col min="11017" max="11017" width="18.83203125" style="82" customWidth="1"/>
    <col min="11018" max="11019" width="18.5" style="82" customWidth="1"/>
    <col min="11020" max="11020" width="17" style="82" bestFit="1" customWidth="1"/>
    <col min="11021" max="11021" width="17" style="82" customWidth="1"/>
    <col min="11022" max="11022" width="17" style="82" bestFit="1" customWidth="1"/>
    <col min="11023" max="11023" width="18.5" style="82" customWidth="1"/>
    <col min="11024" max="11024" width="17" style="82" customWidth="1"/>
    <col min="11025" max="11025" width="16.33203125" style="82" customWidth="1"/>
    <col min="11026" max="11026" width="15.6640625" style="82" bestFit="1" customWidth="1"/>
    <col min="11027" max="11264" width="12" style="82"/>
    <col min="11265" max="11265" width="2.5" style="82" customWidth="1"/>
    <col min="11266" max="11266" width="4.33203125" style="82" customWidth="1"/>
    <col min="11267" max="11267" width="1.83203125" style="82" customWidth="1"/>
    <col min="11268" max="11268" width="20.83203125" style="82" customWidth="1"/>
    <col min="11269" max="11269" width="14.83203125" style="82" customWidth="1"/>
    <col min="11270" max="11270" width="31.6640625" style="82" customWidth="1"/>
    <col min="11271" max="11271" width="14.5" style="82" customWidth="1"/>
    <col min="11272" max="11272" width="17.83203125" style="82" customWidth="1"/>
    <col min="11273" max="11273" width="18.83203125" style="82" customWidth="1"/>
    <col min="11274" max="11275" width="18.5" style="82" customWidth="1"/>
    <col min="11276" max="11276" width="17" style="82" bestFit="1" customWidth="1"/>
    <col min="11277" max="11277" width="17" style="82" customWidth="1"/>
    <col min="11278" max="11278" width="17" style="82" bestFit="1" customWidth="1"/>
    <col min="11279" max="11279" width="18.5" style="82" customWidth="1"/>
    <col min="11280" max="11280" width="17" style="82" customWidth="1"/>
    <col min="11281" max="11281" width="16.33203125" style="82" customWidth="1"/>
    <col min="11282" max="11282" width="15.6640625" style="82" bestFit="1" customWidth="1"/>
    <col min="11283" max="11520" width="12" style="82"/>
    <col min="11521" max="11521" width="2.5" style="82" customWidth="1"/>
    <col min="11522" max="11522" width="4.33203125" style="82" customWidth="1"/>
    <col min="11523" max="11523" width="1.83203125" style="82" customWidth="1"/>
    <col min="11524" max="11524" width="20.83203125" style="82" customWidth="1"/>
    <col min="11525" max="11525" width="14.83203125" style="82" customWidth="1"/>
    <col min="11526" max="11526" width="31.6640625" style="82" customWidth="1"/>
    <col min="11527" max="11527" width="14.5" style="82" customWidth="1"/>
    <col min="11528" max="11528" width="17.83203125" style="82" customWidth="1"/>
    <col min="11529" max="11529" width="18.83203125" style="82" customWidth="1"/>
    <col min="11530" max="11531" width="18.5" style="82" customWidth="1"/>
    <col min="11532" max="11532" width="17" style="82" bestFit="1" customWidth="1"/>
    <col min="11533" max="11533" width="17" style="82" customWidth="1"/>
    <col min="11534" max="11534" width="17" style="82" bestFit="1" customWidth="1"/>
    <col min="11535" max="11535" width="18.5" style="82" customWidth="1"/>
    <col min="11536" max="11536" width="17" style="82" customWidth="1"/>
    <col min="11537" max="11537" width="16.33203125" style="82" customWidth="1"/>
    <col min="11538" max="11538" width="15.6640625" style="82" bestFit="1" customWidth="1"/>
    <col min="11539" max="11776" width="12" style="82"/>
    <col min="11777" max="11777" width="2.5" style="82" customWidth="1"/>
    <col min="11778" max="11778" width="4.33203125" style="82" customWidth="1"/>
    <col min="11779" max="11779" width="1.83203125" style="82" customWidth="1"/>
    <col min="11780" max="11780" width="20.83203125" style="82" customWidth="1"/>
    <col min="11781" max="11781" width="14.83203125" style="82" customWidth="1"/>
    <col min="11782" max="11782" width="31.6640625" style="82" customWidth="1"/>
    <col min="11783" max="11783" width="14.5" style="82" customWidth="1"/>
    <col min="11784" max="11784" width="17.83203125" style="82" customWidth="1"/>
    <col min="11785" max="11785" width="18.83203125" style="82" customWidth="1"/>
    <col min="11786" max="11787" width="18.5" style="82" customWidth="1"/>
    <col min="11788" max="11788" width="17" style="82" bestFit="1" customWidth="1"/>
    <col min="11789" max="11789" width="17" style="82" customWidth="1"/>
    <col min="11790" max="11790" width="17" style="82" bestFit="1" customWidth="1"/>
    <col min="11791" max="11791" width="18.5" style="82" customWidth="1"/>
    <col min="11792" max="11792" width="17" style="82" customWidth="1"/>
    <col min="11793" max="11793" width="16.33203125" style="82" customWidth="1"/>
    <col min="11794" max="11794" width="15.6640625" style="82" bestFit="1" customWidth="1"/>
    <col min="11795" max="12032" width="12" style="82"/>
    <col min="12033" max="12033" width="2.5" style="82" customWidth="1"/>
    <col min="12034" max="12034" width="4.33203125" style="82" customWidth="1"/>
    <col min="12035" max="12035" width="1.83203125" style="82" customWidth="1"/>
    <col min="12036" max="12036" width="20.83203125" style="82" customWidth="1"/>
    <col min="12037" max="12037" width="14.83203125" style="82" customWidth="1"/>
    <col min="12038" max="12038" width="31.6640625" style="82" customWidth="1"/>
    <col min="12039" max="12039" width="14.5" style="82" customWidth="1"/>
    <col min="12040" max="12040" width="17.83203125" style="82" customWidth="1"/>
    <col min="12041" max="12041" width="18.83203125" style="82" customWidth="1"/>
    <col min="12042" max="12043" width="18.5" style="82" customWidth="1"/>
    <col min="12044" max="12044" width="17" style="82" bestFit="1" customWidth="1"/>
    <col min="12045" max="12045" width="17" style="82" customWidth="1"/>
    <col min="12046" max="12046" width="17" style="82" bestFit="1" customWidth="1"/>
    <col min="12047" max="12047" width="18.5" style="82" customWidth="1"/>
    <col min="12048" max="12048" width="17" style="82" customWidth="1"/>
    <col min="12049" max="12049" width="16.33203125" style="82" customWidth="1"/>
    <col min="12050" max="12050" width="15.6640625" style="82" bestFit="1" customWidth="1"/>
    <col min="12051" max="12288" width="12" style="82"/>
    <col min="12289" max="12289" width="2.5" style="82" customWidth="1"/>
    <col min="12290" max="12290" width="4.33203125" style="82" customWidth="1"/>
    <col min="12291" max="12291" width="1.83203125" style="82" customWidth="1"/>
    <col min="12292" max="12292" width="20.83203125" style="82" customWidth="1"/>
    <col min="12293" max="12293" width="14.83203125" style="82" customWidth="1"/>
    <col min="12294" max="12294" width="31.6640625" style="82" customWidth="1"/>
    <col min="12295" max="12295" width="14.5" style="82" customWidth="1"/>
    <col min="12296" max="12296" width="17.83203125" style="82" customWidth="1"/>
    <col min="12297" max="12297" width="18.83203125" style="82" customWidth="1"/>
    <col min="12298" max="12299" width="18.5" style="82" customWidth="1"/>
    <col min="12300" max="12300" width="17" style="82" bestFit="1" customWidth="1"/>
    <col min="12301" max="12301" width="17" style="82" customWidth="1"/>
    <col min="12302" max="12302" width="17" style="82" bestFit="1" customWidth="1"/>
    <col min="12303" max="12303" width="18.5" style="82" customWidth="1"/>
    <col min="12304" max="12304" width="17" style="82" customWidth="1"/>
    <col min="12305" max="12305" width="16.33203125" style="82" customWidth="1"/>
    <col min="12306" max="12306" width="15.6640625" style="82" bestFit="1" customWidth="1"/>
    <col min="12307" max="12544" width="12" style="82"/>
    <col min="12545" max="12545" width="2.5" style="82" customWidth="1"/>
    <col min="12546" max="12546" width="4.33203125" style="82" customWidth="1"/>
    <col min="12547" max="12547" width="1.83203125" style="82" customWidth="1"/>
    <col min="12548" max="12548" width="20.83203125" style="82" customWidth="1"/>
    <col min="12549" max="12549" width="14.83203125" style="82" customWidth="1"/>
    <col min="12550" max="12550" width="31.6640625" style="82" customWidth="1"/>
    <col min="12551" max="12551" width="14.5" style="82" customWidth="1"/>
    <col min="12552" max="12552" width="17.83203125" style="82" customWidth="1"/>
    <col min="12553" max="12553" width="18.83203125" style="82" customWidth="1"/>
    <col min="12554" max="12555" width="18.5" style="82" customWidth="1"/>
    <col min="12556" max="12556" width="17" style="82" bestFit="1" customWidth="1"/>
    <col min="12557" max="12557" width="17" style="82" customWidth="1"/>
    <col min="12558" max="12558" width="17" style="82" bestFit="1" customWidth="1"/>
    <col min="12559" max="12559" width="18.5" style="82" customWidth="1"/>
    <col min="12560" max="12560" width="17" style="82" customWidth="1"/>
    <col min="12561" max="12561" width="16.33203125" style="82" customWidth="1"/>
    <col min="12562" max="12562" width="15.6640625" style="82" bestFit="1" customWidth="1"/>
    <col min="12563" max="12800" width="12" style="82"/>
    <col min="12801" max="12801" width="2.5" style="82" customWidth="1"/>
    <col min="12802" max="12802" width="4.33203125" style="82" customWidth="1"/>
    <col min="12803" max="12803" width="1.83203125" style="82" customWidth="1"/>
    <col min="12804" max="12804" width="20.83203125" style="82" customWidth="1"/>
    <col min="12805" max="12805" width="14.83203125" style="82" customWidth="1"/>
    <col min="12806" max="12806" width="31.6640625" style="82" customWidth="1"/>
    <col min="12807" max="12807" width="14.5" style="82" customWidth="1"/>
    <col min="12808" max="12808" width="17.83203125" style="82" customWidth="1"/>
    <col min="12809" max="12809" width="18.83203125" style="82" customWidth="1"/>
    <col min="12810" max="12811" width="18.5" style="82" customWidth="1"/>
    <col min="12812" max="12812" width="17" style="82" bestFit="1" customWidth="1"/>
    <col min="12813" max="12813" width="17" style="82" customWidth="1"/>
    <col min="12814" max="12814" width="17" style="82" bestFit="1" customWidth="1"/>
    <col min="12815" max="12815" width="18.5" style="82" customWidth="1"/>
    <col min="12816" max="12816" width="17" style="82" customWidth="1"/>
    <col min="12817" max="12817" width="16.33203125" style="82" customWidth="1"/>
    <col min="12818" max="12818" width="15.6640625" style="82" bestFit="1" customWidth="1"/>
    <col min="12819" max="13056" width="12" style="82"/>
    <col min="13057" max="13057" width="2.5" style="82" customWidth="1"/>
    <col min="13058" max="13058" width="4.33203125" style="82" customWidth="1"/>
    <col min="13059" max="13059" width="1.83203125" style="82" customWidth="1"/>
    <col min="13060" max="13060" width="20.83203125" style="82" customWidth="1"/>
    <col min="13061" max="13061" width="14.83203125" style="82" customWidth="1"/>
    <col min="13062" max="13062" width="31.6640625" style="82" customWidth="1"/>
    <col min="13063" max="13063" width="14.5" style="82" customWidth="1"/>
    <col min="13064" max="13064" width="17.83203125" style="82" customWidth="1"/>
    <col min="13065" max="13065" width="18.83203125" style="82" customWidth="1"/>
    <col min="13066" max="13067" width="18.5" style="82" customWidth="1"/>
    <col min="13068" max="13068" width="17" style="82" bestFit="1" customWidth="1"/>
    <col min="13069" max="13069" width="17" style="82" customWidth="1"/>
    <col min="13070" max="13070" width="17" style="82" bestFit="1" customWidth="1"/>
    <col min="13071" max="13071" width="18.5" style="82" customWidth="1"/>
    <col min="13072" max="13072" width="17" style="82" customWidth="1"/>
    <col min="13073" max="13073" width="16.33203125" style="82" customWidth="1"/>
    <col min="13074" max="13074" width="15.6640625" style="82" bestFit="1" customWidth="1"/>
    <col min="13075" max="13312" width="12" style="82"/>
    <col min="13313" max="13313" width="2.5" style="82" customWidth="1"/>
    <col min="13314" max="13314" width="4.33203125" style="82" customWidth="1"/>
    <col min="13315" max="13315" width="1.83203125" style="82" customWidth="1"/>
    <col min="13316" max="13316" width="20.83203125" style="82" customWidth="1"/>
    <col min="13317" max="13317" width="14.83203125" style="82" customWidth="1"/>
    <col min="13318" max="13318" width="31.6640625" style="82" customWidth="1"/>
    <col min="13319" max="13319" width="14.5" style="82" customWidth="1"/>
    <col min="13320" max="13320" width="17.83203125" style="82" customWidth="1"/>
    <col min="13321" max="13321" width="18.83203125" style="82" customWidth="1"/>
    <col min="13322" max="13323" width="18.5" style="82" customWidth="1"/>
    <col min="13324" max="13324" width="17" style="82" bestFit="1" customWidth="1"/>
    <col min="13325" max="13325" width="17" style="82" customWidth="1"/>
    <col min="13326" max="13326" width="17" style="82" bestFit="1" customWidth="1"/>
    <col min="13327" max="13327" width="18.5" style="82" customWidth="1"/>
    <col min="13328" max="13328" width="17" style="82" customWidth="1"/>
    <col min="13329" max="13329" width="16.33203125" style="82" customWidth="1"/>
    <col min="13330" max="13330" width="15.6640625" style="82" bestFit="1" customWidth="1"/>
    <col min="13331" max="13568" width="12" style="82"/>
    <col min="13569" max="13569" width="2.5" style="82" customWidth="1"/>
    <col min="13570" max="13570" width="4.33203125" style="82" customWidth="1"/>
    <col min="13571" max="13571" width="1.83203125" style="82" customWidth="1"/>
    <col min="13572" max="13572" width="20.83203125" style="82" customWidth="1"/>
    <col min="13573" max="13573" width="14.83203125" style="82" customWidth="1"/>
    <col min="13574" max="13574" width="31.6640625" style="82" customWidth="1"/>
    <col min="13575" max="13575" width="14.5" style="82" customWidth="1"/>
    <col min="13576" max="13576" width="17.83203125" style="82" customWidth="1"/>
    <col min="13577" max="13577" width="18.83203125" style="82" customWidth="1"/>
    <col min="13578" max="13579" width="18.5" style="82" customWidth="1"/>
    <col min="13580" max="13580" width="17" style="82" bestFit="1" customWidth="1"/>
    <col min="13581" max="13581" width="17" style="82" customWidth="1"/>
    <col min="13582" max="13582" width="17" style="82" bestFit="1" customWidth="1"/>
    <col min="13583" max="13583" width="18.5" style="82" customWidth="1"/>
    <col min="13584" max="13584" width="17" style="82" customWidth="1"/>
    <col min="13585" max="13585" width="16.33203125" style="82" customWidth="1"/>
    <col min="13586" max="13586" width="15.6640625" style="82" bestFit="1" customWidth="1"/>
    <col min="13587" max="13824" width="12" style="82"/>
    <col min="13825" max="13825" width="2.5" style="82" customWidth="1"/>
    <col min="13826" max="13826" width="4.33203125" style="82" customWidth="1"/>
    <col min="13827" max="13827" width="1.83203125" style="82" customWidth="1"/>
    <col min="13828" max="13828" width="20.83203125" style="82" customWidth="1"/>
    <col min="13829" max="13829" width="14.83203125" style="82" customWidth="1"/>
    <col min="13830" max="13830" width="31.6640625" style="82" customWidth="1"/>
    <col min="13831" max="13831" width="14.5" style="82" customWidth="1"/>
    <col min="13832" max="13832" width="17.83203125" style="82" customWidth="1"/>
    <col min="13833" max="13833" width="18.83203125" style="82" customWidth="1"/>
    <col min="13834" max="13835" width="18.5" style="82" customWidth="1"/>
    <col min="13836" max="13836" width="17" style="82" bestFit="1" customWidth="1"/>
    <col min="13837" max="13837" width="17" style="82" customWidth="1"/>
    <col min="13838" max="13838" width="17" style="82" bestFit="1" customWidth="1"/>
    <col min="13839" max="13839" width="18.5" style="82" customWidth="1"/>
    <col min="13840" max="13840" width="17" style="82" customWidth="1"/>
    <col min="13841" max="13841" width="16.33203125" style="82" customWidth="1"/>
    <col min="13842" max="13842" width="15.6640625" style="82" bestFit="1" customWidth="1"/>
    <col min="13843" max="14080" width="12" style="82"/>
    <col min="14081" max="14081" width="2.5" style="82" customWidth="1"/>
    <col min="14082" max="14082" width="4.33203125" style="82" customWidth="1"/>
    <col min="14083" max="14083" width="1.83203125" style="82" customWidth="1"/>
    <col min="14084" max="14084" width="20.83203125" style="82" customWidth="1"/>
    <col min="14085" max="14085" width="14.83203125" style="82" customWidth="1"/>
    <col min="14086" max="14086" width="31.6640625" style="82" customWidth="1"/>
    <col min="14087" max="14087" width="14.5" style="82" customWidth="1"/>
    <col min="14088" max="14088" width="17.83203125" style="82" customWidth="1"/>
    <col min="14089" max="14089" width="18.83203125" style="82" customWidth="1"/>
    <col min="14090" max="14091" width="18.5" style="82" customWidth="1"/>
    <col min="14092" max="14092" width="17" style="82" bestFit="1" customWidth="1"/>
    <col min="14093" max="14093" width="17" style="82" customWidth="1"/>
    <col min="14094" max="14094" width="17" style="82" bestFit="1" customWidth="1"/>
    <col min="14095" max="14095" width="18.5" style="82" customWidth="1"/>
    <col min="14096" max="14096" width="17" style="82" customWidth="1"/>
    <col min="14097" max="14097" width="16.33203125" style="82" customWidth="1"/>
    <col min="14098" max="14098" width="15.6640625" style="82" bestFit="1" customWidth="1"/>
    <col min="14099" max="14336" width="12" style="82"/>
    <col min="14337" max="14337" width="2.5" style="82" customWidth="1"/>
    <col min="14338" max="14338" width="4.33203125" style="82" customWidth="1"/>
    <col min="14339" max="14339" width="1.83203125" style="82" customWidth="1"/>
    <col min="14340" max="14340" width="20.83203125" style="82" customWidth="1"/>
    <col min="14341" max="14341" width="14.83203125" style="82" customWidth="1"/>
    <col min="14342" max="14342" width="31.6640625" style="82" customWidth="1"/>
    <col min="14343" max="14343" width="14.5" style="82" customWidth="1"/>
    <col min="14344" max="14344" width="17.83203125" style="82" customWidth="1"/>
    <col min="14345" max="14345" width="18.83203125" style="82" customWidth="1"/>
    <col min="14346" max="14347" width="18.5" style="82" customWidth="1"/>
    <col min="14348" max="14348" width="17" style="82" bestFit="1" customWidth="1"/>
    <col min="14349" max="14349" width="17" style="82" customWidth="1"/>
    <col min="14350" max="14350" width="17" style="82" bestFit="1" customWidth="1"/>
    <col min="14351" max="14351" width="18.5" style="82" customWidth="1"/>
    <col min="14352" max="14352" width="17" style="82" customWidth="1"/>
    <col min="14353" max="14353" width="16.33203125" style="82" customWidth="1"/>
    <col min="14354" max="14354" width="15.6640625" style="82" bestFit="1" customWidth="1"/>
    <col min="14355" max="14592" width="12" style="82"/>
    <col min="14593" max="14593" width="2.5" style="82" customWidth="1"/>
    <col min="14594" max="14594" width="4.33203125" style="82" customWidth="1"/>
    <col min="14595" max="14595" width="1.83203125" style="82" customWidth="1"/>
    <col min="14596" max="14596" width="20.83203125" style="82" customWidth="1"/>
    <col min="14597" max="14597" width="14.83203125" style="82" customWidth="1"/>
    <col min="14598" max="14598" width="31.6640625" style="82" customWidth="1"/>
    <col min="14599" max="14599" width="14.5" style="82" customWidth="1"/>
    <col min="14600" max="14600" width="17.83203125" style="82" customWidth="1"/>
    <col min="14601" max="14601" width="18.83203125" style="82" customWidth="1"/>
    <col min="14602" max="14603" width="18.5" style="82" customWidth="1"/>
    <col min="14604" max="14604" width="17" style="82" bestFit="1" customWidth="1"/>
    <col min="14605" max="14605" width="17" style="82" customWidth="1"/>
    <col min="14606" max="14606" width="17" style="82" bestFit="1" customWidth="1"/>
    <col min="14607" max="14607" width="18.5" style="82" customWidth="1"/>
    <col min="14608" max="14608" width="17" style="82" customWidth="1"/>
    <col min="14609" max="14609" width="16.33203125" style="82" customWidth="1"/>
    <col min="14610" max="14610" width="15.6640625" style="82" bestFit="1" customWidth="1"/>
    <col min="14611" max="14848" width="12" style="82"/>
    <col min="14849" max="14849" width="2.5" style="82" customWidth="1"/>
    <col min="14850" max="14850" width="4.33203125" style="82" customWidth="1"/>
    <col min="14851" max="14851" width="1.83203125" style="82" customWidth="1"/>
    <col min="14852" max="14852" width="20.83203125" style="82" customWidth="1"/>
    <col min="14853" max="14853" width="14.83203125" style="82" customWidth="1"/>
    <col min="14854" max="14854" width="31.6640625" style="82" customWidth="1"/>
    <col min="14855" max="14855" width="14.5" style="82" customWidth="1"/>
    <col min="14856" max="14856" width="17.83203125" style="82" customWidth="1"/>
    <col min="14857" max="14857" width="18.83203125" style="82" customWidth="1"/>
    <col min="14858" max="14859" width="18.5" style="82" customWidth="1"/>
    <col min="14860" max="14860" width="17" style="82" bestFit="1" customWidth="1"/>
    <col min="14861" max="14861" width="17" style="82" customWidth="1"/>
    <col min="14862" max="14862" width="17" style="82" bestFit="1" customWidth="1"/>
    <col min="14863" max="14863" width="18.5" style="82" customWidth="1"/>
    <col min="14864" max="14864" width="17" style="82" customWidth="1"/>
    <col min="14865" max="14865" width="16.33203125" style="82" customWidth="1"/>
    <col min="14866" max="14866" width="15.6640625" style="82" bestFit="1" customWidth="1"/>
    <col min="14867" max="15104" width="12" style="82"/>
    <col min="15105" max="15105" width="2.5" style="82" customWidth="1"/>
    <col min="15106" max="15106" width="4.33203125" style="82" customWidth="1"/>
    <col min="15107" max="15107" width="1.83203125" style="82" customWidth="1"/>
    <col min="15108" max="15108" width="20.83203125" style="82" customWidth="1"/>
    <col min="15109" max="15109" width="14.83203125" style="82" customWidth="1"/>
    <col min="15110" max="15110" width="31.6640625" style="82" customWidth="1"/>
    <col min="15111" max="15111" width="14.5" style="82" customWidth="1"/>
    <col min="15112" max="15112" width="17.83203125" style="82" customWidth="1"/>
    <col min="15113" max="15113" width="18.83203125" style="82" customWidth="1"/>
    <col min="15114" max="15115" width="18.5" style="82" customWidth="1"/>
    <col min="15116" max="15116" width="17" style="82" bestFit="1" customWidth="1"/>
    <col min="15117" max="15117" width="17" style="82" customWidth="1"/>
    <col min="15118" max="15118" width="17" style="82" bestFit="1" customWidth="1"/>
    <col min="15119" max="15119" width="18.5" style="82" customWidth="1"/>
    <col min="15120" max="15120" width="17" style="82" customWidth="1"/>
    <col min="15121" max="15121" width="16.33203125" style="82" customWidth="1"/>
    <col min="15122" max="15122" width="15.6640625" style="82" bestFit="1" customWidth="1"/>
    <col min="15123" max="15360" width="12" style="82"/>
    <col min="15361" max="15361" width="2.5" style="82" customWidth="1"/>
    <col min="15362" max="15362" width="4.33203125" style="82" customWidth="1"/>
    <col min="15363" max="15363" width="1.83203125" style="82" customWidth="1"/>
    <col min="15364" max="15364" width="20.83203125" style="82" customWidth="1"/>
    <col min="15365" max="15365" width="14.83203125" style="82" customWidth="1"/>
    <col min="15366" max="15366" width="31.6640625" style="82" customWidth="1"/>
    <col min="15367" max="15367" width="14.5" style="82" customWidth="1"/>
    <col min="15368" max="15368" width="17.83203125" style="82" customWidth="1"/>
    <col min="15369" max="15369" width="18.83203125" style="82" customWidth="1"/>
    <col min="15370" max="15371" width="18.5" style="82" customWidth="1"/>
    <col min="15372" max="15372" width="17" style="82" bestFit="1" customWidth="1"/>
    <col min="15373" max="15373" width="17" style="82" customWidth="1"/>
    <col min="15374" max="15374" width="17" style="82" bestFit="1" customWidth="1"/>
    <col min="15375" max="15375" width="18.5" style="82" customWidth="1"/>
    <col min="15376" max="15376" width="17" style="82" customWidth="1"/>
    <col min="15377" max="15377" width="16.33203125" style="82" customWidth="1"/>
    <col min="15378" max="15378" width="15.6640625" style="82" bestFit="1" customWidth="1"/>
    <col min="15379" max="15616" width="12" style="82"/>
    <col min="15617" max="15617" width="2.5" style="82" customWidth="1"/>
    <col min="15618" max="15618" width="4.33203125" style="82" customWidth="1"/>
    <col min="15619" max="15619" width="1.83203125" style="82" customWidth="1"/>
    <col min="15620" max="15620" width="20.83203125" style="82" customWidth="1"/>
    <col min="15621" max="15621" width="14.83203125" style="82" customWidth="1"/>
    <col min="15622" max="15622" width="31.6640625" style="82" customWidth="1"/>
    <col min="15623" max="15623" width="14.5" style="82" customWidth="1"/>
    <col min="15624" max="15624" width="17.83203125" style="82" customWidth="1"/>
    <col min="15625" max="15625" width="18.83203125" style="82" customWidth="1"/>
    <col min="15626" max="15627" width="18.5" style="82" customWidth="1"/>
    <col min="15628" max="15628" width="17" style="82" bestFit="1" customWidth="1"/>
    <col min="15629" max="15629" width="17" style="82" customWidth="1"/>
    <col min="15630" max="15630" width="17" style="82" bestFit="1" customWidth="1"/>
    <col min="15631" max="15631" width="18.5" style="82" customWidth="1"/>
    <col min="15632" max="15632" width="17" style="82" customWidth="1"/>
    <col min="15633" max="15633" width="16.33203125" style="82" customWidth="1"/>
    <col min="15634" max="15634" width="15.6640625" style="82" bestFit="1" customWidth="1"/>
    <col min="15635" max="15872" width="12" style="82"/>
    <col min="15873" max="15873" width="2.5" style="82" customWidth="1"/>
    <col min="15874" max="15874" width="4.33203125" style="82" customWidth="1"/>
    <col min="15875" max="15875" width="1.83203125" style="82" customWidth="1"/>
    <col min="15876" max="15876" width="20.83203125" style="82" customWidth="1"/>
    <col min="15877" max="15877" width="14.83203125" style="82" customWidth="1"/>
    <col min="15878" max="15878" width="31.6640625" style="82" customWidth="1"/>
    <col min="15879" max="15879" width="14.5" style="82" customWidth="1"/>
    <col min="15880" max="15880" width="17.83203125" style="82" customWidth="1"/>
    <col min="15881" max="15881" width="18.83203125" style="82" customWidth="1"/>
    <col min="15882" max="15883" width="18.5" style="82" customWidth="1"/>
    <col min="15884" max="15884" width="17" style="82" bestFit="1" customWidth="1"/>
    <col min="15885" max="15885" width="17" style="82" customWidth="1"/>
    <col min="15886" max="15886" width="17" style="82" bestFit="1" customWidth="1"/>
    <col min="15887" max="15887" width="18.5" style="82" customWidth="1"/>
    <col min="15888" max="15888" width="17" style="82" customWidth="1"/>
    <col min="15889" max="15889" width="16.33203125" style="82" customWidth="1"/>
    <col min="15890" max="15890" width="15.6640625" style="82" bestFit="1" customWidth="1"/>
    <col min="15891" max="16128" width="12" style="82"/>
    <col min="16129" max="16129" width="2.5" style="82" customWidth="1"/>
    <col min="16130" max="16130" width="4.33203125" style="82" customWidth="1"/>
    <col min="16131" max="16131" width="1.83203125" style="82" customWidth="1"/>
    <col min="16132" max="16132" width="20.83203125" style="82" customWidth="1"/>
    <col min="16133" max="16133" width="14.83203125" style="82" customWidth="1"/>
    <col min="16134" max="16134" width="31.6640625" style="82" customWidth="1"/>
    <col min="16135" max="16135" width="14.5" style="82" customWidth="1"/>
    <col min="16136" max="16136" width="17.83203125" style="82" customWidth="1"/>
    <col min="16137" max="16137" width="18.83203125" style="82" customWidth="1"/>
    <col min="16138" max="16139" width="18.5" style="82" customWidth="1"/>
    <col min="16140" max="16140" width="17" style="82" bestFit="1" customWidth="1"/>
    <col min="16141" max="16141" width="17" style="82" customWidth="1"/>
    <col min="16142" max="16142" width="17" style="82" bestFit="1" customWidth="1"/>
    <col min="16143" max="16143" width="18.5" style="82" customWidth="1"/>
    <col min="16144" max="16144" width="17" style="82" customWidth="1"/>
    <col min="16145" max="16145" width="16.33203125" style="82" customWidth="1"/>
    <col min="16146" max="16146" width="15.6640625" style="82" bestFit="1" customWidth="1"/>
    <col min="16147" max="16384" width="12" style="82"/>
  </cols>
  <sheetData>
    <row r="1" spans="2:19" ht="3" customHeight="1" x14ac:dyDescent="0.2">
      <c r="B1" s="239"/>
      <c r="C1" s="240"/>
      <c r="D1" s="240"/>
      <c r="E1" s="240"/>
      <c r="F1" s="240"/>
      <c r="G1" s="240"/>
      <c r="H1" s="240"/>
      <c r="I1" s="240"/>
      <c r="J1" s="240"/>
      <c r="K1" s="240"/>
      <c r="L1" s="240"/>
      <c r="M1" s="240"/>
      <c r="N1" s="240"/>
      <c r="O1" s="240"/>
      <c r="P1" s="240"/>
      <c r="Q1" s="241"/>
    </row>
    <row r="2" spans="2:19" ht="12.75" customHeight="1" x14ac:dyDescent="0.2">
      <c r="B2" s="242" t="s">
        <v>354</v>
      </c>
      <c r="C2" s="243"/>
      <c r="D2" s="243"/>
      <c r="E2" s="243"/>
      <c r="F2" s="243"/>
      <c r="G2" s="243"/>
      <c r="H2" s="243"/>
      <c r="I2" s="243"/>
      <c r="J2" s="243"/>
      <c r="K2" s="243"/>
      <c r="L2" s="243"/>
      <c r="M2" s="243"/>
      <c r="N2" s="243"/>
      <c r="O2" s="243"/>
      <c r="P2" s="243"/>
      <c r="Q2" s="244"/>
    </row>
    <row r="3" spans="2:19" ht="11.25" customHeight="1" x14ac:dyDescent="0.2">
      <c r="B3" s="242" t="s">
        <v>355</v>
      </c>
      <c r="C3" s="243"/>
      <c r="D3" s="243"/>
      <c r="E3" s="243"/>
      <c r="F3" s="243"/>
      <c r="G3" s="243"/>
      <c r="H3" s="243"/>
      <c r="I3" s="243"/>
      <c r="J3" s="243"/>
      <c r="K3" s="243"/>
      <c r="L3" s="243"/>
      <c r="M3" s="243"/>
      <c r="N3" s="243"/>
      <c r="O3" s="243"/>
      <c r="P3" s="243"/>
      <c r="Q3" s="244"/>
    </row>
    <row r="4" spans="2:19" ht="12" customHeight="1" x14ac:dyDescent="0.2">
      <c r="B4" s="245" t="s">
        <v>356</v>
      </c>
      <c r="C4" s="246"/>
      <c r="D4" s="246"/>
      <c r="E4" s="246"/>
      <c r="F4" s="246"/>
      <c r="G4" s="246"/>
      <c r="H4" s="246"/>
      <c r="I4" s="246"/>
      <c r="J4" s="246"/>
      <c r="K4" s="246"/>
      <c r="L4" s="246"/>
      <c r="M4" s="246"/>
      <c r="N4" s="246"/>
      <c r="O4" s="246"/>
      <c r="P4" s="246"/>
      <c r="Q4" s="247"/>
    </row>
    <row r="5" spans="2:19" x14ac:dyDescent="0.2">
      <c r="B5" s="248" t="s">
        <v>357</v>
      </c>
      <c r="C5" s="249"/>
      <c r="D5" s="250"/>
      <c r="E5" s="251" t="s">
        <v>358</v>
      </c>
      <c r="F5" s="252"/>
      <c r="G5" s="251" t="s">
        <v>359</v>
      </c>
      <c r="H5" s="253" t="s">
        <v>178</v>
      </c>
      <c r="I5" s="254"/>
      <c r="J5" s="254"/>
      <c r="K5" s="254"/>
      <c r="L5" s="254"/>
      <c r="M5" s="254"/>
      <c r="N5" s="255"/>
      <c r="O5" s="251" t="s">
        <v>54</v>
      </c>
      <c r="P5" s="256" t="s">
        <v>360</v>
      </c>
      <c r="Q5" s="257"/>
    </row>
    <row r="6" spans="2:19" ht="22.5" x14ac:dyDescent="0.2">
      <c r="B6" s="248"/>
      <c r="C6" s="249"/>
      <c r="D6" s="250"/>
      <c r="E6" s="251"/>
      <c r="F6" s="252" t="s">
        <v>361</v>
      </c>
      <c r="G6" s="251"/>
      <c r="H6" s="258" t="s">
        <v>55</v>
      </c>
      <c r="I6" s="258" t="s">
        <v>56</v>
      </c>
      <c r="J6" s="258" t="s">
        <v>6</v>
      </c>
      <c r="K6" s="258" t="s">
        <v>362</v>
      </c>
      <c r="L6" s="258" t="s">
        <v>7</v>
      </c>
      <c r="M6" s="258" t="s">
        <v>363</v>
      </c>
      <c r="N6" s="258" t="s">
        <v>57</v>
      </c>
      <c r="O6" s="259"/>
      <c r="P6" s="260" t="s">
        <v>364</v>
      </c>
      <c r="Q6" s="260" t="s">
        <v>365</v>
      </c>
    </row>
    <row r="7" spans="2:19" x14ac:dyDescent="0.2">
      <c r="B7" s="253"/>
      <c r="C7" s="254"/>
      <c r="D7" s="255"/>
      <c r="E7" s="259"/>
      <c r="F7" s="261"/>
      <c r="G7" s="259"/>
      <c r="H7" s="258">
        <v>1</v>
      </c>
      <c r="I7" s="258">
        <v>2</v>
      </c>
      <c r="J7" s="258" t="s">
        <v>58</v>
      </c>
      <c r="K7" s="258">
        <v>4</v>
      </c>
      <c r="L7" s="258">
        <v>5</v>
      </c>
      <c r="M7" s="258">
        <v>6</v>
      </c>
      <c r="N7" s="258">
        <v>7</v>
      </c>
      <c r="O7" s="258" t="s">
        <v>366</v>
      </c>
      <c r="P7" s="262" t="s">
        <v>367</v>
      </c>
      <c r="Q7" s="262" t="s">
        <v>368</v>
      </c>
    </row>
    <row r="8" spans="2:19" x14ac:dyDescent="0.2">
      <c r="B8" s="263"/>
      <c r="C8" s="264"/>
      <c r="D8" s="265"/>
      <c r="E8" s="266"/>
      <c r="F8" s="266"/>
      <c r="G8" s="267"/>
      <c r="H8" s="268"/>
      <c r="I8" s="268"/>
      <c r="J8" s="268"/>
      <c r="K8" s="268"/>
      <c r="L8" s="268"/>
      <c r="M8" s="268"/>
      <c r="N8" s="268"/>
      <c r="O8" s="268"/>
      <c r="P8" s="269"/>
      <c r="Q8" s="270"/>
    </row>
    <row r="9" spans="2:19" ht="22.5" x14ac:dyDescent="0.2">
      <c r="B9" s="271"/>
      <c r="C9" s="272"/>
      <c r="D9" s="273" t="s">
        <v>369</v>
      </c>
      <c r="E9" s="274" t="s">
        <v>370</v>
      </c>
      <c r="F9" s="274" t="s">
        <v>371</v>
      </c>
      <c r="G9" s="275" t="s">
        <v>372</v>
      </c>
      <c r="H9" s="276">
        <v>16688893.68</v>
      </c>
      <c r="I9" s="276">
        <v>305379.62</v>
      </c>
      <c r="J9" s="277">
        <v>16994273.300000001</v>
      </c>
      <c r="K9" s="277">
        <v>11595298.589999996</v>
      </c>
      <c r="L9" s="277">
        <v>11399676.869999995</v>
      </c>
      <c r="M9" s="277">
        <v>11399676.869999995</v>
      </c>
      <c r="N9" s="278">
        <v>11399676.869999995</v>
      </c>
      <c r="O9" s="277">
        <v>5594596.4300000053</v>
      </c>
      <c r="P9" s="279">
        <v>0.68306965629851124</v>
      </c>
      <c r="Q9" s="280">
        <v>0.6707951948730867</v>
      </c>
      <c r="R9" s="281"/>
      <c r="S9" s="281"/>
    </row>
    <row r="10" spans="2:19" ht="22.5" x14ac:dyDescent="0.2">
      <c r="B10" s="271"/>
      <c r="C10" s="272"/>
      <c r="D10" s="273" t="s">
        <v>369</v>
      </c>
      <c r="E10" s="274" t="s">
        <v>373</v>
      </c>
      <c r="F10" s="274" t="s">
        <v>374</v>
      </c>
      <c r="G10" s="267" t="s">
        <v>375</v>
      </c>
      <c r="H10" s="282">
        <v>2130649</v>
      </c>
      <c r="I10" s="282">
        <v>67786.859999999986</v>
      </c>
      <c r="J10" s="277">
        <v>2198435.86</v>
      </c>
      <c r="K10" s="277">
        <v>2052912.77</v>
      </c>
      <c r="L10" s="283">
        <v>1497605.63</v>
      </c>
      <c r="M10" s="283">
        <v>1497605.63</v>
      </c>
      <c r="N10" s="283">
        <v>1497605.63</v>
      </c>
      <c r="O10" s="277">
        <v>700830.23</v>
      </c>
      <c r="P10" s="279">
        <v>0.70288706868188988</v>
      </c>
      <c r="Q10" s="280">
        <v>0.68121415650488892</v>
      </c>
      <c r="R10" s="281"/>
    </row>
    <row r="11" spans="2:19" ht="22.5" x14ac:dyDescent="0.2">
      <c r="B11" s="271"/>
      <c r="C11" s="272"/>
      <c r="D11" s="273" t="s">
        <v>369</v>
      </c>
      <c r="E11" s="274" t="s">
        <v>376</v>
      </c>
      <c r="F11" s="274" t="s">
        <v>377</v>
      </c>
      <c r="G11" s="284" t="s">
        <v>378</v>
      </c>
      <c r="H11" s="283">
        <v>70627184.25999999</v>
      </c>
      <c r="I11" s="283">
        <v>9069731.1699999981</v>
      </c>
      <c r="J11" s="277">
        <v>79696915.429999992</v>
      </c>
      <c r="K11" s="277">
        <v>45009508.529999994</v>
      </c>
      <c r="L11" s="283">
        <v>40737259.88000001</v>
      </c>
      <c r="M11" s="283">
        <v>40737259.88000001</v>
      </c>
      <c r="N11" s="283">
        <v>40737259.88000001</v>
      </c>
      <c r="O11" s="277">
        <v>38959655.549999982</v>
      </c>
      <c r="P11" s="279">
        <v>0.57679292055639453</v>
      </c>
      <c r="Q11" s="280">
        <v>0.51115227810517549</v>
      </c>
      <c r="R11" s="281"/>
    </row>
    <row r="12" spans="2:19" ht="56.25" x14ac:dyDescent="0.2">
      <c r="B12" s="271"/>
      <c r="C12" s="272"/>
      <c r="D12" s="273" t="s">
        <v>369</v>
      </c>
      <c r="E12" s="274" t="s">
        <v>379</v>
      </c>
      <c r="F12" s="274" t="s">
        <v>380</v>
      </c>
      <c r="G12" s="284" t="s">
        <v>381</v>
      </c>
      <c r="H12" s="283">
        <v>57815594.620000005</v>
      </c>
      <c r="I12" s="283">
        <v>6339477.1300000008</v>
      </c>
      <c r="J12" s="277">
        <v>64155071.750000007</v>
      </c>
      <c r="K12" s="277">
        <v>45023982.340000004</v>
      </c>
      <c r="L12" s="283">
        <v>41959141.81000001</v>
      </c>
      <c r="M12" s="283">
        <v>41959141.81000001</v>
      </c>
      <c r="N12" s="283">
        <v>41959141.81000001</v>
      </c>
      <c r="O12" s="277">
        <v>22195929.939999998</v>
      </c>
      <c r="P12" s="279">
        <v>0.72574090236002153</v>
      </c>
      <c r="Q12" s="280">
        <v>0.65402688619080229</v>
      </c>
      <c r="R12" s="281"/>
    </row>
    <row r="13" spans="2:19" ht="22.5" x14ac:dyDescent="0.2">
      <c r="B13" s="271"/>
      <c r="C13" s="272"/>
      <c r="D13" s="273" t="s">
        <v>369</v>
      </c>
      <c r="E13" s="274" t="s">
        <v>382</v>
      </c>
      <c r="F13" s="284" t="s">
        <v>383</v>
      </c>
      <c r="G13" s="285" t="s">
        <v>384</v>
      </c>
      <c r="H13" s="283">
        <v>205781767.77000001</v>
      </c>
      <c r="I13" s="283">
        <v>-93464159.980000004</v>
      </c>
      <c r="J13" s="277">
        <v>112317607.79000001</v>
      </c>
      <c r="K13" s="277">
        <v>35257616.129999995</v>
      </c>
      <c r="L13" s="283">
        <v>34799234.18999999</v>
      </c>
      <c r="M13" s="283">
        <v>34799234.18999999</v>
      </c>
      <c r="N13" s="283">
        <v>34799234.18999999</v>
      </c>
      <c r="O13" s="277">
        <v>77518373.600000024</v>
      </c>
      <c r="P13" s="279">
        <v>0.16910747034156451</v>
      </c>
      <c r="Q13" s="280">
        <v>0.30982884050614795</v>
      </c>
      <c r="R13" s="281"/>
    </row>
    <row r="14" spans="2:19" ht="22.5" x14ac:dyDescent="0.2">
      <c r="B14" s="271"/>
      <c r="C14" s="272"/>
      <c r="D14" s="273" t="s">
        <v>369</v>
      </c>
      <c r="E14" s="274" t="s">
        <v>385</v>
      </c>
      <c r="F14" s="275" t="s">
        <v>386</v>
      </c>
      <c r="G14" s="275" t="s">
        <v>387</v>
      </c>
      <c r="H14" s="283">
        <v>4147684.4799999995</v>
      </c>
      <c r="I14" s="283">
        <v>265537</v>
      </c>
      <c r="J14" s="277">
        <v>4413221.4799999995</v>
      </c>
      <c r="K14" s="277">
        <v>2422035.7100000009</v>
      </c>
      <c r="L14" s="286">
        <v>2373127.5500000003</v>
      </c>
      <c r="M14" s="286">
        <v>2373127.5500000003</v>
      </c>
      <c r="N14" s="286">
        <v>2373127.5500000003</v>
      </c>
      <c r="O14" s="277">
        <v>2040093.9299999992</v>
      </c>
      <c r="P14" s="279">
        <v>0.57215720275810389</v>
      </c>
      <c r="Q14" s="280">
        <v>0.53773135129397598</v>
      </c>
      <c r="R14" s="281"/>
    </row>
    <row r="15" spans="2:19" ht="22.5" x14ac:dyDescent="0.2">
      <c r="B15" s="271"/>
      <c r="C15" s="272"/>
      <c r="D15" s="273" t="s">
        <v>369</v>
      </c>
      <c r="E15" s="274" t="s">
        <v>388</v>
      </c>
      <c r="F15" s="274" t="s">
        <v>389</v>
      </c>
      <c r="G15" s="287" t="s">
        <v>381</v>
      </c>
      <c r="H15" s="283">
        <v>35842768.590000004</v>
      </c>
      <c r="I15" s="283">
        <v>6465347.0599999987</v>
      </c>
      <c r="J15" s="277">
        <v>42308115.650000006</v>
      </c>
      <c r="K15" s="277">
        <v>35146197.890000001</v>
      </c>
      <c r="L15" s="283">
        <v>25718880.280000001</v>
      </c>
      <c r="M15" s="283">
        <v>25718880.280000001</v>
      </c>
      <c r="N15" s="283">
        <v>25718880.280000001</v>
      </c>
      <c r="O15" s="277">
        <v>16589235.370000005</v>
      </c>
      <c r="P15" s="279">
        <v>0.71754725685937859</v>
      </c>
      <c r="Q15" s="280">
        <v>0.60789472385778542</v>
      </c>
      <c r="R15" s="281"/>
    </row>
    <row r="16" spans="2:19" ht="22.5" x14ac:dyDescent="0.2">
      <c r="B16" s="271"/>
      <c r="C16" s="272"/>
      <c r="D16" s="273" t="s">
        <v>369</v>
      </c>
      <c r="E16" s="274" t="s">
        <v>390</v>
      </c>
      <c r="F16" s="274" t="s">
        <v>391</v>
      </c>
      <c r="G16" s="275" t="s">
        <v>392</v>
      </c>
      <c r="H16" s="288">
        <v>14141524.560000001</v>
      </c>
      <c r="I16" s="288">
        <v>-208258.19</v>
      </c>
      <c r="J16" s="277">
        <v>13933266.370000001</v>
      </c>
      <c r="K16" s="277">
        <v>9034715.6199999992</v>
      </c>
      <c r="L16" s="278">
        <v>8651164.4299999997</v>
      </c>
      <c r="M16" s="278">
        <v>8651164.4299999997</v>
      </c>
      <c r="N16" s="278">
        <v>8651164.4299999997</v>
      </c>
      <c r="O16" s="277">
        <v>5282101.9400000013</v>
      </c>
      <c r="P16" s="279">
        <v>0.61175613656749883</v>
      </c>
      <c r="Q16" s="280">
        <v>0.62089995269357645</v>
      </c>
      <c r="R16" s="281"/>
    </row>
    <row r="17" spans="2:18" ht="22.5" x14ac:dyDescent="0.2">
      <c r="B17" s="271"/>
      <c r="C17" s="272"/>
      <c r="D17" s="273" t="s">
        <v>369</v>
      </c>
      <c r="E17" s="274" t="s">
        <v>393</v>
      </c>
      <c r="F17" s="274" t="s">
        <v>394</v>
      </c>
      <c r="G17" s="284" t="s">
        <v>395</v>
      </c>
      <c r="H17" s="283">
        <v>23003032.18</v>
      </c>
      <c r="I17" s="283">
        <v>-464041.60000000003</v>
      </c>
      <c r="J17" s="277">
        <v>22538990.579999998</v>
      </c>
      <c r="K17" s="277">
        <v>15337460.899999999</v>
      </c>
      <c r="L17" s="283">
        <v>14912449.519999998</v>
      </c>
      <c r="M17" s="283">
        <v>14912449.519999998</v>
      </c>
      <c r="N17" s="283">
        <v>14912449.519999998</v>
      </c>
      <c r="O17" s="277">
        <v>7626541.0600000005</v>
      </c>
      <c r="P17" s="279">
        <v>0.64828190489450499</v>
      </c>
      <c r="Q17" s="280">
        <v>0.66162898764563927</v>
      </c>
      <c r="R17" s="281"/>
    </row>
    <row r="18" spans="2:18" ht="22.5" x14ac:dyDescent="0.2">
      <c r="B18" s="271"/>
      <c r="C18" s="272"/>
      <c r="D18" s="273" t="s">
        <v>369</v>
      </c>
      <c r="E18" s="274" t="s">
        <v>396</v>
      </c>
      <c r="F18" s="284" t="s">
        <v>397</v>
      </c>
      <c r="G18" s="285" t="s">
        <v>398</v>
      </c>
      <c r="H18" s="283">
        <v>8956511.6600000001</v>
      </c>
      <c r="I18" s="283">
        <v>44417657.920000002</v>
      </c>
      <c r="J18" s="277">
        <v>53374169.579999998</v>
      </c>
      <c r="K18" s="277">
        <v>45371642.990000017</v>
      </c>
      <c r="L18" s="283">
        <v>26896723.360000003</v>
      </c>
      <c r="M18" s="283">
        <v>26896723.360000003</v>
      </c>
      <c r="N18" s="283">
        <v>26896723.360000003</v>
      </c>
      <c r="O18" s="277">
        <v>26477446.219999995</v>
      </c>
      <c r="P18" s="279">
        <v>3.0030355992413238</v>
      </c>
      <c r="Q18" s="280">
        <v>0.50392771581552731</v>
      </c>
      <c r="R18" s="281"/>
    </row>
    <row r="19" spans="2:18" ht="33.75" x14ac:dyDescent="0.2">
      <c r="B19" s="271"/>
      <c r="C19" s="272"/>
      <c r="D19" s="273" t="s">
        <v>369</v>
      </c>
      <c r="E19" s="274" t="s">
        <v>399</v>
      </c>
      <c r="F19" s="274" t="s">
        <v>400</v>
      </c>
      <c r="G19" s="284" t="s">
        <v>401</v>
      </c>
      <c r="H19" s="283">
        <v>5151053.05</v>
      </c>
      <c r="I19" s="283">
        <v>542142</v>
      </c>
      <c r="J19" s="277">
        <v>5693195.0499999998</v>
      </c>
      <c r="K19" s="277">
        <v>2706998.1599999997</v>
      </c>
      <c r="L19" s="283">
        <v>2680911.8699999996</v>
      </c>
      <c r="M19" s="283">
        <v>2680911.8699999996</v>
      </c>
      <c r="N19" s="283">
        <v>2680911.8699999996</v>
      </c>
      <c r="O19" s="277">
        <v>3012283.18</v>
      </c>
      <c r="P19" s="279">
        <v>0.52045899041944432</v>
      </c>
      <c r="Q19" s="280">
        <v>0.47089759729907721</v>
      </c>
      <c r="R19" s="281"/>
    </row>
    <row r="20" spans="2:18" ht="45" x14ac:dyDescent="0.2">
      <c r="B20" s="271"/>
      <c r="C20" s="272"/>
      <c r="D20" s="273" t="s">
        <v>369</v>
      </c>
      <c r="E20" s="274" t="s">
        <v>402</v>
      </c>
      <c r="F20" s="274" t="s">
        <v>403</v>
      </c>
      <c r="G20" s="284" t="s">
        <v>404</v>
      </c>
      <c r="H20" s="282">
        <v>9989318.8900000006</v>
      </c>
      <c r="I20" s="282">
        <v>764027.5</v>
      </c>
      <c r="J20" s="277">
        <v>10753346.390000001</v>
      </c>
      <c r="K20" s="277">
        <v>6976894.7400000012</v>
      </c>
      <c r="L20" s="283">
        <v>6929970.9500000011</v>
      </c>
      <c r="M20" s="283">
        <v>6929970.9500000011</v>
      </c>
      <c r="N20" s="283">
        <v>6929970.9500000011</v>
      </c>
      <c r="O20" s="277">
        <v>3823375.4399999995</v>
      </c>
      <c r="P20" s="279">
        <v>0.69373808427893735</v>
      </c>
      <c r="Q20" s="280">
        <v>0.64444784894537377</v>
      </c>
      <c r="R20" s="281"/>
    </row>
    <row r="21" spans="2:18" ht="22.5" x14ac:dyDescent="0.2">
      <c r="B21" s="271"/>
      <c r="C21" s="272"/>
      <c r="D21" s="273" t="s">
        <v>369</v>
      </c>
      <c r="E21" s="274" t="s">
        <v>405</v>
      </c>
      <c r="F21" s="274" t="s">
        <v>406</v>
      </c>
      <c r="G21" s="284" t="s">
        <v>407</v>
      </c>
      <c r="H21" s="282">
        <v>50947441.990000002</v>
      </c>
      <c r="I21" s="282">
        <v>5298922.3999999994</v>
      </c>
      <c r="J21" s="277">
        <v>56246364.390000001</v>
      </c>
      <c r="K21" s="277">
        <v>41110320.93</v>
      </c>
      <c r="L21" s="283">
        <v>39018790.729999989</v>
      </c>
      <c r="M21" s="283">
        <v>39018790.729999989</v>
      </c>
      <c r="N21" s="283">
        <v>39018790.729999989</v>
      </c>
      <c r="O21" s="277">
        <v>17227573.660000011</v>
      </c>
      <c r="P21" s="279">
        <v>0.76586358815931566</v>
      </c>
      <c r="Q21" s="280">
        <v>0.69371222750420314</v>
      </c>
      <c r="R21" s="281"/>
    </row>
    <row r="22" spans="2:18" x14ac:dyDescent="0.2">
      <c r="B22" s="271"/>
      <c r="C22" s="272"/>
      <c r="D22" s="273" t="s">
        <v>408</v>
      </c>
      <c r="E22" s="274" t="s">
        <v>409</v>
      </c>
      <c r="F22" s="274" t="s">
        <v>410</v>
      </c>
      <c r="G22" s="284" t="s">
        <v>411</v>
      </c>
      <c r="H22" s="282">
        <v>36268359.890000001</v>
      </c>
      <c r="I22" s="282">
        <v>795872.72999999963</v>
      </c>
      <c r="J22" s="277">
        <v>37064232.619999997</v>
      </c>
      <c r="K22" s="277">
        <v>21921603.670000002</v>
      </c>
      <c r="L22" s="283">
        <v>21649480.680000003</v>
      </c>
      <c r="M22" s="283">
        <v>21649480.680000003</v>
      </c>
      <c r="N22" s="283">
        <v>21649480.680000003</v>
      </c>
      <c r="O22" s="277">
        <v>15414751.939999994</v>
      </c>
      <c r="P22" s="279">
        <v>0.59692472297235721</v>
      </c>
      <c r="Q22" s="280">
        <v>0.58410707978121912</v>
      </c>
      <c r="R22" s="281"/>
    </row>
    <row r="23" spans="2:18" ht="22.5" x14ac:dyDescent="0.2">
      <c r="B23" s="271"/>
      <c r="C23" s="272"/>
      <c r="D23" s="273" t="s">
        <v>408</v>
      </c>
      <c r="E23" s="274" t="s">
        <v>412</v>
      </c>
      <c r="F23" s="274" t="s">
        <v>413</v>
      </c>
      <c r="G23" s="284" t="s">
        <v>414</v>
      </c>
      <c r="H23" s="282">
        <v>34379357.75</v>
      </c>
      <c r="I23" s="282">
        <v>-1882616.73</v>
      </c>
      <c r="J23" s="277">
        <v>32496741.02</v>
      </c>
      <c r="K23" s="277">
        <v>18506128.869999994</v>
      </c>
      <c r="L23" s="283">
        <v>18101204.159999989</v>
      </c>
      <c r="M23" s="283">
        <v>18101204.159999989</v>
      </c>
      <c r="N23" s="283">
        <v>18101204.159999989</v>
      </c>
      <c r="O23" s="277">
        <v>14395536.860000011</v>
      </c>
      <c r="P23" s="279">
        <v>0.52651373802932633</v>
      </c>
      <c r="Q23" s="280">
        <v>0.55701598350615122</v>
      </c>
      <c r="R23" s="281"/>
    </row>
    <row r="24" spans="2:18" x14ac:dyDescent="0.2">
      <c r="B24" s="271"/>
      <c r="C24" s="272"/>
      <c r="D24" s="273" t="s">
        <v>408</v>
      </c>
      <c r="E24" s="274" t="s">
        <v>415</v>
      </c>
      <c r="F24" s="274" t="s">
        <v>416</v>
      </c>
      <c r="G24" s="284" t="s">
        <v>417</v>
      </c>
      <c r="H24" s="282">
        <v>49441286.289999999</v>
      </c>
      <c r="I24" s="282">
        <v>-328578.22000000032</v>
      </c>
      <c r="J24" s="277">
        <v>49112708.07</v>
      </c>
      <c r="K24" s="277">
        <v>30767959.599999994</v>
      </c>
      <c r="L24" s="283">
        <v>30105094.050000001</v>
      </c>
      <c r="M24" s="283">
        <v>30105094.050000001</v>
      </c>
      <c r="N24" s="283">
        <v>30105094.050000001</v>
      </c>
      <c r="O24" s="277">
        <v>19007614.02</v>
      </c>
      <c r="P24" s="279">
        <v>0.60890596319475332</v>
      </c>
      <c r="Q24" s="280">
        <v>0.61297972017937641</v>
      </c>
      <c r="R24" s="281"/>
    </row>
    <row r="25" spans="2:18" x14ac:dyDescent="0.2">
      <c r="B25" s="271"/>
      <c r="C25" s="272"/>
      <c r="D25" s="273" t="s">
        <v>408</v>
      </c>
      <c r="E25" s="274" t="s">
        <v>418</v>
      </c>
      <c r="F25" s="274" t="s">
        <v>419</v>
      </c>
      <c r="G25" s="284" t="s">
        <v>420</v>
      </c>
      <c r="H25" s="282">
        <v>27198038.23</v>
      </c>
      <c r="I25" s="282">
        <v>1465561.53</v>
      </c>
      <c r="J25" s="277">
        <v>28663599.760000002</v>
      </c>
      <c r="K25" s="277">
        <v>16470168.140000002</v>
      </c>
      <c r="L25" s="283">
        <v>15996582.069999998</v>
      </c>
      <c r="M25" s="283">
        <v>15996582.069999998</v>
      </c>
      <c r="N25" s="283">
        <v>15996582.069999998</v>
      </c>
      <c r="O25" s="277">
        <v>12667017.690000003</v>
      </c>
      <c r="P25" s="279">
        <v>0.58815205474472187</v>
      </c>
      <c r="Q25" s="280">
        <v>0.55808001102231397</v>
      </c>
      <c r="R25" s="281"/>
    </row>
    <row r="26" spans="2:18" x14ac:dyDescent="0.2">
      <c r="B26" s="271"/>
      <c r="C26" s="272"/>
      <c r="D26" s="273" t="s">
        <v>408</v>
      </c>
      <c r="E26" s="274" t="s">
        <v>421</v>
      </c>
      <c r="F26" s="274" t="s">
        <v>422</v>
      </c>
      <c r="G26" s="284" t="s">
        <v>423</v>
      </c>
      <c r="H26" s="282">
        <v>40801079.409999996</v>
      </c>
      <c r="I26" s="282">
        <v>1451693.9600000002</v>
      </c>
      <c r="J26" s="277">
        <v>42252773.369999997</v>
      </c>
      <c r="K26" s="277">
        <v>24511793.22000001</v>
      </c>
      <c r="L26" s="283">
        <v>23896415.730000008</v>
      </c>
      <c r="M26" s="283">
        <v>23896415.730000008</v>
      </c>
      <c r="N26" s="283">
        <v>23896415.730000008</v>
      </c>
      <c r="O26" s="277">
        <v>18356357.639999989</v>
      </c>
      <c r="P26" s="279">
        <v>0.58568096912022383</v>
      </c>
      <c r="Q26" s="280">
        <v>0.56555851424812664</v>
      </c>
      <c r="R26" s="281"/>
    </row>
    <row r="27" spans="2:18" x14ac:dyDescent="0.2">
      <c r="B27" s="271"/>
      <c r="C27" s="272"/>
      <c r="D27" s="273" t="s">
        <v>408</v>
      </c>
      <c r="E27" s="274" t="s">
        <v>424</v>
      </c>
      <c r="F27" s="274" t="s">
        <v>425</v>
      </c>
      <c r="G27" s="284" t="s">
        <v>426</v>
      </c>
      <c r="H27" s="282">
        <v>35596419.590000004</v>
      </c>
      <c r="I27" s="282">
        <v>-1454262.6800000002</v>
      </c>
      <c r="J27" s="277">
        <v>34142156.910000004</v>
      </c>
      <c r="K27" s="277">
        <v>20539452.930000003</v>
      </c>
      <c r="L27" s="283">
        <v>20051043.490000006</v>
      </c>
      <c r="M27" s="283">
        <v>20051043.490000006</v>
      </c>
      <c r="N27" s="283">
        <v>20051043.490000006</v>
      </c>
      <c r="O27" s="277">
        <v>14091113.419999998</v>
      </c>
      <c r="P27" s="279">
        <v>0.56328821047027122</v>
      </c>
      <c r="Q27" s="280">
        <v>0.58728110068896067</v>
      </c>
      <c r="R27" s="281"/>
    </row>
    <row r="28" spans="2:18" x14ac:dyDescent="0.2">
      <c r="B28" s="271"/>
      <c r="C28" s="272"/>
      <c r="D28" s="273" t="s">
        <v>408</v>
      </c>
      <c r="E28" s="274" t="s">
        <v>427</v>
      </c>
      <c r="F28" s="274" t="s">
        <v>428</v>
      </c>
      <c r="G28" s="284" t="s">
        <v>429</v>
      </c>
      <c r="H28" s="282">
        <v>50560348.019999996</v>
      </c>
      <c r="I28" s="282">
        <v>12172334.300000001</v>
      </c>
      <c r="J28" s="277">
        <v>62732682.319999993</v>
      </c>
      <c r="K28" s="277">
        <v>44544604.95000001</v>
      </c>
      <c r="L28" s="283">
        <v>43253726.87000002</v>
      </c>
      <c r="M28" s="283">
        <v>43253726.87000002</v>
      </c>
      <c r="N28" s="283">
        <v>37890176.870000012</v>
      </c>
      <c r="O28" s="277">
        <v>19478955.449999973</v>
      </c>
      <c r="P28" s="279">
        <v>0.85548712704450292</v>
      </c>
      <c r="Q28" s="280">
        <v>0.68949270572175381</v>
      </c>
      <c r="R28" s="281"/>
    </row>
    <row r="29" spans="2:18" ht="22.5" x14ac:dyDescent="0.2">
      <c r="B29" s="271"/>
      <c r="C29" s="272"/>
      <c r="D29" s="273" t="s">
        <v>408</v>
      </c>
      <c r="E29" s="274" t="s">
        <v>430</v>
      </c>
      <c r="F29" s="274" t="s">
        <v>431</v>
      </c>
      <c r="G29" s="284" t="s">
        <v>432</v>
      </c>
      <c r="H29" s="282">
        <v>29297782.800000001</v>
      </c>
      <c r="I29" s="282">
        <v>-1872394.3000000003</v>
      </c>
      <c r="J29" s="277">
        <v>27425388.5</v>
      </c>
      <c r="K29" s="277">
        <v>16871113.519999996</v>
      </c>
      <c r="L29" s="283">
        <v>16310974.100000001</v>
      </c>
      <c r="M29" s="283">
        <v>16310974.100000001</v>
      </c>
      <c r="N29" s="283">
        <v>16310974.100000001</v>
      </c>
      <c r="O29" s="277">
        <v>11114414.399999999</v>
      </c>
      <c r="P29" s="279">
        <v>0.55673066495666701</v>
      </c>
      <c r="Q29" s="280">
        <v>0.59473994689263932</v>
      </c>
      <c r="R29" s="281"/>
    </row>
    <row r="30" spans="2:18" ht="33.75" x14ac:dyDescent="0.2">
      <c r="B30" s="271"/>
      <c r="C30" s="272"/>
      <c r="D30" s="273" t="s">
        <v>408</v>
      </c>
      <c r="E30" s="274" t="s">
        <v>433</v>
      </c>
      <c r="F30" s="274" t="s">
        <v>434</v>
      </c>
      <c r="G30" s="284" t="s">
        <v>435</v>
      </c>
      <c r="H30" s="282">
        <v>69228207.310000002</v>
      </c>
      <c r="I30" s="282">
        <v>1728309.1799999997</v>
      </c>
      <c r="J30" s="277">
        <v>70956516.49000001</v>
      </c>
      <c r="K30" s="277">
        <v>52777619.540000007</v>
      </c>
      <c r="L30" s="283">
        <v>51923927.550000004</v>
      </c>
      <c r="M30" s="283">
        <v>51923927.550000004</v>
      </c>
      <c r="N30" s="283">
        <v>51923927.550000004</v>
      </c>
      <c r="O30" s="277">
        <v>19032588.940000005</v>
      </c>
      <c r="P30" s="279">
        <v>0.75004004245679201</v>
      </c>
      <c r="Q30" s="280">
        <v>0.73177109190975731</v>
      </c>
      <c r="R30" s="281"/>
    </row>
    <row r="31" spans="2:18" ht="22.5" x14ac:dyDescent="0.2">
      <c r="B31" s="271"/>
      <c r="C31" s="272"/>
      <c r="D31" s="273" t="s">
        <v>408</v>
      </c>
      <c r="E31" s="274" t="s">
        <v>436</v>
      </c>
      <c r="F31" s="274" t="s">
        <v>437</v>
      </c>
      <c r="G31" s="284" t="s">
        <v>438</v>
      </c>
      <c r="H31" s="282">
        <v>131857716.52</v>
      </c>
      <c r="I31" s="282">
        <v>-27641125.300000008</v>
      </c>
      <c r="J31" s="277">
        <v>104216591.21999998</v>
      </c>
      <c r="K31" s="277">
        <v>70633489.310000002</v>
      </c>
      <c r="L31" s="283">
        <v>70457066.950000003</v>
      </c>
      <c r="M31" s="283">
        <v>70457066.950000003</v>
      </c>
      <c r="N31" s="283">
        <v>70457066.950000003</v>
      </c>
      <c r="O31" s="277">
        <v>33759524.269999981</v>
      </c>
      <c r="P31" s="279">
        <v>0.53434162830594123</v>
      </c>
      <c r="Q31" s="280">
        <v>0.67606382175047319</v>
      </c>
      <c r="R31" s="281"/>
    </row>
    <row r="32" spans="2:18" ht="22.5" x14ac:dyDescent="0.2">
      <c r="B32" s="271"/>
      <c r="C32" s="272"/>
      <c r="D32" s="273" t="s">
        <v>408</v>
      </c>
      <c r="E32" s="274" t="s">
        <v>439</v>
      </c>
      <c r="F32" s="274" t="s">
        <v>440</v>
      </c>
      <c r="G32" s="284" t="s">
        <v>441</v>
      </c>
      <c r="H32" s="282">
        <v>146485983.30000001</v>
      </c>
      <c r="I32" s="282">
        <v>-30456864.169999994</v>
      </c>
      <c r="J32" s="277">
        <v>116029119.13000003</v>
      </c>
      <c r="K32" s="277">
        <v>70308411.799999997</v>
      </c>
      <c r="L32" s="283">
        <v>63508642.989999995</v>
      </c>
      <c r="M32" s="283">
        <v>63508642.989999995</v>
      </c>
      <c r="N32" s="283">
        <v>63508642.989999995</v>
      </c>
      <c r="O32" s="277">
        <v>52520476.14000003</v>
      </c>
      <c r="P32" s="279">
        <v>0.43354757608402517</v>
      </c>
      <c r="Q32" s="280">
        <v>0.54735090179254364</v>
      </c>
      <c r="R32" s="281"/>
    </row>
    <row r="33" spans="2:18" x14ac:dyDescent="0.2">
      <c r="B33" s="271"/>
      <c r="C33" s="272"/>
      <c r="D33" s="273" t="s">
        <v>408</v>
      </c>
      <c r="E33" s="274" t="s">
        <v>442</v>
      </c>
      <c r="F33" s="274" t="s">
        <v>443</v>
      </c>
      <c r="G33" s="284" t="s">
        <v>444</v>
      </c>
      <c r="H33" s="282">
        <v>16569011.439999999</v>
      </c>
      <c r="I33" s="282">
        <v>-8363050.6799999997</v>
      </c>
      <c r="J33" s="277">
        <v>8205960.7599999998</v>
      </c>
      <c r="K33" s="277">
        <v>4847721.0999999996</v>
      </c>
      <c r="L33" s="283">
        <v>4816090.78</v>
      </c>
      <c r="M33" s="283">
        <v>4816090.78</v>
      </c>
      <c r="N33" s="283">
        <v>4816090.78</v>
      </c>
      <c r="O33" s="277">
        <v>3389869.9799999995</v>
      </c>
      <c r="P33" s="279">
        <v>0.2906685650764449</v>
      </c>
      <c r="Q33" s="280">
        <v>0.58690151230993703</v>
      </c>
      <c r="R33" s="281"/>
    </row>
    <row r="34" spans="2:18" ht="22.5" x14ac:dyDescent="0.2">
      <c r="B34" s="271"/>
      <c r="C34" s="272"/>
      <c r="D34" s="273" t="s">
        <v>408</v>
      </c>
      <c r="E34" s="274" t="s">
        <v>445</v>
      </c>
      <c r="F34" s="274" t="s">
        <v>446</v>
      </c>
      <c r="G34" s="284" t="s">
        <v>447</v>
      </c>
      <c r="H34" s="282">
        <v>77710484.949999988</v>
      </c>
      <c r="I34" s="282">
        <v>9420919.6900000013</v>
      </c>
      <c r="J34" s="277">
        <v>87131404.639999986</v>
      </c>
      <c r="K34" s="277">
        <v>56029604.54999999</v>
      </c>
      <c r="L34" s="283">
        <v>55732785.479999997</v>
      </c>
      <c r="M34" s="283">
        <v>55732785.479999997</v>
      </c>
      <c r="N34" s="283">
        <v>55732785.479999997</v>
      </c>
      <c r="O34" s="277">
        <v>31398619.159999989</v>
      </c>
      <c r="P34" s="279">
        <v>0.71718488844663952</v>
      </c>
      <c r="Q34" s="280">
        <v>0.63964061764263558</v>
      </c>
      <c r="R34" s="281"/>
    </row>
    <row r="35" spans="2:18" ht="22.5" x14ac:dyDescent="0.2">
      <c r="B35" s="271"/>
      <c r="C35" s="272"/>
      <c r="D35" s="273" t="s">
        <v>408</v>
      </c>
      <c r="E35" s="274" t="s">
        <v>448</v>
      </c>
      <c r="F35" s="274" t="s">
        <v>449</v>
      </c>
      <c r="G35" s="284" t="s">
        <v>450</v>
      </c>
      <c r="H35" s="282">
        <v>42540700.930000007</v>
      </c>
      <c r="I35" s="282">
        <v>4975848.2299999986</v>
      </c>
      <c r="J35" s="277">
        <v>47516549.160000004</v>
      </c>
      <c r="K35" s="277">
        <v>33087063.859999992</v>
      </c>
      <c r="L35" s="283">
        <v>33003455.45999999</v>
      </c>
      <c r="M35" s="283">
        <v>33003455.45999999</v>
      </c>
      <c r="N35" s="283">
        <v>33003455.45999999</v>
      </c>
      <c r="O35" s="277">
        <v>14513093.700000014</v>
      </c>
      <c r="P35" s="279">
        <v>0.77580892506464827</v>
      </c>
      <c r="Q35" s="280">
        <v>0.69456759894051168</v>
      </c>
      <c r="R35" s="281"/>
    </row>
    <row r="36" spans="2:18" ht="22.5" x14ac:dyDescent="0.2">
      <c r="B36" s="271"/>
      <c r="C36" s="272"/>
      <c r="D36" s="273" t="s">
        <v>408</v>
      </c>
      <c r="E36" s="274" t="s">
        <v>451</v>
      </c>
      <c r="F36" s="274" t="s">
        <v>452</v>
      </c>
      <c r="G36" s="284" t="s">
        <v>453</v>
      </c>
      <c r="H36" s="282">
        <v>21287377.529999997</v>
      </c>
      <c r="I36" s="282">
        <v>1836327.65</v>
      </c>
      <c r="J36" s="277">
        <v>23123705.179999996</v>
      </c>
      <c r="K36" s="277">
        <v>15825017.93</v>
      </c>
      <c r="L36" s="283">
        <v>15678369.52</v>
      </c>
      <c r="M36" s="283">
        <v>15678369.52</v>
      </c>
      <c r="N36" s="283">
        <v>15678369.52</v>
      </c>
      <c r="O36" s="277">
        <v>7445335.6599999964</v>
      </c>
      <c r="P36" s="279">
        <v>0.73651014540916071</v>
      </c>
      <c r="Q36" s="280">
        <v>0.67802151073783934</v>
      </c>
      <c r="R36" s="281"/>
    </row>
    <row r="37" spans="2:18" ht="22.5" x14ac:dyDescent="0.2">
      <c r="B37" s="271"/>
      <c r="C37" s="272"/>
      <c r="D37" s="273" t="s">
        <v>408</v>
      </c>
      <c r="E37" s="274" t="s">
        <v>454</v>
      </c>
      <c r="F37" s="274" t="s">
        <v>455</v>
      </c>
      <c r="G37" s="284" t="s">
        <v>456</v>
      </c>
      <c r="H37" s="282">
        <v>42974415.530000001</v>
      </c>
      <c r="I37" s="282">
        <v>5300124.6300000008</v>
      </c>
      <c r="J37" s="277">
        <v>48274540.160000004</v>
      </c>
      <c r="K37" s="277">
        <v>31270955.329999994</v>
      </c>
      <c r="L37" s="283">
        <v>31171828.289999999</v>
      </c>
      <c r="M37" s="283">
        <v>31171828.289999999</v>
      </c>
      <c r="N37" s="283">
        <v>31171828.289999999</v>
      </c>
      <c r="O37" s="277">
        <v>17102711.870000005</v>
      </c>
      <c r="P37" s="279">
        <v>0.72535781826373569</v>
      </c>
      <c r="Q37" s="280">
        <v>0.64571983879462802</v>
      </c>
      <c r="R37" s="281"/>
    </row>
    <row r="38" spans="2:18" ht="22.5" x14ac:dyDescent="0.2">
      <c r="B38" s="271"/>
      <c r="C38" s="272"/>
      <c r="D38" s="273" t="s">
        <v>408</v>
      </c>
      <c r="E38" s="274" t="s">
        <v>457</v>
      </c>
      <c r="F38" s="274" t="s">
        <v>458</v>
      </c>
      <c r="G38" s="284" t="s">
        <v>459</v>
      </c>
      <c r="H38" s="282">
        <v>21063556.410000004</v>
      </c>
      <c r="I38" s="282">
        <v>1966631.54</v>
      </c>
      <c r="J38" s="277">
        <v>23030187.950000003</v>
      </c>
      <c r="K38" s="277">
        <v>14831298.379999999</v>
      </c>
      <c r="L38" s="283">
        <v>14680699.859999999</v>
      </c>
      <c r="M38" s="283">
        <v>14680699.859999999</v>
      </c>
      <c r="N38" s="283">
        <v>14680699.859999999</v>
      </c>
      <c r="O38" s="277">
        <v>8349488.0900000036</v>
      </c>
      <c r="P38" s="279">
        <v>0.69697156426206741</v>
      </c>
      <c r="Q38" s="280">
        <v>0.63745462659152974</v>
      </c>
      <c r="R38" s="281"/>
    </row>
    <row r="39" spans="2:18" ht="22.5" x14ac:dyDescent="0.2">
      <c r="B39" s="271"/>
      <c r="C39" s="272"/>
      <c r="D39" s="273" t="s">
        <v>408</v>
      </c>
      <c r="E39" s="274" t="s">
        <v>460</v>
      </c>
      <c r="F39" s="274" t="s">
        <v>461</v>
      </c>
      <c r="G39" s="284" t="s">
        <v>462</v>
      </c>
      <c r="H39" s="282">
        <v>49065914.799999997</v>
      </c>
      <c r="I39" s="282">
        <v>7556571.5699999984</v>
      </c>
      <c r="J39" s="277">
        <v>56622486.369999997</v>
      </c>
      <c r="K39" s="277">
        <v>35948840.459999993</v>
      </c>
      <c r="L39" s="283">
        <v>35850995.450000003</v>
      </c>
      <c r="M39" s="283">
        <v>35850995.450000003</v>
      </c>
      <c r="N39" s="283">
        <v>35850995.450000003</v>
      </c>
      <c r="O39" s="277">
        <v>20771490.919999994</v>
      </c>
      <c r="P39" s="279">
        <v>0.73067007098785419</v>
      </c>
      <c r="Q39" s="280">
        <v>0.63315826888511118</v>
      </c>
      <c r="R39" s="281"/>
    </row>
    <row r="40" spans="2:18" ht="22.5" x14ac:dyDescent="0.2">
      <c r="B40" s="271"/>
      <c r="C40" s="272"/>
      <c r="D40" s="273" t="s">
        <v>408</v>
      </c>
      <c r="E40" s="274" t="s">
        <v>463</v>
      </c>
      <c r="F40" s="274" t="s">
        <v>464</v>
      </c>
      <c r="G40" s="284" t="s">
        <v>465</v>
      </c>
      <c r="H40" s="282">
        <v>18256596.560000002</v>
      </c>
      <c r="I40" s="282">
        <v>2209323.29</v>
      </c>
      <c r="J40" s="277">
        <v>20465919.850000001</v>
      </c>
      <c r="K40" s="277">
        <v>14136784.23</v>
      </c>
      <c r="L40" s="283">
        <v>14064273.669999998</v>
      </c>
      <c r="M40" s="283">
        <v>14064273.669999998</v>
      </c>
      <c r="N40" s="283">
        <v>14064273.669999998</v>
      </c>
      <c r="O40" s="277">
        <v>6401646.1800000034</v>
      </c>
      <c r="P40" s="279">
        <v>0.7703666794507944</v>
      </c>
      <c r="Q40" s="280">
        <v>0.68720457096874621</v>
      </c>
      <c r="R40" s="281"/>
    </row>
    <row r="41" spans="2:18" ht="22.5" x14ac:dyDescent="0.2">
      <c r="B41" s="271"/>
      <c r="C41" s="272"/>
      <c r="D41" s="273" t="s">
        <v>408</v>
      </c>
      <c r="E41" s="274" t="s">
        <v>466</v>
      </c>
      <c r="F41" s="274" t="s">
        <v>467</v>
      </c>
      <c r="G41" s="284" t="s">
        <v>468</v>
      </c>
      <c r="H41" s="282">
        <v>30353682.48</v>
      </c>
      <c r="I41" s="282">
        <v>2782344.47</v>
      </c>
      <c r="J41" s="277">
        <v>33136026.949999999</v>
      </c>
      <c r="K41" s="277">
        <v>21366196.450000003</v>
      </c>
      <c r="L41" s="283">
        <v>21252610.600000005</v>
      </c>
      <c r="M41" s="283">
        <v>21252610.600000005</v>
      </c>
      <c r="N41" s="283">
        <v>21252610.600000005</v>
      </c>
      <c r="O41" s="277">
        <v>11883416.349999994</v>
      </c>
      <c r="P41" s="279">
        <v>0.70016580736137435</v>
      </c>
      <c r="Q41" s="280">
        <v>0.64137473789687405</v>
      </c>
      <c r="R41" s="281"/>
    </row>
    <row r="42" spans="2:18" ht="22.5" x14ac:dyDescent="0.2">
      <c r="B42" s="271"/>
      <c r="C42" s="272"/>
      <c r="D42" s="273" t="s">
        <v>408</v>
      </c>
      <c r="E42" s="274" t="s">
        <v>469</v>
      </c>
      <c r="F42" s="274" t="s">
        <v>470</v>
      </c>
      <c r="G42" s="284" t="s">
        <v>471</v>
      </c>
      <c r="H42" s="282">
        <v>43635059.349999994</v>
      </c>
      <c r="I42" s="282">
        <v>10306680.08</v>
      </c>
      <c r="J42" s="277">
        <v>53941739.429999992</v>
      </c>
      <c r="K42" s="277">
        <v>36100938.360000007</v>
      </c>
      <c r="L42" s="283">
        <v>36038686.900000006</v>
      </c>
      <c r="M42" s="283">
        <v>36038686.900000006</v>
      </c>
      <c r="N42" s="283">
        <v>36038686.900000006</v>
      </c>
      <c r="O42" s="277">
        <v>17903052.529999986</v>
      </c>
      <c r="P42" s="279">
        <v>0.82591126119323155</v>
      </c>
      <c r="Q42" s="280">
        <v>0.66810390767556327</v>
      </c>
      <c r="R42" s="281"/>
    </row>
    <row r="43" spans="2:18" ht="22.5" x14ac:dyDescent="0.2">
      <c r="B43" s="271"/>
      <c r="C43" s="272"/>
      <c r="D43" s="273" t="s">
        <v>408</v>
      </c>
      <c r="E43" s="274" t="s">
        <v>472</v>
      </c>
      <c r="F43" s="274" t="s">
        <v>473</v>
      </c>
      <c r="G43" s="284" t="s">
        <v>474</v>
      </c>
      <c r="H43" s="282">
        <v>22235077.289999999</v>
      </c>
      <c r="I43" s="282">
        <v>3712440.8099999996</v>
      </c>
      <c r="J43" s="277">
        <v>25947518.099999998</v>
      </c>
      <c r="K43" s="277">
        <v>17327852.209999997</v>
      </c>
      <c r="L43" s="283">
        <v>17310065.57</v>
      </c>
      <c r="M43" s="283">
        <v>17310065.57</v>
      </c>
      <c r="N43" s="283">
        <v>17310065.57</v>
      </c>
      <c r="O43" s="277">
        <v>8637452.5299999975</v>
      </c>
      <c r="P43" s="279">
        <v>0.77850260398172877</v>
      </c>
      <c r="Q43" s="280">
        <v>0.66711835418278409</v>
      </c>
      <c r="R43" s="281"/>
    </row>
    <row r="44" spans="2:18" ht="22.5" x14ac:dyDescent="0.2">
      <c r="B44" s="271"/>
      <c r="C44" s="272"/>
      <c r="D44" s="273" t="s">
        <v>408</v>
      </c>
      <c r="E44" s="274" t="s">
        <v>475</v>
      </c>
      <c r="F44" s="274" t="s">
        <v>476</v>
      </c>
      <c r="G44" s="284" t="s">
        <v>477</v>
      </c>
      <c r="H44" s="282">
        <v>22154549.870000001</v>
      </c>
      <c r="I44" s="282">
        <v>1339903.5199999998</v>
      </c>
      <c r="J44" s="277">
        <v>23494453.390000001</v>
      </c>
      <c r="K44" s="277">
        <v>16339435.699999996</v>
      </c>
      <c r="L44" s="283">
        <v>16283792.299999997</v>
      </c>
      <c r="M44" s="283">
        <v>16283792.299999997</v>
      </c>
      <c r="N44" s="283">
        <v>16283792.299999997</v>
      </c>
      <c r="O44" s="277">
        <v>7210661.0900000036</v>
      </c>
      <c r="P44" s="279">
        <v>0.73500894378586601</v>
      </c>
      <c r="Q44" s="280">
        <v>0.6930909193627337</v>
      </c>
      <c r="R44" s="281"/>
    </row>
    <row r="45" spans="2:18" ht="22.5" x14ac:dyDescent="0.2">
      <c r="B45" s="271"/>
      <c r="C45" s="272"/>
      <c r="D45" s="273" t="s">
        <v>408</v>
      </c>
      <c r="E45" s="274" t="s">
        <v>478</v>
      </c>
      <c r="F45" s="274" t="s">
        <v>479</v>
      </c>
      <c r="G45" s="284" t="s">
        <v>480</v>
      </c>
      <c r="H45" s="282">
        <v>11802116.289999999</v>
      </c>
      <c r="I45" s="282">
        <v>2163822.5100000002</v>
      </c>
      <c r="J45" s="277">
        <v>13965938.799999999</v>
      </c>
      <c r="K45" s="277">
        <v>9205400.709999999</v>
      </c>
      <c r="L45" s="283">
        <v>9165110.7899999991</v>
      </c>
      <c r="M45" s="283">
        <v>9165110.7899999991</v>
      </c>
      <c r="N45" s="283">
        <v>9165110.7899999991</v>
      </c>
      <c r="O45" s="277">
        <v>4800828.01</v>
      </c>
      <c r="P45" s="279">
        <v>0.77656502993159371</v>
      </c>
      <c r="Q45" s="280">
        <v>0.65624738309751152</v>
      </c>
      <c r="R45" s="281"/>
    </row>
    <row r="46" spans="2:18" ht="22.5" x14ac:dyDescent="0.2">
      <c r="B46" s="271"/>
      <c r="C46" s="272"/>
      <c r="D46" s="273" t="s">
        <v>408</v>
      </c>
      <c r="E46" s="274" t="s">
        <v>481</v>
      </c>
      <c r="F46" s="274" t="s">
        <v>482</v>
      </c>
      <c r="G46" s="284" t="s">
        <v>483</v>
      </c>
      <c r="H46" s="282">
        <v>17138316.580000002</v>
      </c>
      <c r="I46" s="282">
        <v>921903.48</v>
      </c>
      <c r="J46" s="277">
        <v>18060220.060000002</v>
      </c>
      <c r="K46" s="277">
        <v>12712702.779999997</v>
      </c>
      <c r="L46" s="283">
        <v>12513384.129999999</v>
      </c>
      <c r="M46" s="283">
        <v>12513384.129999999</v>
      </c>
      <c r="N46" s="283">
        <v>12513384.129999999</v>
      </c>
      <c r="O46" s="277">
        <v>5546835.9300000034</v>
      </c>
      <c r="P46" s="279">
        <v>0.73014079717740854</v>
      </c>
      <c r="Q46" s="280">
        <v>0.69286996993546035</v>
      </c>
      <c r="R46" s="281"/>
    </row>
    <row r="47" spans="2:18" ht="22.5" x14ac:dyDescent="0.2">
      <c r="B47" s="271"/>
      <c r="C47" s="272"/>
      <c r="D47" s="273" t="s">
        <v>408</v>
      </c>
      <c r="E47" s="274" t="s">
        <v>484</v>
      </c>
      <c r="F47" s="274" t="s">
        <v>485</v>
      </c>
      <c r="G47" s="284" t="s">
        <v>486</v>
      </c>
      <c r="H47" s="282">
        <v>109673162.22</v>
      </c>
      <c r="I47" s="282">
        <v>8559766.379999999</v>
      </c>
      <c r="J47" s="277">
        <v>118232928.59999999</v>
      </c>
      <c r="K47" s="277">
        <v>86157011.569999978</v>
      </c>
      <c r="L47" s="283">
        <v>85895934.059999987</v>
      </c>
      <c r="M47" s="283">
        <v>85895934.059999987</v>
      </c>
      <c r="N47" s="283">
        <v>85895934.059999987</v>
      </c>
      <c r="O47" s="277">
        <v>32336994.540000007</v>
      </c>
      <c r="P47" s="279">
        <v>0.78319921046587648</v>
      </c>
      <c r="Q47" s="280">
        <v>0.72649755932713989</v>
      </c>
      <c r="R47" s="281"/>
    </row>
    <row r="48" spans="2:18" ht="22.5" x14ac:dyDescent="0.2">
      <c r="B48" s="271"/>
      <c r="C48" s="272"/>
      <c r="D48" s="273" t="s">
        <v>408</v>
      </c>
      <c r="E48" s="274" t="s">
        <v>487</v>
      </c>
      <c r="F48" s="274" t="s">
        <v>488</v>
      </c>
      <c r="G48" s="284" t="s">
        <v>489</v>
      </c>
      <c r="H48" s="282">
        <v>25247096.5</v>
      </c>
      <c r="I48" s="282">
        <v>2535145.8400000003</v>
      </c>
      <c r="J48" s="277">
        <v>27782242.34</v>
      </c>
      <c r="K48" s="277">
        <v>19267008.219999995</v>
      </c>
      <c r="L48" s="283">
        <v>19147159.049999997</v>
      </c>
      <c r="M48" s="283">
        <v>19147159.049999997</v>
      </c>
      <c r="N48" s="283">
        <v>19147159.049999997</v>
      </c>
      <c r="O48" s="277">
        <v>8635083.2900000028</v>
      </c>
      <c r="P48" s="279">
        <v>0.75839053611570728</v>
      </c>
      <c r="Q48" s="280">
        <v>0.68918695675015829</v>
      </c>
      <c r="R48" s="281"/>
    </row>
    <row r="49" spans="2:18" ht="22.5" x14ac:dyDescent="0.2">
      <c r="B49" s="271"/>
      <c r="C49" s="272"/>
      <c r="D49" s="273" t="s">
        <v>408</v>
      </c>
      <c r="E49" s="274" t="s">
        <v>490</v>
      </c>
      <c r="F49" s="274" t="s">
        <v>491</v>
      </c>
      <c r="G49" s="284" t="s">
        <v>492</v>
      </c>
      <c r="H49" s="282">
        <v>24784282.269999996</v>
      </c>
      <c r="I49" s="282">
        <v>3962988.71</v>
      </c>
      <c r="J49" s="277">
        <v>28747270.979999997</v>
      </c>
      <c r="K49" s="277">
        <v>20286249.070000004</v>
      </c>
      <c r="L49" s="283">
        <v>20263177.830000002</v>
      </c>
      <c r="M49" s="283">
        <v>20263177.830000002</v>
      </c>
      <c r="N49" s="283">
        <v>20263177.830000002</v>
      </c>
      <c r="O49" s="277">
        <v>8484093.1499999948</v>
      </c>
      <c r="P49" s="279">
        <v>0.81758178870192499</v>
      </c>
      <c r="Q49" s="280">
        <v>0.70487309366156758</v>
      </c>
      <c r="R49" s="281"/>
    </row>
    <row r="50" spans="2:18" ht="22.5" x14ac:dyDescent="0.2">
      <c r="B50" s="271"/>
      <c r="C50" s="272"/>
      <c r="D50" s="273" t="s">
        <v>408</v>
      </c>
      <c r="E50" s="274" t="s">
        <v>493</v>
      </c>
      <c r="F50" s="274" t="s">
        <v>494</v>
      </c>
      <c r="G50" s="284" t="s">
        <v>495</v>
      </c>
      <c r="H50" s="282">
        <v>34300785.439999998</v>
      </c>
      <c r="I50" s="282">
        <v>-1626522.7799999993</v>
      </c>
      <c r="J50" s="277">
        <v>32674262.659999996</v>
      </c>
      <c r="K50" s="277">
        <v>21907799.890000004</v>
      </c>
      <c r="L50" s="283">
        <v>21840683.34</v>
      </c>
      <c r="M50" s="283">
        <v>21840683.34</v>
      </c>
      <c r="N50" s="283">
        <v>21840683.34</v>
      </c>
      <c r="O50" s="277">
        <v>10833579.319999997</v>
      </c>
      <c r="P50" s="279">
        <v>0.63674003553663239</v>
      </c>
      <c r="Q50" s="280">
        <v>0.66843691523412641</v>
      </c>
      <c r="R50" s="281"/>
    </row>
    <row r="51" spans="2:18" ht="22.5" x14ac:dyDescent="0.2">
      <c r="B51" s="271"/>
      <c r="C51" s="272"/>
      <c r="D51" s="273" t="s">
        <v>408</v>
      </c>
      <c r="E51" s="274" t="s">
        <v>496</v>
      </c>
      <c r="F51" s="274" t="s">
        <v>497</v>
      </c>
      <c r="G51" s="284" t="s">
        <v>498</v>
      </c>
      <c r="H51" s="282">
        <v>26834423.200000003</v>
      </c>
      <c r="I51" s="282">
        <v>2821366.84</v>
      </c>
      <c r="J51" s="277">
        <v>29655790.040000003</v>
      </c>
      <c r="K51" s="277">
        <v>21249796.939999998</v>
      </c>
      <c r="L51" s="283">
        <v>21188236.939999998</v>
      </c>
      <c r="M51" s="283">
        <v>21188236.939999998</v>
      </c>
      <c r="N51" s="283">
        <v>21188236.939999998</v>
      </c>
      <c r="O51" s="277">
        <v>8467553.1000000052</v>
      </c>
      <c r="P51" s="279">
        <v>0.78959166672157111</v>
      </c>
      <c r="Q51" s="280">
        <v>0.7144721793424188</v>
      </c>
      <c r="R51" s="281"/>
    </row>
    <row r="52" spans="2:18" ht="22.5" x14ac:dyDescent="0.2">
      <c r="B52" s="271"/>
      <c r="C52" s="272"/>
      <c r="D52" s="273" t="s">
        <v>408</v>
      </c>
      <c r="E52" s="274" t="s">
        <v>499</v>
      </c>
      <c r="F52" s="274" t="s">
        <v>500</v>
      </c>
      <c r="G52" s="284" t="s">
        <v>501</v>
      </c>
      <c r="H52" s="282">
        <v>5264119.5700000012</v>
      </c>
      <c r="I52" s="282">
        <v>834395.5199999999</v>
      </c>
      <c r="J52" s="277">
        <v>6098515.0900000008</v>
      </c>
      <c r="K52" s="277">
        <v>4448194.2699999996</v>
      </c>
      <c r="L52" s="283">
        <v>4262954.9799999995</v>
      </c>
      <c r="M52" s="283">
        <v>4262954.9799999995</v>
      </c>
      <c r="N52" s="283">
        <v>4262954.9799999995</v>
      </c>
      <c r="O52" s="277">
        <v>1835560.1100000013</v>
      </c>
      <c r="P52" s="279">
        <v>0.80981347845789875</v>
      </c>
      <c r="Q52" s="280">
        <v>0.69901523847832259</v>
      </c>
      <c r="R52" s="281"/>
    </row>
    <row r="53" spans="2:18" ht="22.5" x14ac:dyDescent="0.2">
      <c r="B53" s="271"/>
      <c r="C53" s="272"/>
      <c r="D53" s="273" t="s">
        <v>408</v>
      </c>
      <c r="E53" s="274" t="s">
        <v>502</v>
      </c>
      <c r="F53" s="274" t="s">
        <v>503</v>
      </c>
      <c r="G53" s="284" t="s">
        <v>504</v>
      </c>
      <c r="H53" s="282">
        <v>22083651.899999999</v>
      </c>
      <c r="I53" s="282">
        <v>1488593.8200000003</v>
      </c>
      <c r="J53" s="277">
        <v>23572245.719999999</v>
      </c>
      <c r="K53" s="277">
        <v>16658528.500000002</v>
      </c>
      <c r="L53" s="283">
        <v>16648640.070000002</v>
      </c>
      <c r="M53" s="283">
        <v>16648640.070000002</v>
      </c>
      <c r="N53" s="283">
        <v>16648640.070000002</v>
      </c>
      <c r="O53" s="277">
        <v>6923605.6499999966</v>
      </c>
      <c r="P53" s="279">
        <v>0.75388980705677588</v>
      </c>
      <c r="Q53" s="280">
        <v>0.70628145776854745</v>
      </c>
      <c r="R53" s="281"/>
    </row>
    <row r="54" spans="2:18" ht="22.5" x14ac:dyDescent="0.2">
      <c r="B54" s="271"/>
      <c r="C54" s="272"/>
      <c r="D54" s="273" t="s">
        <v>408</v>
      </c>
      <c r="E54" s="274" t="s">
        <v>505</v>
      </c>
      <c r="F54" s="274" t="s">
        <v>506</v>
      </c>
      <c r="G54" s="284" t="s">
        <v>507</v>
      </c>
      <c r="H54" s="282">
        <v>29356521.549999997</v>
      </c>
      <c r="I54" s="282">
        <v>126411.56000000006</v>
      </c>
      <c r="J54" s="277">
        <v>29482933.109999996</v>
      </c>
      <c r="K54" s="277">
        <v>21320695.509999998</v>
      </c>
      <c r="L54" s="283">
        <v>21189622.949999999</v>
      </c>
      <c r="M54" s="283">
        <v>21189622.949999999</v>
      </c>
      <c r="N54" s="283">
        <v>21189622.949999999</v>
      </c>
      <c r="O54" s="277">
        <v>8293310.1599999964</v>
      </c>
      <c r="P54" s="279">
        <v>0.7218029191200277</v>
      </c>
      <c r="Q54" s="280">
        <v>0.71870810380168459</v>
      </c>
      <c r="R54" s="281"/>
    </row>
    <row r="55" spans="2:18" ht="22.5" x14ac:dyDescent="0.2">
      <c r="B55" s="271"/>
      <c r="C55" s="272"/>
      <c r="D55" s="273" t="s">
        <v>408</v>
      </c>
      <c r="E55" s="274" t="s">
        <v>508</v>
      </c>
      <c r="F55" s="274" t="s">
        <v>509</v>
      </c>
      <c r="G55" s="284" t="s">
        <v>510</v>
      </c>
      <c r="H55" s="282">
        <v>46663334.479999997</v>
      </c>
      <c r="I55" s="282">
        <v>5255930.040000001</v>
      </c>
      <c r="J55" s="277">
        <v>51919264.519999996</v>
      </c>
      <c r="K55" s="277">
        <v>36468780.060000002</v>
      </c>
      <c r="L55" s="283">
        <v>36445969.81000001</v>
      </c>
      <c r="M55" s="283">
        <v>36445969.81000001</v>
      </c>
      <c r="N55" s="283">
        <v>36445969.81000001</v>
      </c>
      <c r="O55" s="277">
        <v>15473294.709999986</v>
      </c>
      <c r="P55" s="279">
        <v>0.78104083679705383</v>
      </c>
      <c r="Q55" s="280">
        <v>0.70197392330086905</v>
      </c>
      <c r="R55" s="281"/>
    </row>
    <row r="56" spans="2:18" ht="22.5" x14ac:dyDescent="0.2">
      <c r="B56" s="271"/>
      <c r="C56" s="272"/>
      <c r="D56" s="273" t="s">
        <v>408</v>
      </c>
      <c r="E56" s="274" t="s">
        <v>511</v>
      </c>
      <c r="F56" s="274" t="s">
        <v>512</v>
      </c>
      <c r="G56" s="284" t="s">
        <v>513</v>
      </c>
      <c r="H56" s="282">
        <v>42668935.560000002</v>
      </c>
      <c r="I56" s="282">
        <v>2217673.6799999997</v>
      </c>
      <c r="J56" s="277">
        <v>44886609.240000002</v>
      </c>
      <c r="K56" s="277">
        <v>31305780.170000017</v>
      </c>
      <c r="L56" s="283">
        <v>31199147.990000013</v>
      </c>
      <c r="M56" s="283">
        <v>31199147.990000013</v>
      </c>
      <c r="N56" s="283">
        <v>31199147.990000013</v>
      </c>
      <c r="O56" s="277">
        <v>13687461.249999989</v>
      </c>
      <c r="P56" s="279">
        <v>0.73119114832683241</v>
      </c>
      <c r="Q56" s="280">
        <v>0.69506582293138286</v>
      </c>
      <c r="R56" s="281"/>
    </row>
    <row r="57" spans="2:18" ht="22.5" x14ac:dyDescent="0.2">
      <c r="B57" s="271"/>
      <c r="C57" s="272"/>
      <c r="D57" s="273" t="s">
        <v>408</v>
      </c>
      <c r="E57" s="274" t="s">
        <v>514</v>
      </c>
      <c r="F57" s="274" t="s">
        <v>515</v>
      </c>
      <c r="G57" s="284" t="s">
        <v>516</v>
      </c>
      <c r="H57" s="282">
        <v>20068598.219999999</v>
      </c>
      <c r="I57" s="282">
        <v>1308544.1699999997</v>
      </c>
      <c r="J57" s="277">
        <v>21377142.389999997</v>
      </c>
      <c r="K57" s="277">
        <v>14949532.590000002</v>
      </c>
      <c r="L57" s="283">
        <v>14917199.15</v>
      </c>
      <c r="M57" s="283">
        <v>14917199.15</v>
      </c>
      <c r="N57" s="283">
        <v>14917199.15</v>
      </c>
      <c r="O57" s="277">
        <v>6459943.2399999965</v>
      </c>
      <c r="P57" s="279">
        <v>0.74331046874683016</v>
      </c>
      <c r="Q57" s="280">
        <v>0.69781072127667121</v>
      </c>
      <c r="R57" s="281"/>
    </row>
    <row r="58" spans="2:18" ht="22.5" x14ac:dyDescent="0.2">
      <c r="B58" s="271"/>
      <c r="C58" s="272"/>
      <c r="D58" s="273" t="s">
        <v>408</v>
      </c>
      <c r="E58" s="274" t="s">
        <v>517</v>
      </c>
      <c r="F58" s="274" t="s">
        <v>518</v>
      </c>
      <c r="G58" s="284" t="s">
        <v>519</v>
      </c>
      <c r="H58" s="282">
        <v>18398965.210000001</v>
      </c>
      <c r="I58" s="282">
        <v>-2119002.9299999997</v>
      </c>
      <c r="J58" s="277">
        <v>16279962.280000001</v>
      </c>
      <c r="K58" s="277">
        <v>12183191.599999998</v>
      </c>
      <c r="L58" s="283">
        <v>12168401.6</v>
      </c>
      <c r="M58" s="283">
        <v>12168401.6</v>
      </c>
      <c r="N58" s="283">
        <v>12168401.6</v>
      </c>
      <c r="O58" s="277">
        <v>4111560.6800000016</v>
      </c>
      <c r="P58" s="279">
        <v>0.6613633680543276</v>
      </c>
      <c r="Q58" s="280">
        <v>0.7474465475235732</v>
      </c>
      <c r="R58" s="281"/>
    </row>
    <row r="59" spans="2:18" ht="22.5" x14ac:dyDescent="0.2">
      <c r="B59" s="271"/>
      <c r="C59" s="272"/>
      <c r="D59" s="273" t="s">
        <v>408</v>
      </c>
      <c r="E59" s="274" t="s">
        <v>520</v>
      </c>
      <c r="F59" s="274" t="s">
        <v>521</v>
      </c>
      <c r="G59" s="284" t="s">
        <v>522</v>
      </c>
      <c r="H59" s="282">
        <v>20167669.689999998</v>
      </c>
      <c r="I59" s="282">
        <v>249173.80999999994</v>
      </c>
      <c r="J59" s="277">
        <v>20416843.499999996</v>
      </c>
      <c r="K59" s="277">
        <v>14345773.310000001</v>
      </c>
      <c r="L59" s="283">
        <v>14239044.520000001</v>
      </c>
      <c r="M59" s="283">
        <v>14239044.520000001</v>
      </c>
      <c r="N59" s="283">
        <v>14239044.520000001</v>
      </c>
      <c r="O59" s="277">
        <v>6177798.9799999949</v>
      </c>
      <c r="P59" s="279">
        <v>0.70603320754803589</v>
      </c>
      <c r="Q59" s="280">
        <v>0.69741654825340671</v>
      </c>
      <c r="R59" s="281"/>
    </row>
    <row r="60" spans="2:18" ht="22.5" x14ac:dyDescent="0.2">
      <c r="B60" s="271"/>
      <c r="C60" s="272"/>
      <c r="D60" s="273" t="s">
        <v>408</v>
      </c>
      <c r="E60" s="274" t="s">
        <v>523</v>
      </c>
      <c r="F60" s="274" t="s">
        <v>524</v>
      </c>
      <c r="G60" s="284" t="s">
        <v>525</v>
      </c>
      <c r="H60" s="282">
        <v>30298761.890000015</v>
      </c>
      <c r="I60" s="282">
        <v>3497127.2500000005</v>
      </c>
      <c r="J60" s="277">
        <v>33795889.140000015</v>
      </c>
      <c r="K60" s="277">
        <v>22806261.530000001</v>
      </c>
      <c r="L60" s="283">
        <v>22578922.839999996</v>
      </c>
      <c r="M60" s="283">
        <v>22578922.839999996</v>
      </c>
      <c r="N60" s="283">
        <v>22578922.839999996</v>
      </c>
      <c r="O60" s="277">
        <v>11216966.300000019</v>
      </c>
      <c r="P60" s="279">
        <v>0.74520942215305763</v>
      </c>
      <c r="Q60" s="280">
        <v>0.6680967246183831</v>
      </c>
      <c r="R60" s="281"/>
    </row>
    <row r="61" spans="2:18" ht="22.5" x14ac:dyDescent="0.2">
      <c r="B61" s="271"/>
      <c r="C61" s="272"/>
      <c r="D61" s="273" t="s">
        <v>408</v>
      </c>
      <c r="E61" s="274" t="s">
        <v>526</v>
      </c>
      <c r="F61" s="274" t="s">
        <v>527</v>
      </c>
      <c r="G61" s="284" t="s">
        <v>528</v>
      </c>
      <c r="H61" s="282">
        <v>77714373.770000011</v>
      </c>
      <c r="I61" s="282">
        <v>6985713.6399999987</v>
      </c>
      <c r="J61" s="277">
        <v>84700087.410000011</v>
      </c>
      <c r="K61" s="277">
        <v>60512846.939999983</v>
      </c>
      <c r="L61" s="283">
        <v>60319920.469999969</v>
      </c>
      <c r="M61" s="283">
        <v>60319920.469999969</v>
      </c>
      <c r="N61" s="283">
        <v>60319920.469999969</v>
      </c>
      <c r="O61" s="277">
        <v>24380166.940000042</v>
      </c>
      <c r="P61" s="279">
        <v>0.77617456776426086</v>
      </c>
      <c r="Q61" s="280">
        <v>0.7121588928003677</v>
      </c>
      <c r="R61" s="281"/>
    </row>
    <row r="62" spans="2:18" ht="22.5" x14ac:dyDescent="0.2">
      <c r="B62" s="271"/>
      <c r="C62" s="272"/>
      <c r="D62" s="273" t="s">
        <v>408</v>
      </c>
      <c r="E62" s="274" t="s">
        <v>529</v>
      </c>
      <c r="F62" s="274" t="s">
        <v>530</v>
      </c>
      <c r="G62" s="284" t="s">
        <v>531</v>
      </c>
      <c r="H62" s="282">
        <v>47431649.609999992</v>
      </c>
      <c r="I62" s="282">
        <v>8068035.2199999988</v>
      </c>
      <c r="J62" s="277">
        <v>55499684.829999991</v>
      </c>
      <c r="K62" s="277">
        <v>40479514.729999997</v>
      </c>
      <c r="L62" s="283">
        <v>40378023.869999997</v>
      </c>
      <c r="M62" s="283">
        <v>40378023.869999997</v>
      </c>
      <c r="N62" s="283">
        <v>40378023.869999997</v>
      </c>
      <c r="O62" s="277">
        <v>15121660.959999993</v>
      </c>
      <c r="P62" s="279">
        <v>0.85128862694008256</v>
      </c>
      <c r="Q62" s="280">
        <v>0.72753609310901746</v>
      </c>
      <c r="R62" s="281"/>
    </row>
    <row r="63" spans="2:18" ht="22.5" x14ac:dyDescent="0.2">
      <c r="B63" s="271"/>
      <c r="C63" s="272"/>
      <c r="D63" s="273" t="s">
        <v>408</v>
      </c>
      <c r="E63" s="274" t="s">
        <v>532</v>
      </c>
      <c r="F63" s="274" t="s">
        <v>533</v>
      </c>
      <c r="G63" s="284" t="s">
        <v>534</v>
      </c>
      <c r="H63" s="282">
        <v>36943518.950000003</v>
      </c>
      <c r="I63" s="282">
        <v>-894262.91999999993</v>
      </c>
      <c r="J63" s="277">
        <v>36049256.030000001</v>
      </c>
      <c r="K63" s="277">
        <v>26924487.370000001</v>
      </c>
      <c r="L63" s="283">
        <v>26855032.98</v>
      </c>
      <c r="M63" s="283">
        <v>26855032.98</v>
      </c>
      <c r="N63" s="283">
        <v>26855032.98</v>
      </c>
      <c r="O63" s="277">
        <v>9194223.0500000007</v>
      </c>
      <c r="P63" s="279">
        <v>0.72692135842138006</v>
      </c>
      <c r="Q63" s="280">
        <v>0.74495387526586909</v>
      </c>
      <c r="R63" s="281"/>
    </row>
    <row r="64" spans="2:18" ht="22.5" x14ac:dyDescent="0.2">
      <c r="B64" s="271"/>
      <c r="C64" s="272"/>
      <c r="D64" s="273" t="s">
        <v>408</v>
      </c>
      <c r="E64" s="274" t="s">
        <v>535</v>
      </c>
      <c r="F64" s="274" t="s">
        <v>536</v>
      </c>
      <c r="G64" s="284" t="s">
        <v>537</v>
      </c>
      <c r="H64" s="282">
        <v>25852629.169999994</v>
      </c>
      <c r="I64" s="282">
        <v>987242.9299999997</v>
      </c>
      <c r="J64" s="277">
        <v>26839872.099999994</v>
      </c>
      <c r="K64" s="277">
        <v>20289964.849999994</v>
      </c>
      <c r="L64" s="283">
        <v>20216466.759999994</v>
      </c>
      <c r="M64" s="283">
        <v>20216466.759999994</v>
      </c>
      <c r="N64" s="283">
        <v>20216466.759999994</v>
      </c>
      <c r="O64" s="277">
        <v>6623405.3399999999</v>
      </c>
      <c r="P64" s="279">
        <v>0.78198881154647371</v>
      </c>
      <c r="Q64" s="280">
        <v>0.75322515266382362</v>
      </c>
      <c r="R64" s="281"/>
    </row>
    <row r="65" spans="2:18" ht="22.5" x14ac:dyDescent="0.2">
      <c r="B65" s="271"/>
      <c r="C65" s="272"/>
      <c r="D65" s="273" t="s">
        <v>408</v>
      </c>
      <c r="E65" s="274" t="s">
        <v>538</v>
      </c>
      <c r="F65" s="274" t="s">
        <v>539</v>
      </c>
      <c r="G65" s="284" t="s">
        <v>540</v>
      </c>
      <c r="H65" s="282">
        <v>21511289.25</v>
      </c>
      <c r="I65" s="282">
        <v>3122560.5499999993</v>
      </c>
      <c r="J65" s="277">
        <v>24633849.800000001</v>
      </c>
      <c r="K65" s="277">
        <v>17227717.280000001</v>
      </c>
      <c r="L65" s="283">
        <v>17044910.670000002</v>
      </c>
      <c r="M65" s="283">
        <v>17044910.670000002</v>
      </c>
      <c r="N65" s="283">
        <v>17044910.670000002</v>
      </c>
      <c r="O65" s="277">
        <v>7588939.129999999</v>
      </c>
      <c r="P65" s="279">
        <v>0.79237048379143526</v>
      </c>
      <c r="Q65" s="280">
        <v>0.69193044564232109</v>
      </c>
      <c r="R65" s="281"/>
    </row>
    <row r="66" spans="2:18" ht="22.5" x14ac:dyDescent="0.2">
      <c r="B66" s="271"/>
      <c r="C66" s="272"/>
      <c r="D66" s="273" t="s">
        <v>408</v>
      </c>
      <c r="E66" s="274" t="s">
        <v>541</v>
      </c>
      <c r="F66" s="274" t="s">
        <v>542</v>
      </c>
      <c r="G66" s="284" t="s">
        <v>543</v>
      </c>
      <c r="H66" s="282">
        <v>161900463.58999997</v>
      </c>
      <c r="I66" s="282">
        <v>11704137.509999998</v>
      </c>
      <c r="J66" s="277">
        <v>173604601.09999996</v>
      </c>
      <c r="K66" s="277">
        <v>128764441.48999999</v>
      </c>
      <c r="L66" s="283">
        <v>128604205.58000001</v>
      </c>
      <c r="M66" s="283">
        <v>128604205.58000001</v>
      </c>
      <c r="N66" s="283">
        <v>128604205.58000001</v>
      </c>
      <c r="O66" s="277">
        <v>45000395.519999951</v>
      </c>
      <c r="P66" s="279">
        <v>0.79434118178734758</v>
      </c>
      <c r="Q66" s="280">
        <v>0.74078800196039296</v>
      </c>
      <c r="R66" s="281"/>
    </row>
    <row r="67" spans="2:18" ht="22.5" x14ac:dyDescent="0.2">
      <c r="B67" s="271"/>
      <c r="C67" s="272"/>
      <c r="D67" s="273" t="s">
        <v>408</v>
      </c>
      <c r="E67" s="274" t="s">
        <v>544</v>
      </c>
      <c r="F67" s="274" t="s">
        <v>545</v>
      </c>
      <c r="G67" s="284" t="s">
        <v>546</v>
      </c>
      <c r="H67" s="282">
        <v>31258366.299999997</v>
      </c>
      <c r="I67" s="282">
        <v>3952049.94</v>
      </c>
      <c r="J67" s="277">
        <v>35210416.239999995</v>
      </c>
      <c r="K67" s="277">
        <v>24280236.20999999</v>
      </c>
      <c r="L67" s="283">
        <v>24131357.529999997</v>
      </c>
      <c r="M67" s="283">
        <v>24131357.529999997</v>
      </c>
      <c r="N67" s="283">
        <v>24131357.529999997</v>
      </c>
      <c r="O67" s="277">
        <v>11079058.709999997</v>
      </c>
      <c r="P67" s="279">
        <v>0.77199676075201662</v>
      </c>
      <c r="Q67" s="280">
        <v>0.68534712471209347</v>
      </c>
      <c r="R67" s="281"/>
    </row>
    <row r="68" spans="2:18" ht="22.5" x14ac:dyDescent="0.2">
      <c r="B68" s="271"/>
      <c r="C68" s="272"/>
      <c r="D68" s="273" t="s">
        <v>408</v>
      </c>
      <c r="E68" s="274" t="s">
        <v>547</v>
      </c>
      <c r="F68" s="274" t="s">
        <v>548</v>
      </c>
      <c r="G68" s="284" t="s">
        <v>549</v>
      </c>
      <c r="H68" s="282">
        <v>24116545.970000003</v>
      </c>
      <c r="I68" s="282">
        <v>800223.11999999988</v>
      </c>
      <c r="J68" s="277">
        <v>24916769.090000004</v>
      </c>
      <c r="K68" s="277">
        <v>17608285.18</v>
      </c>
      <c r="L68" s="283">
        <v>17552386.689999998</v>
      </c>
      <c r="M68" s="283">
        <v>17552386.689999998</v>
      </c>
      <c r="N68" s="283">
        <v>17552386.689999998</v>
      </c>
      <c r="O68" s="277">
        <v>7364382.400000006</v>
      </c>
      <c r="P68" s="279">
        <v>0.7278151154744319</v>
      </c>
      <c r="Q68" s="280">
        <v>0.70444071727760249</v>
      </c>
      <c r="R68" s="281"/>
    </row>
    <row r="69" spans="2:18" ht="22.5" x14ac:dyDescent="0.2">
      <c r="B69" s="271"/>
      <c r="C69" s="272"/>
      <c r="D69" s="273" t="s">
        <v>408</v>
      </c>
      <c r="E69" s="274" t="s">
        <v>550</v>
      </c>
      <c r="F69" s="274" t="s">
        <v>551</v>
      </c>
      <c r="G69" s="284" t="s">
        <v>552</v>
      </c>
      <c r="H69" s="282">
        <v>19175699.390000001</v>
      </c>
      <c r="I69" s="282">
        <v>-3288549.1999999993</v>
      </c>
      <c r="J69" s="277">
        <v>15887150.190000001</v>
      </c>
      <c r="K69" s="277">
        <v>6591491.8100000005</v>
      </c>
      <c r="L69" s="283">
        <v>6495296.2100000009</v>
      </c>
      <c r="M69" s="283">
        <v>6495296.2100000009</v>
      </c>
      <c r="N69" s="283">
        <v>6495296.2100000009</v>
      </c>
      <c r="O69" s="277">
        <v>9391853.9800000004</v>
      </c>
      <c r="P69" s="279">
        <v>0.3387253876845428</v>
      </c>
      <c r="Q69" s="280">
        <v>0.40883960510981993</v>
      </c>
      <c r="R69" s="281"/>
    </row>
    <row r="70" spans="2:18" ht="22.5" x14ac:dyDescent="0.2">
      <c r="B70" s="271"/>
      <c r="C70" s="272"/>
      <c r="D70" s="273" t="s">
        <v>408</v>
      </c>
      <c r="E70" s="274" t="s">
        <v>553</v>
      </c>
      <c r="F70" s="274" t="s">
        <v>554</v>
      </c>
      <c r="G70" s="284" t="s">
        <v>555</v>
      </c>
      <c r="H70" s="282">
        <v>14650604.800000003</v>
      </c>
      <c r="I70" s="282">
        <v>-589661.2699999999</v>
      </c>
      <c r="J70" s="277">
        <v>14060943.530000003</v>
      </c>
      <c r="K70" s="277">
        <v>9831034.6099999975</v>
      </c>
      <c r="L70" s="283">
        <v>9811355.2699999977</v>
      </c>
      <c r="M70" s="283">
        <v>9811355.2699999977</v>
      </c>
      <c r="N70" s="283">
        <v>9811355.2699999977</v>
      </c>
      <c r="O70" s="277">
        <v>4249588.2600000054</v>
      </c>
      <c r="P70" s="279">
        <v>0.66968943630231537</v>
      </c>
      <c r="Q70" s="280">
        <v>0.69777360595089422</v>
      </c>
      <c r="R70" s="281"/>
    </row>
    <row r="71" spans="2:18" ht="22.5" x14ac:dyDescent="0.2">
      <c r="B71" s="271"/>
      <c r="C71" s="272"/>
      <c r="D71" s="273" t="s">
        <v>408</v>
      </c>
      <c r="E71" s="274" t="s">
        <v>556</v>
      </c>
      <c r="F71" s="274" t="s">
        <v>557</v>
      </c>
      <c r="G71" s="284" t="s">
        <v>558</v>
      </c>
      <c r="H71" s="282">
        <v>77430054.439999998</v>
      </c>
      <c r="I71" s="282">
        <v>3151393.0899999989</v>
      </c>
      <c r="J71" s="277">
        <v>80581447.530000001</v>
      </c>
      <c r="K71" s="277">
        <v>59131899.609999999</v>
      </c>
      <c r="L71" s="283">
        <v>59018978.289999999</v>
      </c>
      <c r="M71" s="283">
        <v>59018978.289999999</v>
      </c>
      <c r="N71" s="283">
        <v>59018978.289999999</v>
      </c>
      <c r="O71" s="277">
        <v>21562469.240000002</v>
      </c>
      <c r="P71" s="279">
        <v>0.76222312791647828</v>
      </c>
      <c r="Q71" s="280">
        <v>0.73241397491683902</v>
      </c>
      <c r="R71" s="281"/>
    </row>
    <row r="72" spans="2:18" ht="22.5" x14ac:dyDescent="0.2">
      <c r="B72" s="271"/>
      <c r="C72" s="272"/>
      <c r="D72" s="273" t="s">
        <v>408</v>
      </c>
      <c r="E72" s="274" t="s">
        <v>559</v>
      </c>
      <c r="F72" s="274" t="s">
        <v>560</v>
      </c>
      <c r="G72" s="284" t="s">
        <v>561</v>
      </c>
      <c r="H72" s="282">
        <v>330485487.35000002</v>
      </c>
      <c r="I72" s="282">
        <v>29342394.66</v>
      </c>
      <c r="J72" s="277">
        <v>359827882.01000005</v>
      </c>
      <c r="K72" s="277">
        <v>269875353.82000005</v>
      </c>
      <c r="L72" s="283">
        <v>269265947.71000004</v>
      </c>
      <c r="M72" s="283">
        <v>269265947.71000004</v>
      </c>
      <c r="N72" s="283">
        <v>269265947.71000004</v>
      </c>
      <c r="O72" s="277">
        <v>90561934.300000012</v>
      </c>
      <c r="P72" s="279">
        <v>0.81475876556368854</v>
      </c>
      <c r="Q72" s="280">
        <v>0.74831874118781272</v>
      </c>
      <c r="R72" s="281"/>
    </row>
    <row r="73" spans="2:18" ht="22.5" x14ac:dyDescent="0.2">
      <c r="B73" s="271"/>
      <c r="C73" s="272"/>
      <c r="D73" s="273" t="s">
        <v>408</v>
      </c>
      <c r="E73" s="274" t="s">
        <v>562</v>
      </c>
      <c r="F73" s="274" t="s">
        <v>563</v>
      </c>
      <c r="G73" s="284" t="s">
        <v>564</v>
      </c>
      <c r="H73" s="282">
        <v>45157220.419999994</v>
      </c>
      <c r="I73" s="282">
        <v>3845409.2399999988</v>
      </c>
      <c r="J73" s="277">
        <v>49002629.659999996</v>
      </c>
      <c r="K73" s="277">
        <v>36111108.670000002</v>
      </c>
      <c r="L73" s="283">
        <v>35671903.069999993</v>
      </c>
      <c r="M73" s="283">
        <v>35671903.069999993</v>
      </c>
      <c r="N73" s="283">
        <v>35671903.069999993</v>
      </c>
      <c r="O73" s="277">
        <v>13330726.590000004</v>
      </c>
      <c r="P73" s="279">
        <v>0.78994904332510729</v>
      </c>
      <c r="Q73" s="280">
        <v>0.72795895480520212</v>
      </c>
      <c r="R73" s="281"/>
    </row>
    <row r="74" spans="2:18" ht="22.5" x14ac:dyDescent="0.2">
      <c r="B74" s="271"/>
      <c r="C74" s="272"/>
      <c r="D74" s="273" t="s">
        <v>408</v>
      </c>
      <c r="E74" s="274" t="s">
        <v>565</v>
      </c>
      <c r="F74" s="274" t="s">
        <v>566</v>
      </c>
      <c r="G74" s="284" t="s">
        <v>567</v>
      </c>
      <c r="H74" s="282">
        <v>28781567.540000007</v>
      </c>
      <c r="I74" s="282">
        <v>1447987.9399999995</v>
      </c>
      <c r="J74" s="277">
        <v>30229555.480000004</v>
      </c>
      <c r="K74" s="277">
        <v>22114531.100000001</v>
      </c>
      <c r="L74" s="283">
        <v>22035807.509999998</v>
      </c>
      <c r="M74" s="283">
        <v>22035807.509999998</v>
      </c>
      <c r="N74" s="283">
        <v>22035807.509999998</v>
      </c>
      <c r="O74" s="277">
        <v>8193747.9700000063</v>
      </c>
      <c r="P74" s="279">
        <v>0.76562221565504052</v>
      </c>
      <c r="Q74" s="280">
        <v>0.72894910825198789</v>
      </c>
      <c r="R74" s="281"/>
    </row>
    <row r="75" spans="2:18" ht="22.5" x14ac:dyDescent="0.2">
      <c r="B75" s="271"/>
      <c r="C75" s="272"/>
      <c r="D75" s="273" t="s">
        <v>408</v>
      </c>
      <c r="E75" s="274" t="s">
        <v>568</v>
      </c>
      <c r="F75" s="274" t="s">
        <v>569</v>
      </c>
      <c r="G75" s="284" t="s">
        <v>570</v>
      </c>
      <c r="H75" s="282">
        <v>68774229.739999995</v>
      </c>
      <c r="I75" s="282">
        <v>4288853.1300000008</v>
      </c>
      <c r="J75" s="277">
        <v>73063082.86999999</v>
      </c>
      <c r="K75" s="277">
        <v>52737454.429999992</v>
      </c>
      <c r="L75" s="283">
        <v>52667153.149999999</v>
      </c>
      <c r="M75" s="283">
        <v>52667153.149999999</v>
      </c>
      <c r="N75" s="283">
        <v>52667153.149999999</v>
      </c>
      <c r="O75" s="277">
        <v>20395929.719999991</v>
      </c>
      <c r="P75" s="279">
        <v>0.76579779008950633</v>
      </c>
      <c r="Q75" s="280">
        <v>0.7208449340101053</v>
      </c>
      <c r="R75" s="281"/>
    </row>
    <row r="76" spans="2:18" ht="22.5" x14ac:dyDescent="0.2">
      <c r="B76" s="271"/>
      <c r="C76" s="272"/>
      <c r="D76" s="273" t="s">
        <v>408</v>
      </c>
      <c r="E76" s="274" t="s">
        <v>571</v>
      </c>
      <c r="F76" s="274" t="s">
        <v>572</v>
      </c>
      <c r="G76" s="284" t="s">
        <v>573</v>
      </c>
      <c r="H76" s="282">
        <v>29472865.379999999</v>
      </c>
      <c r="I76" s="282">
        <v>1368815.2099999995</v>
      </c>
      <c r="J76" s="277">
        <v>30841680.59</v>
      </c>
      <c r="K76" s="277">
        <v>23086406.479999993</v>
      </c>
      <c r="L76" s="283">
        <v>23064116.719999995</v>
      </c>
      <c r="M76" s="283">
        <v>23064116.719999995</v>
      </c>
      <c r="N76" s="283">
        <v>23064116.719999995</v>
      </c>
      <c r="O76" s="277">
        <v>7777563.8700000048</v>
      </c>
      <c r="P76" s="279">
        <v>0.78255427229858288</v>
      </c>
      <c r="Q76" s="280">
        <v>0.7478229551303448</v>
      </c>
      <c r="R76" s="281"/>
    </row>
    <row r="77" spans="2:18" ht="22.5" x14ac:dyDescent="0.2">
      <c r="B77" s="271"/>
      <c r="C77" s="272"/>
      <c r="D77" s="273" t="s">
        <v>408</v>
      </c>
      <c r="E77" s="274" t="s">
        <v>574</v>
      </c>
      <c r="F77" s="274" t="s">
        <v>575</v>
      </c>
      <c r="G77" s="284" t="s">
        <v>576</v>
      </c>
      <c r="H77" s="282">
        <v>22052975.539999999</v>
      </c>
      <c r="I77" s="282">
        <v>-1298429.9500000002</v>
      </c>
      <c r="J77" s="277">
        <v>20754545.59</v>
      </c>
      <c r="K77" s="277">
        <v>14781316.590000004</v>
      </c>
      <c r="L77" s="283">
        <v>14741563.220000003</v>
      </c>
      <c r="M77" s="283">
        <v>14741563.220000003</v>
      </c>
      <c r="N77" s="283">
        <v>14741563.220000003</v>
      </c>
      <c r="O77" s="277">
        <v>6012982.3699999973</v>
      </c>
      <c r="P77" s="279">
        <v>0.66846141434572159</v>
      </c>
      <c r="Q77" s="280">
        <v>0.71028118423863806</v>
      </c>
      <c r="R77" s="281"/>
    </row>
    <row r="78" spans="2:18" ht="22.5" x14ac:dyDescent="0.2">
      <c r="B78" s="271"/>
      <c r="C78" s="272"/>
      <c r="D78" s="273" t="s">
        <v>408</v>
      </c>
      <c r="E78" s="274" t="s">
        <v>577</v>
      </c>
      <c r="F78" s="274" t="s">
        <v>578</v>
      </c>
      <c r="G78" s="284" t="s">
        <v>579</v>
      </c>
      <c r="H78" s="282">
        <v>156799151.17000002</v>
      </c>
      <c r="I78" s="282">
        <v>13193458.07</v>
      </c>
      <c r="J78" s="277">
        <v>169992609.24000001</v>
      </c>
      <c r="K78" s="277">
        <v>111489425.21000001</v>
      </c>
      <c r="L78" s="283">
        <v>111125832.80000001</v>
      </c>
      <c r="M78" s="283">
        <v>111125832.80000001</v>
      </c>
      <c r="N78" s="283">
        <v>111125832.80000001</v>
      </c>
      <c r="O78" s="277">
        <v>58866776.439999998</v>
      </c>
      <c r="P78" s="279">
        <v>0.70871450496258448</v>
      </c>
      <c r="Q78" s="280">
        <v>0.65370978948331604</v>
      </c>
      <c r="R78" s="281"/>
    </row>
    <row r="79" spans="2:18" ht="22.5" x14ac:dyDescent="0.2">
      <c r="B79" s="271"/>
      <c r="C79" s="272"/>
      <c r="D79" s="273" t="s">
        <v>408</v>
      </c>
      <c r="E79" s="274" t="s">
        <v>580</v>
      </c>
      <c r="F79" s="274" t="s">
        <v>581</v>
      </c>
      <c r="G79" s="284" t="s">
        <v>582</v>
      </c>
      <c r="H79" s="282">
        <v>290494091.45000005</v>
      </c>
      <c r="I79" s="282">
        <v>18759235.290000003</v>
      </c>
      <c r="J79" s="277">
        <v>309253326.74000007</v>
      </c>
      <c r="K79" s="277">
        <v>196061997.77000001</v>
      </c>
      <c r="L79" s="283">
        <v>194597577.35999998</v>
      </c>
      <c r="M79" s="283">
        <v>194597577.35999998</v>
      </c>
      <c r="N79" s="283">
        <v>194597577.35999998</v>
      </c>
      <c r="O79" s="277">
        <v>114655749.38000008</v>
      </c>
      <c r="P79" s="279">
        <v>0.66988480346938206</v>
      </c>
      <c r="Q79" s="280">
        <v>0.62924974619142859</v>
      </c>
      <c r="R79" s="281"/>
    </row>
    <row r="80" spans="2:18" ht="22.5" x14ac:dyDescent="0.2">
      <c r="B80" s="271"/>
      <c r="C80" s="272"/>
      <c r="D80" s="273" t="s">
        <v>408</v>
      </c>
      <c r="E80" s="274" t="s">
        <v>583</v>
      </c>
      <c r="F80" s="274" t="s">
        <v>584</v>
      </c>
      <c r="G80" s="284" t="s">
        <v>585</v>
      </c>
      <c r="H80" s="282">
        <v>104413840.13000001</v>
      </c>
      <c r="I80" s="282">
        <v>4856561.780000004</v>
      </c>
      <c r="J80" s="277">
        <v>109270401.91000001</v>
      </c>
      <c r="K80" s="277">
        <v>73750578.220000014</v>
      </c>
      <c r="L80" s="283">
        <v>73330719.170000002</v>
      </c>
      <c r="M80" s="283">
        <v>73330719.170000002</v>
      </c>
      <c r="N80" s="283">
        <v>73330719.170000002</v>
      </c>
      <c r="O80" s="277">
        <v>35939682.74000001</v>
      </c>
      <c r="P80" s="279">
        <v>0.70230842078693689</v>
      </c>
      <c r="Q80" s="280">
        <v>0.67109407385907172</v>
      </c>
      <c r="R80" s="281"/>
    </row>
    <row r="81" spans="2:18" ht="22.5" x14ac:dyDescent="0.2">
      <c r="B81" s="271"/>
      <c r="C81" s="272"/>
      <c r="D81" s="273" t="s">
        <v>408</v>
      </c>
      <c r="E81" s="274" t="s">
        <v>586</v>
      </c>
      <c r="F81" s="274" t="s">
        <v>587</v>
      </c>
      <c r="G81" s="284" t="s">
        <v>588</v>
      </c>
      <c r="H81" s="282">
        <v>162994586.59999996</v>
      </c>
      <c r="I81" s="282">
        <v>-929403.87000000081</v>
      </c>
      <c r="J81" s="277">
        <v>162065182.72999996</v>
      </c>
      <c r="K81" s="277">
        <v>111054268.44999996</v>
      </c>
      <c r="L81" s="283">
        <v>110376932.42999998</v>
      </c>
      <c r="M81" s="283">
        <v>110376932.42999998</v>
      </c>
      <c r="N81" s="283">
        <v>110376932.42999998</v>
      </c>
      <c r="O81" s="277">
        <v>51688250.299999982</v>
      </c>
      <c r="P81" s="279">
        <v>0.67718158456926325</v>
      </c>
      <c r="Q81" s="280">
        <v>0.68106505401525741</v>
      </c>
      <c r="R81" s="281"/>
    </row>
    <row r="82" spans="2:18" ht="22.5" x14ac:dyDescent="0.2">
      <c r="B82" s="271"/>
      <c r="C82" s="272"/>
      <c r="D82" s="273" t="s">
        <v>408</v>
      </c>
      <c r="E82" s="274" t="s">
        <v>589</v>
      </c>
      <c r="F82" s="274" t="s">
        <v>590</v>
      </c>
      <c r="G82" s="284" t="s">
        <v>591</v>
      </c>
      <c r="H82" s="282">
        <v>136360104.37</v>
      </c>
      <c r="I82" s="282">
        <v>5869703.4499999993</v>
      </c>
      <c r="J82" s="277">
        <v>142229807.81999999</v>
      </c>
      <c r="K82" s="277">
        <v>92976083.700000003</v>
      </c>
      <c r="L82" s="283">
        <v>92177544.959999993</v>
      </c>
      <c r="M82" s="283">
        <v>92177544.959999993</v>
      </c>
      <c r="N82" s="283">
        <v>92177544.959999993</v>
      </c>
      <c r="O82" s="277">
        <v>50052262.859999999</v>
      </c>
      <c r="P82" s="279">
        <v>0.67598617195162236</v>
      </c>
      <c r="Q82" s="280">
        <v>0.64808879638406025</v>
      </c>
      <c r="R82" s="281"/>
    </row>
    <row r="83" spans="2:18" ht="22.5" x14ac:dyDescent="0.2">
      <c r="B83" s="271"/>
      <c r="C83" s="272"/>
      <c r="D83" s="273" t="s">
        <v>408</v>
      </c>
      <c r="E83" s="274" t="s">
        <v>592</v>
      </c>
      <c r="F83" s="274" t="s">
        <v>593</v>
      </c>
      <c r="G83" s="284" t="s">
        <v>594</v>
      </c>
      <c r="H83" s="282">
        <v>172251072.95000002</v>
      </c>
      <c r="I83" s="282">
        <v>12636533</v>
      </c>
      <c r="J83" s="277">
        <v>184887605.95000002</v>
      </c>
      <c r="K83" s="277">
        <v>118974465.57999998</v>
      </c>
      <c r="L83" s="283">
        <v>118588003.31999996</v>
      </c>
      <c r="M83" s="283">
        <v>118588003.31999996</v>
      </c>
      <c r="N83" s="283">
        <v>118588003.31999996</v>
      </c>
      <c r="O83" s="277">
        <v>66299602.630000055</v>
      </c>
      <c r="P83" s="279">
        <v>0.68846017205607168</v>
      </c>
      <c r="Q83" s="280">
        <v>0.64140591096230781</v>
      </c>
      <c r="R83" s="281"/>
    </row>
    <row r="84" spans="2:18" ht="22.5" x14ac:dyDescent="0.2">
      <c r="B84" s="271"/>
      <c r="C84" s="272"/>
      <c r="D84" s="273" t="s">
        <v>408</v>
      </c>
      <c r="E84" s="274" t="s">
        <v>595</v>
      </c>
      <c r="F84" s="274" t="s">
        <v>596</v>
      </c>
      <c r="G84" s="284" t="s">
        <v>597</v>
      </c>
      <c r="H84" s="282">
        <v>269310984.94999999</v>
      </c>
      <c r="I84" s="282">
        <v>27033026.480000004</v>
      </c>
      <c r="J84" s="277">
        <v>296344011.43000001</v>
      </c>
      <c r="K84" s="277">
        <v>191771218.97999993</v>
      </c>
      <c r="L84" s="283">
        <v>190653774.52999991</v>
      </c>
      <c r="M84" s="283">
        <v>190653774.52999991</v>
      </c>
      <c r="N84" s="283">
        <v>190653774.52999991</v>
      </c>
      <c r="O84" s="277">
        <v>105690236.9000001</v>
      </c>
      <c r="P84" s="279">
        <v>0.70793166704802812</v>
      </c>
      <c r="Q84" s="280">
        <v>0.64335288440621863</v>
      </c>
      <c r="R84" s="281"/>
    </row>
    <row r="85" spans="2:18" ht="22.5" x14ac:dyDescent="0.2">
      <c r="B85" s="271"/>
      <c r="C85" s="272"/>
      <c r="D85" s="273" t="s">
        <v>408</v>
      </c>
      <c r="E85" s="274" t="s">
        <v>598</v>
      </c>
      <c r="F85" s="274" t="s">
        <v>599</v>
      </c>
      <c r="G85" s="284" t="s">
        <v>600</v>
      </c>
      <c r="H85" s="282">
        <v>769000265.45000005</v>
      </c>
      <c r="I85" s="282">
        <v>37112407.019999996</v>
      </c>
      <c r="J85" s="277">
        <v>806112672.47000003</v>
      </c>
      <c r="K85" s="277">
        <v>552765270.8599999</v>
      </c>
      <c r="L85" s="283">
        <v>524478667.30000001</v>
      </c>
      <c r="M85" s="283">
        <v>524478667.30000001</v>
      </c>
      <c r="N85" s="283">
        <v>524478667.30000001</v>
      </c>
      <c r="O85" s="277">
        <v>281634005.17000002</v>
      </c>
      <c r="P85" s="279">
        <v>0.68202664012487435</v>
      </c>
      <c r="Q85" s="280">
        <v>0.65062699695931003</v>
      </c>
      <c r="R85" s="281"/>
    </row>
    <row r="86" spans="2:18" ht="22.5" x14ac:dyDescent="0.2">
      <c r="B86" s="271"/>
      <c r="C86" s="272"/>
      <c r="D86" s="273" t="s">
        <v>408</v>
      </c>
      <c r="E86" s="274" t="s">
        <v>601</v>
      </c>
      <c r="F86" s="274" t="s">
        <v>602</v>
      </c>
      <c r="G86" s="284" t="s">
        <v>603</v>
      </c>
      <c r="H86" s="282">
        <v>131483460.00999999</v>
      </c>
      <c r="I86" s="282">
        <v>12708897.550000003</v>
      </c>
      <c r="J86" s="277">
        <v>144192357.56</v>
      </c>
      <c r="K86" s="277">
        <v>95184298.48999998</v>
      </c>
      <c r="L86" s="283">
        <v>94662355.520000026</v>
      </c>
      <c r="M86" s="283">
        <v>94662355.520000026</v>
      </c>
      <c r="N86" s="283">
        <v>94662355.520000026</v>
      </c>
      <c r="O86" s="277">
        <v>49530002.039999977</v>
      </c>
      <c r="P86" s="279">
        <v>0.71995637711998506</v>
      </c>
      <c r="Q86" s="280">
        <v>0.65650050475532307</v>
      </c>
      <c r="R86" s="281"/>
    </row>
    <row r="87" spans="2:18" ht="22.5" x14ac:dyDescent="0.2">
      <c r="B87" s="271"/>
      <c r="C87" s="272"/>
      <c r="D87" s="273" t="s">
        <v>408</v>
      </c>
      <c r="E87" s="274" t="s">
        <v>604</v>
      </c>
      <c r="F87" s="274" t="s">
        <v>605</v>
      </c>
      <c r="G87" s="284" t="s">
        <v>606</v>
      </c>
      <c r="H87" s="282">
        <v>127182631.68000001</v>
      </c>
      <c r="I87" s="282">
        <v>10537697.42</v>
      </c>
      <c r="J87" s="277">
        <v>137720329.09999999</v>
      </c>
      <c r="K87" s="277">
        <v>88887951.069999993</v>
      </c>
      <c r="L87" s="283">
        <v>88650307.319999993</v>
      </c>
      <c r="M87" s="283">
        <v>88650307.319999993</v>
      </c>
      <c r="N87" s="283">
        <v>88650307.319999993</v>
      </c>
      <c r="O87" s="277">
        <v>49070021.780000001</v>
      </c>
      <c r="P87" s="279">
        <v>0.69703155335745914</v>
      </c>
      <c r="Q87" s="280">
        <v>0.64369805023941085</v>
      </c>
      <c r="R87" s="281"/>
    </row>
    <row r="88" spans="2:18" ht="22.5" x14ac:dyDescent="0.2">
      <c r="B88" s="271"/>
      <c r="C88" s="272"/>
      <c r="D88" s="273" t="s">
        <v>408</v>
      </c>
      <c r="E88" s="274" t="s">
        <v>607</v>
      </c>
      <c r="F88" s="274" t="s">
        <v>608</v>
      </c>
      <c r="G88" s="284" t="s">
        <v>609</v>
      </c>
      <c r="H88" s="282">
        <v>136077913.90999997</v>
      </c>
      <c r="I88" s="282">
        <v>13452486.220000001</v>
      </c>
      <c r="J88" s="277">
        <v>149530400.12999997</v>
      </c>
      <c r="K88" s="277">
        <v>98284618.429999977</v>
      </c>
      <c r="L88" s="283">
        <v>97874023.49999997</v>
      </c>
      <c r="M88" s="283">
        <v>97874023.49999997</v>
      </c>
      <c r="N88" s="283">
        <v>97874023.49999997</v>
      </c>
      <c r="O88" s="277">
        <v>51656376.629999995</v>
      </c>
      <c r="P88" s="279">
        <v>0.7192498818341122</v>
      </c>
      <c r="Q88" s="280">
        <v>0.6545426442710609</v>
      </c>
      <c r="R88" s="281"/>
    </row>
    <row r="89" spans="2:18" ht="22.5" x14ac:dyDescent="0.2">
      <c r="B89" s="271"/>
      <c r="C89" s="272"/>
      <c r="D89" s="273" t="s">
        <v>408</v>
      </c>
      <c r="E89" s="274" t="s">
        <v>610</v>
      </c>
      <c r="F89" s="274" t="s">
        <v>611</v>
      </c>
      <c r="G89" s="284" t="s">
        <v>612</v>
      </c>
      <c r="H89" s="282">
        <v>95876900.469999954</v>
      </c>
      <c r="I89" s="282">
        <v>2410169.4999999995</v>
      </c>
      <c r="J89" s="277">
        <v>98287069.969999954</v>
      </c>
      <c r="K89" s="277">
        <v>60717345.259999983</v>
      </c>
      <c r="L89" s="283">
        <v>60407083.449999988</v>
      </c>
      <c r="M89" s="283">
        <v>60407083.449999988</v>
      </c>
      <c r="N89" s="283">
        <v>60407083.449999988</v>
      </c>
      <c r="O89" s="277">
        <v>37879986.519999966</v>
      </c>
      <c r="P89" s="279">
        <v>0.63004835527512149</v>
      </c>
      <c r="Q89" s="280">
        <v>0.61459847636558873</v>
      </c>
      <c r="R89" s="281"/>
    </row>
    <row r="90" spans="2:18" ht="22.5" x14ac:dyDescent="0.2">
      <c r="B90" s="271"/>
      <c r="C90" s="272"/>
      <c r="D90" s="273" t="s">
        <v>408</v>
      </c>
      <c r="E90" s="274" t="s">
        <v>613</v>
      </c>
      <c r="F90" s="274" t="s">
        <v>614</v>
      </c>
      <c r="G90" s="284" t="s">
        <v>615</v>
      </c>
      <c r="H90" s="282">
        <v>144845618.48000002</v>
      </c>
      <c r="I90" s="282">
        <v>7756427.6199999982</v>
      </c>
      <c r="J90" s="277">
        <v>152602046.10000002</v>
      </c>
      <c r="K90" s="277">
        <v>97091450.750000015</v>
      </c>
      <c r="L90" s="283">
        <v>96330822.520000011</v>
      </c>
      <c r="M90" s="283">
        <v>96330822.520000011</v>
      </c>
      <c r="N90" s="283">
        <v>96330822.520000011</v>
      </c>
      <c r="O90" s="277">
        <v>56271223.580000013</v>
      </c>
      <c r="P90" s="279">
        <v>0.66505858810842233</v>
      </c>
      <c r="Q90" s="280">
        <v>0.63125511735848205</v>
      </c>
      <c r="R90" s="281"/>
    </row>
    <row r="91" spans="2:18" ht="22.5" x14ac:dyDescent="0.2">
      <c r="B91" s="271"/>
      <c r="C91" s="272"/>
      <c r="D91" s="273" t="s">
        <v>408</v>
      </c>
      <c r="E91" s="274" t="s">
        <v>616</v>
      </c>
      <c r="F91" s="274" t="s">
        <v>617</v>
      </c>
      <c r="G91" s="284" t="s">
        <v>618</v>
      </c>
      <c r="H91" s="282">
        <v>131037379.76000001</v>
      </c>
      <c r="I91" s="282">
        <v>11419370.280000001</v>
      </c>
      <c r="J91" s="277">
        <v>142456750.04000002</v>
      </c>
      <c r="K91" s="277">
        <v>89402103.599999979</v>
      </c>
      <c r="L91" s="283">
        <v>88952049.149999976</v>
      </c>
      <c r="M91" s="283">
        <v>88952049.149999976</v>
      </c>
      <c r="N91" s="283">
        <v>88952049.149999976</v>
      </c>
      <c r="O91" s="277">
        <v>53504700.890000045</v>
      </c>
      <c r="P91" s="279">
        <v>0.67882957758251172</v>
      </c>
      <c r="Q91" s="280">
        <v>0.6244144213947278</v>
      </c>
      <c r="R91" s="281"/>
    </row>
    <row r="92" spans="2:18" ht="22.5" x14ac:dyDescent="0.2">
      <c r="B92" s="271"/>
      <c r="C92" s="272"/>
      <c r="D92" s="273" t="s">
        <v>408</v>
      </c>
      <c r="E92" s="274" t="s">
        <v>619</v>
      </c>
      <c r="F92" s="274" t="s">
        <v>620</v>
      </c>
      <c r="G92" s="284" t="s">
        <v>621</v>
      </c>
      <c r="H92" s="282">
        <v>44210451.219999999</v>
      </c>
      <c r="I92" s="282">
        <v>-1155019.0199999998</v>
      </c>
      <c r="J92" s="277">
        <v>43055432.199999996</v>
      </c>
      <c r="K92" s="277">
        <v>28689730.739999991</v>
      </c>
      <c r="L92" s="283">
        <v>28499770.479999986</v>
      </c>
      <c r="M92" s="283">
        <v>28499770.479999986</v>
      </c>
      <c r="N92" s="283">
        <v>28499770.479999986</v>
      </c>
      <c r="O92" s="277">
        <v>14555661.72000001</v>
      </c>
      <c r="P92" s="279">
        <v>0.6446387605993763</v>
      </c>
      <c r="Q92" s="280">
        <v>0.6619320495405453</v>
      </c>
      <c r="R92" s="281"/>
    </row>
    <row r="93" spans="2:18" ht="22.5" x14ac:dyDescent="0.2">
      <c r="B93" s="271"/>
      <c r="C93" s="272"/>
      <c r="D93" s="273" t="s">
        <v>408</v>
      </c>
      <c r="E93" s="274" t="s">
        <v>622</v>
      </c>
      <c r="F93" s="274" t="s">
        <v>623</v>
      </c>
      <c r="G93" s="284" t="s">
        <v>624</v>
      </c>
      <c r="H93" s="282">
        <v>117253048.39</v>
      </c>
      <c r="I93" s="282">
        <v>4408890.6000000034</v>
      </c>
      <c r="J93" s="277">
        <v>121661938.99000001</v>
      </c>
      <c r="K93" s="277">
        <v>79323789.090000004</v>
      </c>
      <c r="L93" s="283">
        <v>78980791.980000004</v>
      </c>
      <c r="M93" s="283">
        <v>78980791.980000004</v>
      </c>
      <c r="N93" s="283">
        <v>78980791.980000004</v>
      </c>
      <c r="O93" s="277">
        <v>42681147.010000005</v>
      </c>
      <c r="P93" s="279">
        <v>0.67359265336367946</v>
      </c>
      <c r="Q93" s="280">
        <v>0.64918242003764071</v>
      </c>
      <c r="R93" s="281"/>
    </row>
    <row r="94" spans="2:18" ht="22.5" x14ac:dyDescent="0.2">
      <c r="B94" s="271"/>
      <c r="C94" s="272"/>
      <c r="D94" s="273" t="s">
        <v>408</v>
      </c>
      <c r="E94" s="274" t="s">
        <v>625</v>
      </c>
      <c r="F94" s="274" t="s">
        <v>626</v>
      </c>
      <c r="G94" s="284" t="s">
        <v>627</v>
      </c>
      <c r="H94" s="282">
        <v>153383231.25000003</v>
      </c>
      <c r="I94" s="282">
        <v>13599873.41</v>
      </c>
      <c r="J94" s="277">
        <v>166983104.66000003</v>
      </c>
      <c r="K94" s="277">
        <v>117870946.83000004</v>
      </c>
      <c r="L94" s="283">
        <v>115749043.67000003</v>
      </c>
      <c r="M94" s="283">
        <v>115749043.67000003</v>
      </c>
      <c r="N94" s="283">
        <v>115749043.67000003</v>
      </c>
      <c r="O94" s="277">
        <v>51234060.989999995</v>
      </c>
      <c r="P94" s="279">
        <v>0.75463949172735922</v>
      </c>
      <c r="Q94" s="280">
        <v>0.69317817455652531</v>
      </c>
      <c r="R94" s="281"/>
    </row>
    <row r="95" spans="2:18" ht="22.5" x14ac:dyDescent="0.2">
      <c r="B95" s="271"/>
      <c r="C95" s="272"/>
      <c r="D95" s="273" t="s">
        <v>408</v>
      </c>
      <c r="E95" s="274" t="s">
        <v>628</v>
      </c>
      <c r="F95" s="274" t="s">
        <v>629</v>
      </c>
      <c r="G95" s="284" t="s">
        <v>630</v>
      </c>
      <c r="H95" s="282">
        <v>163828701.40000001</v>
      </c>
      <c r="I95" s="282">
        <v>22978295.949999996</v>
      </c>
      <c r="J95" s="277">
        <v>186806997.34999999</v>
      </c>
      <c r="K95" s="277">
        <v>129409867.70000002</v>
      </c>
      <c r="L95" s="283">
        <v>128964249.62000003</v>
      </c>
      <c r="M95" s="283">
        <v>128964249.62000003</v>
      </c>
      <c r="N95" s="283">
        <v>128964249.62000003</v>
      </c>
      <c r="O95" s="277">
        <v>57842747.729999959</v>
      </c>
      <c r="P95" s="279">
        <v>0.7871895981469339</v>
      </c>
      <c r="Q95" s="280">
        <v>0.69036091500562857</v>
      </c>
      <c r="R95" s="281"/>
    </row>
    <row r="96" spans="2:18" ht="22.5" x14ac:dyDescent="0.2">
      <c r="B96" s="271"/>
      <c r="C96" s="272"/>
      <c r="D96" s="273" t="s">
        <v>408</v>
      </c>
      <c r="E96" s="274" t="s">
        <v>631</v>
      </c>
      <c r="F96" s="274" t="s">
        <v>632</v>
      </c>
      <c r="G96" s="284" t="s">
        <v>633</v>
      </c>
      <c r="H96" s="282">
        <v>44869827</v>
      </c>
      <c r="I96" s="282">
        <v>-1558210.1099999999</v>
      </c>
      <c r="J96" s="277">
        <v>43311616.890000001</v>
      </c>
      <c r="K96" s="277">
        <v>29872964.190000001</v>
      </c>
      <c r="L96" s="283">
        <v>29574853.960000005</v>
      </c>
      <c r="M96" s="283">
        <v>29574853.960000005</v>
      </c>
      <c r="N96" s="283">
        <v>29574853.960000005</v>
      </c>
      <c r="O96" s="277">
        <v>13736762.929999996</v>
      </c>
      <c r="P96" s="279">
        <v>0.65912565163222059</v>
      </c>
      <c r="Q96" s="280">
        <v>0.68283883363468689</v>
      </c>
      <c r="R96" s="281"/>
    </row>
    <row r="97" spans="2:18" ht="22.5" x14ac:dyDescent="0.2">
      <c r="B97" s="271"/>
      <c r="C97" s="272"/>
      <c r="D97" s="273" t="s">
        <v>408</v>
      </c>
      <c r="E97" s="274" t="s">
        <v>634</v>
      </c>
      <c r="F97" s="274" t="s">
        <v>635</v>
      </c>
      <c r="G97" s="284" t="s">
        <v>636</v>
      </c>
      <c r="H97" s="282">
        <v>89557698.859999999</v>
      </c>
      <c r="I97" s="282">
        <v>-2898525.1099999994</v>
      </c>
      <c r="J97" s="277">
        <v>86659173.75</v>
      </c>
      <c r="K97" s="277">
        <v>55634551.699999996</v>
      </c>
      <c r="L97" s="283">
        <v>55175203.890000001</v>
      </c>
      <c r="M97" s="283">
        <v>55175203.890000001</v>
      </c>
      <c r="N97" s="283">
        <v>55175203.890000001</v>
      </c>
      <c r="O97" s="277">
        <v>31483969.859999999</v>
      </c>
      <c r="P97" s="279">
        <v>0.61608554699749463</v>
      </c>
      <c r="Q97" s="280">
        <v>0.63669201427159927</v>
      </c>
      <c r="R97" s="281"/>
    </row>
    <row r="98" spans="2:18" ht="22.5" x14ac:dyDescent="0.2">
      <c r="B98" s="271"/>
      <c r="C98" s="272"/>
      <c r="D98" s="273" t="s">
        <v>408</v>
      </c>
      <c r="E98" s="274" t="s">
        <v>637</v>
      </c>
      <c r="F98" s="274" t="s">
        <v>638</v>
      </c>
      <c r="G98" s="284" t="s">
        <v>639</v>
      </c>
      <c r="H98" s="282">
        <v>47243037.57</v>
      </c>
      <c r="I98" s="282">
        <v>3986401.540000001</v>
      </c>
      <c r="J98" s="277">
        <v>51229439.109999999</v>
      </c>
      <c r="K98" s="277">
        <v>32994902.449999999</v>
      </c>
      <c r="L98" s="283">
        <v>32784253.689999998</v>
      </c>
      <c r="M98" s="283">
        <v>32784253.689999998</v>
      </c>
      <c r="N98" s="283">
        <v>32784253.689999998</v>
      </c>
      <c r="O98" s="277">
        <v>18445185.420000002</v>
      </c>
      <c r="P98" s="279">
        <v>0.69394889440425112</v>
      </c>
      <c r="Q98" s="280">
        <v>0.63994949504728238</v>
      </c>
      <c r="R98" s="281"/>
    </row>
    <row r="99" spans="2:18" ht="22.5" x14ac:dyDescent="0.2">
      <c r="B99" s="271"/>
      <c r="C99" s="272"/>
      <c r="D99" s="273" t="s">
        <v>408</v>
      </c>
      <c r="E99" s="274" t="s">
        <v>640</v>
      </c>
      <c r="F99" s="274" t="s">
        <v>641</v>
      </c>
      <c r="G99" s="284" t="s">
        <v>642</v>
      </c>
      <c r="H99" s="282">
        <v>35598733.940000013</v>
      </c>
      <c r="I99" s="282">
        <v>5675600.29</v>
      </c>
      <c r="J99" s="277">
        <v>41274334.230000012</v>
      </c>
      <c r="K99" s="277">
        <v>25650810.089999989</v>
      </c>
      <c r="L99" s="283">
        <v>25491481.819999993</v>
      </c>
      <c r="M99" s="283">
        <v>25491481.819999993</v>
      </c>
      <c r="N99" s="283">
        <v>25491481.819999993</v>
      </c>
      <c r="O99" s="277">
        <v>15782852.410000019</v>
      </c>
      <c r="P99" s="279">
        <v>0.71607832635184954</v>
      </c>
      <c r="Q99" s="280">
        <v>0.61761097533274456</v>
      </c>
      <c r="R99" s="281"/>
    </row>
    <row r="100" spans="2:18" ht="22.5" x14ac:dyDescent="0.2">
      <c r="B100" s="271"/>
      <c r="C100" s="272"/>
      <c r="D100" s="273" t="s">
        <v>408</v>
      </c>
      <c r="E100" s="274" t="s">
        <v>643</v>
      </c>
      <c r="F100" s="274" t="s">
        <v>644</v>
      </c>
      <c r="G100" s="284" t="s">
        <v>645</v>
      </c>
      <c r="H100" s="282">
        <v>40566979.350000001</v>
      </c>
      <c r="I100" s="282">
        <v>1996422.67</v>
      </c>
      <c r="J100" s="277">
        <v>42563402.020000003</v>
      </c>
      <c r="K100" s="277">
        <v>27935618.750000004</v>
      </c>
      <c r="L100" s="283">
        <v>27818257.800000004</v>
      </c>
      <c r="M100" s="283">
        <v>27818257.800000004</v>
      </c>
      <c r="N100" s="283">
        <v>27818257.800000004</v>
      </c>
      <c r="O100" s="277">
        <v>14745144.219999999</v>
      </c>
      <c r="P100" s="279">
        <v>0.68573648434585754</v>
      </c>
      <c r="Q100" s="280">
        <v>0.65357223529567865</v>
      </c>
      <c r="R100" s="281"/>
    </row>
    <row r="101" spans="2:18" ht="22.5" x14ac:dyDescent="0.2">
      <c r="B101" s="271"/>
      <c r="C101" s="272"/>
      <c r="D101" s="273" t="s">
        <v>408</v>
      </c>
      <c r="E101" s="274" t="s">
        <v>646</v>
      </c>
      <c r="F101" s="274" t="s">
        <v>647</v>
      </c>
      <c r="G101" s="284" t="s">
        <v>648</v>
      </c>
      <c r="H101" s="282">
        <v>46951021.750000007</v>
      </c>
      <c r="I101" s="282">
        <v>6578259.8299999982</v>
      </c>
      <c r="J101" s="277">
        <v>53529281.580000006</v>
      </c>
      <c r="K101" s="277">
        <v>36728053.160000004</v>
      </c>
      <c r="L101" s="283">
        <v>36624989.280000009</v>
      </c>
      <c r="M101" s="283">
        <v>36624989.280000009</v>
      </c>
      <c r="N101" s="283">
        <v>36624989.280000009</v>
      </c>
      <c r="O101" s="277">
        <v>16904292.299999997</v>
      </c>
      <c r="P101" s="279">
        <v>0.78006799245002589</v>
      </c>
      <c r="Q101" s="280">
        <v>0.68420476044057543</v>
      </c>
      <c r="R101" s="281"/>
    </row>
    <row r="102" spans="2:18" ht="22.5" x14ac:dyDescent="0.2">
      <c r="B102" s="271"/>
      <c r="C102" s="272"/>
      <c r="D102" s="273" t="s">
        <v>408</v>
      </c>
      <c r="E102" s="274" t="s">
        <v>649</v>
      </c>
      <c r="F102" s="274" t="s">
        <v>650</v>
      </c>
      <c r="G102" s="284" t="s">
        <v>651</v>
      </c>
      <c r="H102" s="282">
        <v>14402638.050000003</v>
      </c>
      <c r="I102" s="282">
        <v>3539986.11</v>
      </c>
      <c r="J102" s="277">
        <v>17942624.160000004</v>
      </c>
      <c r="K102" s="277">
        <v>12875660.849999998</v>
      </c>
      <c r="L102" s="283">
        <v>12789709.379999999</v>
      </c>
      <c r="M102" s="283">
        <v>12789709.379999999</v>
      </c>
      <c r="N102" s="283">
        <v>12789709.379999999</v>
      </c>
      <c r="O102" s="277">
        <v>5152914.7800000049</v>
      </c>
      <c r="P102" s="279">
        <v>0.88801158062845276</v>
      </c>
      <c r="Q102" s="280">
        <v>0.71281153001646536</v>
      </c>
      <c r="R102" s="281"/>
    </row>
    <row r="103" spans="2:18" ht="22.5" x14ac:dyDescent="0.2">
      <c r="B103" s="271"/>
      <c r="C103" s="272"/>
      <c r="D103" s="273" t="s">
        <v>408</v>
      </c>
      <c r="E103" s="274" t="s">
        <v>652</v>
      </c>
      <c r="F103" s="274" t="s">
        <v>653</v>
      </c>
      <c r="G103" s="284" t="s">
        <v>654</v>
      </c>
      <c r="H103" s="282">
        <v>15604473.840000004</v>
      </c>
      <c r="I103" s="282">
        <v>1160784.9899999998</v>
      </c>
      <c r="J103" s="277">
        <v>16765258.830000004</v>
      </c>
      <c r="K103" s="277">
        <v>12987498.969999997</v>
      </c>
      <c r="L103" s="283">
        <v>12924378.659999998</v>
      </c>
      <c r="M103" s="283">
        <v>12924378.659999998</v>
      </c>
      <c r="N103" s="283">
        <v>12924378.659999998</v>
      </c>
      <c r="O103" s="277">
        <v>3840880.1700000055</v>
      </c>
      <c r="P103" s="279">
        <v>0.82824828267327177</v>
      </c>
      <c r="Q103" s="280">
        <v>0.7709024233418289</v>
      </c>
      <c r="R103" s="281"/>
    </row>
    <row r="104" spans="2:18" ht="22.5" x14ac:dyDescent="0.2">
      <c r="B104" s="271"/>
      <c r="C104" s="272"/>
      <c r="D104" s="273" t="s">
        <v>408</v>
      </c>
      <c r="E104" s="274" t="s">
        <v>655</v>
      </c>
      <c r="F104" s="274" t="s">
        <v>656</v>
      </c>
      <c r="G104" s="284" t="s">
        <v>657</v>
      </c>
      <c r="H104" s="282">
        <v>42291854.839999996</v>
      </c>
      <c r="I104" s="282">
        <v>4250513.959999999</v>
      </c>
      <c r="J104" s="277">
        <v>46542368.799999997</v>
      </c>
      <c r="K104" s="277">
        <v>30553581.529999997</v>
      </c>
      <c r="L104" s="283">
        <v>30350071.880000006</v>
      </c>
      <c r="M104" s="283">
        <v>30350071.880000006</v>
      </c>
      <c r="N104" s="283">
        <v>30350071.880000006</v>
      </c>
      <c r="O104" s="277">
        <v>16192296.919999991</v>
      </c>
      <c r="P104" s="279">
        <v>0.71763397455187161</v>
      </c>
      <c r="Q104" s="280">
        <v>0.65209555642556827</v>
      </c>
      <c r="R104" s="281"/>
    </row>
    <row r="105" spans="2:18" ht="22.5" x14ac:dyDescent="0.2">
      <c r="B105" s="271"/>
      <c r="C105" s="272"/>
      <c r="D105" s="273" t="s">
        <v>408</v>
      </c>
      <c r="E105" s="274" t="s">
        <v>658</v>
      </c>
      <c r="F105" s="274" t="s">
        <v>659</v>
      </c>
      <c r="G105" s="284" t="s">
        <v>660</v>
      </c>
      <c r="H105" s="282">
        <v>42555463.06000001</v>
      </c>
      <c r="I105" s="282">
        <v>2420543.1100000003</v>
      </c>
      <c r="J105" s="277">
        <v>44976006.170000009</v>
      </c>
      <c r="K105" s="277">
        <v>30738774.680000007</v>
      </c>
      <c r="L105" s="283">
        <v>29541388.939999998</v>
      </c>
      <c r="M105" s="283">
        <v>29541388.939999998</v>
      </c>
      <c r="N105" s="283">
        <v>29540619.939999998</v>
      </c>
      <c r="O105" s="277">
        <v>15434617.230000012</v>
      </c>
      <c r="P105" s="279">
        <v>0.69418558313767742</v>
      </c>
      <c r="Q105" s="280">
        <v>0.65682552666725569</v>
      </c>
      <c r="R105" s="281"/>
    </row>
    <row r="106" spans="2:18" ht="22.5" x14ac:dyDescent="0.2">
      <c r="B106" s="271"/>
      <c r="C106" s="272"/>
      <c r="D106" s="273" t="s">
        <v>408</v>
      </c>
      <c r="E106" s="274" t="s">
        <v>661</v>
      </c>
      <c r="F106" s="274" t="s">
        <v>662</v>
      </c>
      <c r="G106" s="284" t="s">
        <v>663</v>
      </c>
      <c r="H106" s="282">
        <v>47024719.579999991</v>
      </c>
      <c r="I106" s="282">
        <v>2879919.9800000004</v>
      </c>
      <c r="J106" s="277">
        <v>49904639.559999987</v>
      </c>
      <c r="K106" s="277">
        <v>32557140.560000006</v>
      </c>
      <c r="L106" s="283">
        <v>32148540.170000009</v>
      </c>
      <c r="M106" s="283">
        <v>32148540.170000009</v>
      </c>
      <c r="N106" s="283">
        <v>32148540.170000009</v>
      </c>
      <c r="O106" s="277">
        <v>17756099.389999978</v>
      </c>
      <c r="P106" s="279">
        <v>0.68365192726578328</v>
      </c>
      <c r="Q106" s="280">
        <v>0.64419942621463189</v>
      </c>
      <c r="R106" s="281"/>
    </row>
    <row r="107" spans="2:18" ht="22.5" x14ac:dyDescent="0.2">
      <c r="B107" s="271"/>
      <c r="C107" s="272"/>
      <c r="D107" s="273" t="s">
        <v>408</v>
      </c>
      <c r="E107" s="274" t="s">
        <v>664</v>
      </c>
      <c r="F107" s="274" t="s">
        <v>665</v>
      </c>
      <c r="G107" s="284" t="s">
        <v>666</v>
      </c>
      <c r="H107" s="282">
        <v>37540907.670000002</v>
      </c>
      <c r="I107" s="282">
        <v>556112.59999999963</v>
      </c>
      <c r="J107" s="277">
        <v>38097020.270000003</v>
      </c>
      <c r="K107" s="277">
        <v>24658824.32</v>
      </c>
      <c r="L107" s="283">
        <v>24551952.350000005</v>
      </c>
      <c r="M107" s="283">
        <v>24551952.350000005</v>
      </c>
      <c r="N107" s="283">
        <v>24551952.350000005</v>
      </c>
      <c r="O107" s="277">
        <v>13545067.919999998</v>
      </c>
      <c r="P107" s="279">
        <v>0.65400529379368633</v>
      </c>
      <c r="Q107" s="280">
        <v>0.64445860006888156</v>
      </c>
      <c r="R107" s="281"/>
    </row>
    <row r="108" spans="2:18" ht="22.5" x14ac:dyDescent="0.2">
      <c r="B108" s="271"/>
      <c r="C108" s="272"/>
      <c r="D108" s="273" t="s">
        <v>408</v>
      </c>
      <c r="E108" s="274" t="s">
        <v>667</v>
      </c>
      <c r="F108" s="274" t="s">
        <v>668</v>
      </c>
      <c r="G108" s="284" t="s">
        <v>669</v>
      </c>
      <c r="H108" s="282">
        <v>44341245.340000004</v>
      </c>
      <c r="I108" s="282">
        <v>1261359.060000001</v>
      </c>
      <c r="J108" s="277">
        <v>45602604.400000006</v>
      </c>
      <c r="K108" s="277">
        <v>30600233.629999992</v>
      </c>
      <c r="L108" s="283">
        <v>30416668.089999992</v>
      </c>
      <c r="M108" s="283">
        <v>30416668.089999992</v>
      </c>
      <c r="N108" s="283">
        <v>30416668.089999992</v>
      </c>
      <c r="O108" s="277">
        <v>15185936.310000014</v>
      </c>
      <c r="P108" s="279">
        <v>0.68596783551681795</v>
      </c>
      <c r="Q108" s="280">
        <v>0.66699410023169614</v>
      </c>
      <c r="R108" s="281"/>
    </row>
    <row r="109" spans="2:18" ht="22.5" x14ac:dyDescent="0.2">
      <c r="B109" s="271"/>
      <c r="C109" s="272"/>
      <c r="D109" s="273" t="s">
        <v>408</v>
      </c>
      <c r="E109" s="274" t="s">
        <v>670</v>
      </c>
      <c r="F109" s="274" t="s">
        <v>671</v>
      </c>
      <c r="G109" s="284" t="s">
        <v>672</v>
      </c>
      <c r="H109" s="282">
        <v>35803667.599999994</v>
      </c>
      <c r="I109" s="282">
        <v>546040.15999999992</v>
      </c>
      <c r="J109" s="277">
        <v>36349707.75999999</v>
      </c>
      <c r="K109" s="277">
        <v>24226331.760000005</v>
      </c>
      <c r="L109" s="283">
        <v>24148471.880000006</v>
      </c>
      <c r="M109" s="283">
        <v>24148471.880000006</v>
      </c>
      <c r="N109" s="283">
        <v>24148471.880000006</v>
      </c>
      <c r="O109" s="277">
        <v>12201235.879999984</v>
      </c>
      <c r="P109" s="279">
        <v>0.67446922337084847</v>
      </c>
      <c r="Q109" s="280">
        <v>0.66433744225513447</v>
      </c>
      <c r="R109" s="281"/>
    </row>
    <row r="110" spans="2:18" ht="22.5" x14ac:dyDescent="0.2">
      <c r="B110" s="271"/>
      <c r="C110" s="272"/>
      <c r="D110" s="273" t="s">
        <v>408</v>
      </c>
      <c r="E110" s="274" t="s">
        <v>673</v>
      </c>
      <c r="F110" s="274" t="s">
        <v>674</v>
      </c>
      <c r="G110" s="284" t="s">
        <v>675</v>
      </c>
      <c r="H110" s="282">
        <v>24883722.940000005</v>
      </c>
      <c r="I110" s="282">
        <v>3128159.67</v>
      </c>
      <c r="J110" s="277">
        <v>28011882.610000007</v>
      </c>
      <c r="K110" s="277">
        <v>17647308.190000005</v>
      </c>
      <c r="L110" s="283">
        <v>17424321.660000008</v>
      </c>
      <c r="M110" s="283">
        <v>17424321.660000008</v>
      </c>
      <c r="N110" s="283">
        <v>17424321.660000008</v>
      </c>
      <c r="O110" s="277">
        <v>10587560.949999999</v>
      </c>
      <c r="P110" s="279">
        <v>0.70022969239827115</v>
      </c>
      <c r="Q110" s="280">
        <v>0.62203322434957198</v>
      </c>
      <c r="R110" s="281"/>
    </row>
    <row r="111" spans="2:18" ht="22.5" x14ac:dyDescent="0.2">
      <c r="B111" s="271"/>
      <c r="C111" s="272"/>
      <c r="D111" s="273" t="s">
        <v>408</v>
      </c>
      <c r="E111" s="274" t="s">
        <v>676</v>
      </c>
      <c r="F111" s="274" t="s">
        <v>677</v>
      </c>
      <c r="G111" s="284" t="s">
        <v>678</v>
      </c>
      <c r="H111" s="282">
        <v>40498273.920000002</v>
      </c>
      <c r="I111" s="282">
        <v>-437573.62999999989</v>
      </c>
      <c r="J111" s="277">
        <v>40060700.289999999</v>
      </c>
      <c r="K111" s="277">
        <v>26016974.909999989</v>
      </c>
      <c r="L111" s="283">
        <v>25802999.899999991</v>
      </c>
      <c r="M111" s="283">
        <v>25802999.899999991</v>
      </c>
      <c r="N111" s="283">
        <v>25802999.899999991</v>
      </c>
      <c r="O111" s="277">
        <v>14257700.390000008</v>
      </c>
      <c r="P111" s="279">
        <v>0.63713826300278997</v>
      </c>
      <c r="Q111" s="280">
        <v>0.64409757476059315</v>
      </c>
      <c r="R111" s="281"/>
    </row>
    <row r="112" spans="2:18" ht="22.5" x14ac:dyDescent="0.2">
      <c r="B112" s="271"/>
      <c r="C112" s="272"/>
      <c r="D112" s="273" t="s">
        <v>408</v>
      </c>
      <c r="E112" s="274" t="s">
        <v>679</v>
      </c>
      <c r="F112" s="274" t="s">
        <v>680</v>
      </c>
      <c r="G112" s="284" t="s">
        <v>681</v>
      </c>
      <c r="H112" s="282">
        <v>35356001.38000001</v>
      </c>
      <c r="I112" s="282">
        <v>1932956.0499999998</v>
      </c>
      <c r="J112" s="277">
        <v>37288957.430000007</v>
      </c>
      <c r="K112" s="277">
        <v>24886854.619999997</v>
      </c>
      <c r="L112" s="283">
        <v>24555333.689999998</v>
      </c>
      <c r="M112" s="283">
        <v>24555333.689999998</v>
      </c>
      <c r="N112" s="283">
        <v>24555333.689999998</v>
      </c>
      <c r="O112" s="277">
        <v>12733623.74000001</v>
      </c>
      <c r="P112" s="279">
        <v>0.69451670809952859</v>
      </c>
      <c r="Q112" s="280">
        <v>0.65851488972562544</v>
      </c>
      <c r="R112" s="281"/>
    </row>
    <row r="113" spans="2:18" ht="22.5" x14ac:dyDescent="0.2">
      <c r="B113" s="271"/>
      <c r="C113" s="272"/>
      <c r="D113" s="273" t="s">
        <v>408</v>
      </c>
      <c r="E113" s="274" t="s">
        <v>682</v>
      </c>
      <c r="F113" s="274" t="s">
        <v>683</v>
      </c>
      <c r="G113" s="284" t="s">
        <v>684</v>
      </c>
      <c r="H113" s="282">
        <v>225366592.28</v>
      </c>
      <c r="I113" s="282">
        <v>13604463.240000002</v>
      </c>
      <c r="J113" s="277">
        <v>238971055.52000001</v>
      </c>
      <c r="K113" s="277">
        <v>165093530.66000003</v>
      </c>
      <c r="L113" s="283">
        <v>164322364.62000003</v>
      </c>
      <c r="M113" s="283">
        <v>164322364.62000003</v>
      </c>
      <c r="N113" s="283">
        <v>164322364.62000003</v>
      </c>
      <c r="O113" s="277">
        <v>74648690.899999976</v>
      </c>
      <c r="P113" s="279">
        <v>0.72913364380042012</v>
      </c>
      <c r="Q113" s="280">
        <v>0.6876245504395303</v>
      </c>
      <c r="R113" s="281"/>
    </row>
    <row r="114" spans="2:18" ht="22.5" x14ac:dyDescent="0.2">
      <c r="B114" s="271"/>
      <c r="C114" s="272"/>
      <c r="D114" s="273" t="s">
        <v>408</v>
      </c>
      <c r="E114" s="274" t="s">
        <v>685</v>
      </c>
      <c r="F114" s="274" t="s">
        <v>686</v>
      </c>
      <c r="G114" s="284" t="s">
        <v>687</v>
      </c>
      <c r="H114" s="282">
        <v>182942732.14999998</v>
      </c>
      <c r="I114" s="282">
        <v>22218597.939999998</v>
      </c>
      <c r="J114" s="277">
        <v>205161330.08999997</v>
      </c>
      <c r="K114" s="277">
        <v>146890621.80000001</v>
      </c>
      <c r="L114" s="283">
        <v>138890601.30999997</v>
      </c>
      <c r="M114" s="283">
        <v>138890601.30999997</v>
      </c>
      <c r="N114" s="283">
        <v>138890601.30999997</v>
      </c>
      <c r="O114" s="277">
        <v>66270728.780000001</v>
      </c>
      <c r="P114" s="279">
        <v>0.75920261864308225</v>
      </c>
      <c r="Q114" s="280">
        <v>0.67698235943913787</v>
      </c>
      <c r="R114" s="281"/>
    </row>
    <row r="115" spans="2:18" ht="22.5" x14ac:dyDescent="0.2">
      <c r="B115" s="271"/>
      <c r="C115" s="272"/>
      <c r="D115" s="273" t="s">
        <v>408</v>
      </c>
      <c r="E115" s="274" t="s">
        <v>688</v>
      </c>
      <c r="F115" s="274" t="s">
        <v>689</v>
      </c>
      <c r="G115" s="284" t="s">
        <v>690</v>
      </c>
      <c r="H115" s="282">
        <v>129852046.54999998</v>
      </c>
      <c r="I115" s="282">
        <v>493413.06999999564</v>
      </c>
      <c r="J115" s="277">
        <v>130345459.61999997</v>
      </c>
      <c r="K115" s="277">
        <v>84780646.860000014</v>
      </c>
      <c r="L115" s="283">
        <v>84076737.319999993</v>
      </c>
      <c r="M115" s="283">
        <v>84076737.319999993</v>
      </c>
      <c r="N115" s="283">
        <v>84076737.319999993</v>
      </c>
      <c r="O115" s="277">
        <v>46268722.299999982</v>
      </c>
      <c r="P115" s="279">
        <v>0.64748103363643139</v>
      </c>
      <c r="Q115" s="280">
        <v>0.64503004220562365</v>
      </c>
      <c r="R115" s="281"/>
    </row>
    <row r="116" spans="2:18" ht="22.5" x14ac:dyDescent="0.2">
      <c r="B116" s="271"/>
      <c r="C116" s="272"/>
      <c r="D116" s="273" t="s">
        <v>408</v>
      </c>
      <c r="E116" s="274" t="s">
        <v>691</v>
      </c>
      <c r="F116" s="274" t="s">
        <v>692</v>
      </c>
      <c r="G116" s="284" t="s">
        <v>693</v>
      </c>
      <c r="H116" s="282">
        <v>94845663.980000004</v>
      </c>
      <c r="I116" s="282">
        <v>-36251186.309999995</v>
      </c>
      <c r="J116" s="277">
        <v>58594477.670000009</v>
      </c>
      <c r="K116" s="277">
        <v>33642628.710000008</v>
      </c>
      <c r="L116" s="283">
        <v>33494791.190000013</v>
      </c>
      <c r="M116" s="283">
        <v>33494791.190000013</v>
      </c>
      <c r="N116" s="283">
        <v>33494791.190000013</v>
      </c>
      <c r="O116" s="277">
        <v>25099686.479999997</v>
      </c>
      <c r="P116" s="279">
        <v>0.35315047398543198</v>
      </c>
      <c r="Q116" s="280">
        <v>0.57163733720164434</v>
      </c>
      <c r="R116" s="281"/>
    </row>
    <row r="117" spans="2:18" ht="22.5" x14ac:dyDescent="0.2">
      <c r="B117" s="271"/>
      <c r="C117" s="272"/>
      <c r="D117" s="273" t="s">
        <v>408</v>
      </c>
      <c r="E117" s="274" t="s">
        <v>694</v>
      </c>
      <c r="F117" s="274" t="s">
        <v>695</v>
      </c>
      <c r="G117" s="284" t="s">
        <v>696</v>
      </c>
      <c r="H117" s="282">
        <v>20565851.130000006</v>
      </c>
      <c r="I117" s="282">
        <v>-2221612.9</v>
      </c>
      <c r="J117" s="277">
        <v>18344238.230000008</v>
      </c>
      <c r="K117" s="277">
        <v>11525221.220000001</v>
      </c>
      <c r="L117" s="283">
        <v>11193350.320000002</v>
      </c>
      <c r="M117" s="283">
        <v>11193350.320000002</v>
      </c>
      <c r="N117" s="283">
        <v>11193350.320000002</v>
      </c>
      <c r="O117" s="277">
        <v>7150887.9100000057</v>
      </c>
      <c r="P117" s="279">
        <v>0.54426876131919166</v>
      </c>
      <c r="Q117" s="280">
        <v>0.61018343632795247</v>
      </c>
      <c r="R117" s="281"/>
    </row>
    <row r="118" spans="2:18" ht="22.5" x14ac:dyDescent="0.2">
      <c r="B118" s="271"/>
      <c r="C118" s="272"/>
      <c r="D118" s="273" t="s">
        <v>408</v>
      </c>
      <c r="E118" s="274" t="s">
        <v>697</v>
      </c>
      <c r="F118" s="274" t="s">
        <v>698</v>
      </c>
      <c r="G118" s="284" t="s">
        <v>699</v>
      </c>
      <c r="H118" s="282">
        <v>43283261.909999996</v>
      </c>
      <c r="I118" s="282">
        <v>2789400.6099999994</v>
      </c>
      <c r="J118" s="277">
        <v>46072662.519999996</v>
      </c>
      <c r="K118" s="277">
        <v>31519681.420000009</v>
      </c>
      <c r="L118" s="283">
        <v>31074722.780000012</v>
      </c>
      <c r="M118" s="283">
        <v>31074722.780000012</v>
      </c>
      <c r="N118" s="283">
        <v>31074722.780000012</v>
      </c>
      <c r="O118" s="277">
        <v>14997939.739999983</v>
      </c>
      <c r="P118" s="279">
        <v>0.71793856120674282</v>
      </c>
      <c r="Q118" s="280">
        <v>0.67447204221181212</v>
      </c>
      <c r="R118" s="281"/>
    </row>
    <row r="119" spans="2:18" ht="22.5" x14ac:dyDescent="0.2">
      <c r="B119" s="271"/>
      <c r="C119" s="272"/>
      <c r="D119" s="273" t="s">
        <v>408</v>
      </c>
      <c r="E119" s="274" t="s">
        <v>700</v>
      </c>
      <c r="F119" s="274" t="s">
        <v>701</v>
      </c>
      <c r="G119" s="284" t="s">
        <v>702</v>
      </c>
      <c r="H119" s="282">
        <v>14282202.940000001</v>
      </c>
      <c r="I119" s="282">
        <v>2351282.92</v>
      </c>
      <c r="J119" s="277">
        <v>16633485.860000001</v>
      </c>
      <c r="K119" s="277">
        <v>11504483.889999999</v>
      </c>
      <c r="L119" s="283">
        <v>11415639.869999999</v>
      </c>
      <c r="M119" s="283">
        <v>11415639.869999999</v>
      </c>
      <c r="N119" s="283">
        <v>11415639.869999999</v>
      </c>
      <c r="O119" s="277">
        <v>5217845.9900000021</v>
      </c>
      <c r="P119" s="279">
        <v>0.79929125205386542</v>
      </c>
      <c r="Q119" s="280">
        <v>0.68630472085542737</v>
      </c>
      <c r="R119" s="281"/>
    </row>
    <row r="120" spans="2:18" ht="22.5" x14ac:dyDescent="0.2">
      <c r="B120" s="271"/>
      <c r="C120" s="272"/>
      <c r="D120" s="273" t="s">
        <v>408</v>
      </c>
      <c r="E120" s="274" t="s">
        <v>703</v>
      </c>
      <c r="F120" s="274" t="s">
        <v>704</v>
      </c>
      <c r="G120" s="284" t="s">
        <v>705</v>
      </c>
      <c r="H120" s="282">
        <v>74168</v>
      </c>
      <c r="I120" s="282">
        <v>-34307</v>
      </c>
      <c r="J120" s="277">
        <v>39861</v>
      </c>
      <c r="K120" s="277">
        <v>18841.7</v>
      </c>
      <c r="L120" s="283">
        <v>5841.7</v>
      </c>
      <c r="M120" s="283">
        <v>5841.7</v>
      </c>
      <c r="N120" s="283">
        <v>5841.7</v>
      </c>
      <c r="O120" s="277">
        <v>34019.300000000003</v>
      </c>
      <c r="P120" s="279">
        <v>7.8763078416567794E-2</v>
      </c>
      <c r="Q120" s="280">
        <v>0.1465517673916861</v>
      </c>
      <c r="R120" s="281"/>
    </row>
    <row r="121" spans="2:18" ht="22.5" x14ac:dyDescent="0.2">
      <c r="B121" s="271"/>
      <c r="C121" s="272"/>
      <c r="D121" s="273" t="s">
        <v>408</v>
      </c>
      <c r="E121" s="274" t="s">
        <v>706</v>
      </c>
      <c r="F121" s="274" t="s">
        <v>707</v>
      </c>
      <c r="G121" s="284" t="s">
        <v>435</v>
      </c>
      <c r="H121" s="282">
        <v>321463305.75</v>
      </c>
      <c r="I121" s="282">
        <v>-36619407.159999989</v>
      </c>
      <c r="J121" s="277">
        <v>284843898.59000003</v>
      </c>
      <c r="K121" s="277">
        <v>168208841.50999999</v>
      </c>
      <c r="L121" s="283">
        <v>150104687.19000003</v>
      </c>
      <c r="M121" s="283">
        <v>150104687.19000003</v>
      </c>
      <c r="N121" s="283">
        <v>150104687.19000003</v>
      </c>
      <c r="O121" s="277">
        <v>134739211.40000001</v>
      </c>
      <c r="P121" s="279">
        <v>0.46694190131527952</v>
      </c>
      <c r="Q121" s="280">
        <v>0.52697174815058412</v>
      </c>
      <c r="R121" s="281"/>
    </row>
    <row r="122" spans="2:18" ht="22.5" x14ac:dyDescent="0.2">
      <c r="B122" s="271"/>
      <c r="C122" s="272"/>
      <c r="D122" s="273" t="s">
        <v>408</v>
      </c>
      <c r="E122" s="274" t="s">
        <v>708</v>
      </c>
      <c r="F122" s="274" t="s">
        <v>709</v>
      </c>
      <c r="G122" s="284" t="s">
        <v>710</v>
      </c>
      <c r="H122" s="282">
        <v>22464402.520000003</v>
      </c>
      <c r="I122" s="282">
        <v>1389245.4600000002</v>
      </c>
      <c r="J122" s="277">
        <v>23853647.980000004</v>
      </c>
      <c r="K122" s="277">
        <v>17128549.629999999</v>
      </c>
      <c r="L122" s="283">
        <v>17073065.190000001</v>
      </c>
      <c r="M122" s="283">
        <v>17073065.190000001</v>
      </c>
      <c r="N122" s="283">
        <v>17073065.190000001</v>
      </c>
      <c r="O122" s="277">
        <v>6780582.7900000028</v>
      </c>
      <c r="P122" s="279">
        <v>0.76000530950244027</v>
      </c>
      <c r="Q122" s="280">
        <v>0.7157423134740164</v>
      </c>
      <c r="R122" s="281"/>
    </row>
    <row r="123" spans="2:18" ht="33.75" x14ac:dyDescent="0.2">
      <c r="B123" s="271"/>
      <c r="C123" s="272"/>
      <c r="D123" s="273" t="s">
        <v>408</v>
      </c>
      <c r="E123" s="274" t="s">
        <v>711</v>
      </c>
      <c r="F123" s="274" t="s">
        <v>712</v>
      </c>
      <c r="G123" s="284" t="s">
        <v>375</v>
      </c>
      <c r="H123" s="282">
        <v>231177045.90000001</v>
      </c>
      <c r="I123" s="282">
        <v>209848545.80000007</v>
      </c>
      <c r="J123" s="277">
        <v>441025591.70000005</v>
      </c>
      <c r="K123" s="277">
        <v>201493573.96000001</v>
      </c>
      <c r="L123" s="283">
        <v>164112923.64000002</v>
      </c>
      <c r="M123" s="283">
        <v>164112923.64000002</v>
      </c>
      <c r="N123" s="283">
        <v>164112923.64000002</v>
      </c>
      <c r="O123" s="277">
        <v>276912668.06000006</v>
      </c>
      <c r="P123" s="279">
        <v>0.70990146535132281</v>
      </c>
      <c r="Q123" s="280">
        <v>0.37211655452329162</v>
      </c>
      <c r="R123" s="281"/>
    </row>
    <row r="124" spans="2:18" ht="33.75" x14ac:dyDescent="0.2">
      <c r="B124" s="271"/>
      <c r="C124" s="272"/>
      <c r="D124" s="273" t="s">
        <v>408</v>
      </c>
      <c r="E124" s="274" t="s">
        <v>713</v>
      </c>
      <c r="F124" s="274" t="s">
        <v>714</v>
      </c>
      <c r="G124" s="284" t="s">
        <v>375</v>
      </c>
      <c r="H124" s="282">
        <v>566244903.06999993</v>
      </c>
      <c r="I124" s="282">
        <v>-93019442.699999988</v>
      </c>
      <c r="J124" s="277">
        <v>473225460.36999995</v>
      </c>
      <c r="K124" s="277">
        <v>291052771.19000006</v>
      </c>
      <c r="L124" s="283">
        <v>216727430.82999995</v>
      </c>
      <c r="M124" s="283">
        <v>216727430.82999995</v>
      </c>
      <c r="N124" s="283">
        <v>216764680.74999997</v>
      </c>
      <c r="O124" s="277">
        <v>256498029.53999999</v>
      </c>
      <c r="P124" s="279">
        <v>0.38274504486481503</v>
      </c>
      <c r="Q124" s="280">
        <v>0.45797922761921489</v>
      </c>
      <c r="R124" s="281"/>
    </row>
    <row r="125" spans="2:18" ht="22.5" x14ac:dyDescent="0.2">
      <c r="B125" s="271"/>
      <c r="C125" s="272"/>
      <c r="D125" s="273" t="s">
        <v>408</v>
      </c>
      <c r="E125" s="274" t="s">
        <v>715</v>
      </c>
      <c r="F125" s="274" t="s">
        <v>716</v>
      </c>
      <c r="G125" s="284" t="s">
        <v>717</v>
      </c>
      <c r="H125" s="282">
        <v>30423870.170000002</v>
      </c>
      <c r="I125" s="282">
        <v>3381238.52</v>
      </c>
      <c r="J125" s="277">
        <v>33805108.690000005</v>
      </c>
      <c r="K125" s="277">
        <v>19643242.460000001</v>
      </c>
      <c r="L125" s="283">
        <v>19029425.530000001</v>
      </c>
      <c r="M125" s="283">
        <v>19029425.530000001</v>
      </c>
      <c r="N125" s="283">
        <v>19029425.530000001</v>
      </c>
      <c r="O125" s="277">
        <v>14775683.160000004</v>
      </c>
      <c r="P125" s="279">
        <v>0.62547681881591466</v>
      </c>
      <c r="Q125" s="280">
        <v>0.56291567361915196</v>
      </c>
      <c r="R125" s="281"/>
    </row>
    <row r="126" spans="2:18" ht="22.5" x14ac:dyDescent="0.2">
      <c r="B126" s="271"/>
      <c r="C126" s="272"/>
      <c r="D126" s="273" t="s">
        <v>408</v>
      </c>
      <c r="E126" s="274" t="s">
        <v>718</v>
      </c>
      <c r="F126" s="274" t="s">
        <v>719</v>
      </c>
      <c r="G126" s="284" t="s">
        <v>720</v>
      </c>
      <c r="H126" s="282">
        <v>73610765.220000014</v>
      </c>
      <c r="I126" s="282">
        <v>3669437.5200000014</v>
      </c>
      <c r="J126" s="277">
        <v>77280202.74000001</v>
      </c>
      <c r="K126" s="277">
        <v>52230971.49000001</v>
      </c>
      <c r="L126" s="283">
        <v>52063326.050000004</v>
      </c>
      <c r="M126" s="283">
        <v>52063326.050000004</v>
      </c>
      <c r="N126" s="283">
        <v>52063326.050000004</v>
      </c>
      <c r="O126" s="277">
        <v>25216876.690000005</v>
      </c>
      <c r="P126" s="279">
        <v>0.70727869618524797</v>
      </c>
      <c r="Q126" s="280">
        <v>0.67369551585107545</v>
      </c>
      <c r="R126" s="281"/>
    </row>
    <row r="127" spans="2:18" ht="33.75" x14ac:dyDescent="0.2">
      <c r="B127" s="271"/>
      <c r="C127" s="272"/>
      <c r="D127" s="273" t="s">
        <v>408</v>
      </c>
      <c r="E127" s="274" t="s">
        <v>721</v>
      </c>
      <c r="F127" s="274" t="s">
        <v>722</v>
      </c>
      <c r="G127" s="284" t="s">
        <v>407</v>
      </c>
      <c r="H127" s="282">
        <v>227059979</v>
      </c>
      <c r="I127" s="282">
        <v>95829775.299999997</v>
      </c>
      <c r="J127" s="277">
        <v>322889754.30000001</v>
      </c>
      <c r="K127" s="277">
        <v>302890811.74000001</v>
      </c>
      <c r="L127" s="283">
        <v>89227048.860000014</v>
      </c>
      <c r="M127" s="283">
        <v>89227048.860000014</v>
      </c>
      <c r="N127" s="283">
        <v>89227048.859999999</v>
      </c>
      <c r="O127" s="277">
        <v>233662705.44</v>
      </c>
      <c r="P127" s="279">
        <v>0.39296686828285143</v>
      </c>
      <c r="Q127" s="280">
        <v>0.27633905279353738</v>
      </c>
      <c r="R127" s="281"/>
    </row>
    <row r="128" spans="2:18" ht="22.5" x14ac:dyDescent="0.2">
      <c r="B128" s="271"/>
      <c r="C128" s="272"/>
      <c r="D128" s="273" t="s">
        <v>408</v>
      </c>
      <c r="E128" s="274" t="s">
        <v>723</v>
      </c>
      <c r="F128" s="274" t="s">
        <v>724</v>
      </c>
      <c r="G128" s="284" t="s">
        <v>725</v>
      </c>
      <c r="H128" s="282">
        <v>45433285.199999996</v>
      </c>
      <c r="I128" s="282">
        <v>3520202.8900000006</v>
      </c>
      <c r="J128" s="277">
        <v>48953488.089999996</v>
      </c>
      <c r="K128" s="277">
        <v>34614882.850000001</v>
      </c>
      <c r="L128" s="283">
        <v>34367499.450000003</v>
      </c>
      <c r="M128" s="283">
        <v>34367499.450000003</v>
      </c>
      <c r="N128" s="283">
        <v>34367499.450000003</v>
      </c>
      <c r="O128" s="277">
        <v>14585988.639999993</v>
      </c>
      <c r="P128" s="279">
        <v>0.75643879368864142</v>
      </c>
      <c r="Q128" s="280">
        <v>0.70204393580322721</v>
      </c>
      <c r="R128" s="281"/>
    </row>
    <row r="129" spans="2:18" ht="45" x14ac:dyDescent="0.2">
      <c r="B129" s="271"/>
      <c r="C129" s="272"/>
      <c r="D129" s="273" t="s">
        <v>408</v>
      </c>
      <c r="E129" s="274" t="s">
        <v>726</v>
      </c>
      <c r="F129" s="274" t="s">
        <v>727</v>
      </c>
      <c r="G129" s="284" t="s">
        <v>411</v>
      </c>
      <c r="H129" s="282">
        <v>61671</v>
      </c>
      <c r="I129" s="282">
        <v>420885</v>
      </c>
      <c r="J129" s="277">
        <v>482556</v>
      </c>
      <c r="K129" s="277">
        <v>394923.81</v>
      </c>
      <c r="L129" s="283">
        <v>249671.44999999998</v>
      </c>
      <c r="M129" s="283">
        <v>249671.44999999998</v>
      </c>
      <c r="N129" s="283">
        <v>249671.44999999998</v>
      </c>
      <c r="O129" s="277">
        <v>232884.55000000002</v>
      </c>
      <c r="P129" s="279">
        <v>4.0484417311215966</v>
      </c>
      <c r="Q129" s="280">
        <v>0.51739373254088639</v>
      </c>
      <c r="R129" s="281"/>
    </row>
    <row r="130" spans="2:18" ht="45" x14ac:dyDescent="0.2">
      <c r="B130" s="271"/>
      <c r="C130" s="272"/>
      <c r="D130" s="273" t="s">
        <v>408</v>
      </c>
      <c r="E130" s="274" t="s">
        <v>728</v>
      </c>
      <c r="F130" s="274" t="s">
        <v>729</v>
      </c>
      <c r="G130" s="284" t="s">
        <v>414</v>
      </c>
      <c r="H130" s="282">
        <v>32500</v>
      </c>
      <c r="I130" s="282">
        <v>54200</v>
      </c>
      <c r="J130" s="277">
        <v>86700</v>
      </c>
      <c r="K130" s="277">
        <v>47435.58</v>
      </c>
      <c r="L130" s="283">
        <v>30345.980000000003</v>
      </c>
      <c r="M130" s="283">
        <v>30345.980000000003</v>
      </c>
      <c r="N130" s="283">
        <v>30345.98</v>
      </c>
      <c r="O130" s="277">
        <v>56354.02</v>
      </c>
      <c r="P130" s="279">
        <v>0.93372246153846161</v>
      </c>
      <c r="Q130" s="280">
        <v>0.35001130334486741</v>
      </c>
      <c r="R130" s="281"/>
    </row>
    <row r="131" spans="2:18" ht="45" x14ac:dyDescent="0.2">
      <c r="B131" s="271"/>
      <c r="C131" s="272"/>
      <c r="D131" s="273" t="s">
        <v>408</v>
      </c>
      <c r="E131" s="274" t="s">
        <v>730</v>
      </c>
      <c r="F131" s="274" t="s">
        <v>731</v>
      </c>
      <c r="G131" s="284" t="s">
        <v>417</v>
      </c>
      <c r="H131" s="282">
        <v>20098</v>
      </c>
      <c r="I131" s="282">
        <v>78870</v>
      </c>
      <c r="J131" s="277">
        <v>98968</v>
      </c>
      <c r="K131" s="277">
        <v>26631.809999999998</v>
      </c>
      <c r="L131" s="283">
        <v>0</v>
      </c>
      <c r="M131" s="283">
        <v>0</v>
      </c>
      <c r="N131" s="283">
        <v>0</v>
      </c>
      <c r="O131" s="277">
        <v>98968</v>
      </c>
      <c r="P131" s="279">
        <v>0</v>
      </c>
      <c r="Q131" s="280">
        <v>0</v>
      </c>
      <c r="R131" s="281"/>
    </row>
    <row r="132" spans="2:18" ht="45" x14ac:dyDescent="0.2">
      <c r="B132" s="271"/>
      <c r="C132" s="272"/>
      <c r="D132" s="273" t="s">
        <v>408</v>
      </c>
      <c r="E132" s="274" t="s">
        <v>732</v>
      </c>
      <c r="F132" s="274" t="s">
        <v>733</v>
      </c>
      <c r="G132" s="284" t="s">
        <v>420</v>
      </c>
      <c r="H132" s="282">
        <v>77646</v>
      </c>
      <c r="I132" s="282">
        <v>108913</v>
      </c>
      <c r="J132" s="277">
        <v>186559</v>
      </c>
      <c r="K132" s="277">
        <v>183586.26</v>
      </c>
      <c r="L132" s="283">
        <v>53296.799999999988</v>
      </c>
      <c r="M132" s="283">
        <v>53296.799999999988</v>
      </c>
      <c r="N132" s="283">
        <v>53296.800000000003</v>
      </c>
      <c r="O132" s="277">
        <v>133262.20000000001</v>
      </c>
      <c r="P132" s="279">
        <v>0.68640754192102604</v>
      </c>
      <c r="Q132" s="280">
        <v>0.28568334950337421</v>
      </c>
      <c r="R132" s="281"/>
    </row>
    <row r="133" spans="2:18" ht="45" x14ac:dyDescent="0.2">
      <c r="B133" s="271"/>
      <c r="C133" s="272"/>
      <c r="D133" s="273" t="s">
        <v>408</v>
      </c>
      <c r="E133" s="274" t="s">
        <v>734</v>
      </c>
      <c r="F133" s="274" t="s">
        <v>735</v>
      </c>
      <c r="G133" s="284" t="s">
        <v>423</v>
      </c>
      <c r="H133" s="282">
        <v>163285.51</v>
      </c>
      <c r="I133" s="282">
        <v>91361.849999999991</v>
      </c>
      <c r="J133" s="277">
        <v>254647.36</v>
      </c>
      <c r="K133" s="277">
        <v>162091.93</v>
      </c>
      <c r="L133" s="283">
        <v>147018.27000000002</v>
      </c>
      <c r="M133" s="283">
        <v>147018.27000000002</v>
      </c>
      <c r="N133" s="283">
        <v>147018.27000000002</v>
      </c>
      <c r="O133" s="277">
        <v>107629.08999999997</v>
      </c>
      <c r="P133" s="279">
        <v>0.90037548340939755</v>
      </c>
      <c r="Q133" s="280">
        <v>0.57734064079831826</v>
      </c>
      <c r="R133" s="281"/>
    </row>
    <row r="134" spans="2:18" ht="45" x14ac:dyDescent="0.2">
      <c r="B134" s="271"/>
      <c r="C134" s="272"/>
      <c r="D134" s="273" t="s">
        <v>408</v>
      </c>
      <c r="E134" s="274" t="s">
        <v>736</v>
      </c>
      <c r="F134" s="274" t="s">
        <v>737</v>
      </c>
      <c r="G134" s="284" t="s">
        <v>426</v>
      </c>
      <c r="H134" s="282">
        <v>40600</v>
      </c>
      <c r="I134" s="282">
        <v>63131</v>
      </c>
      <c r="J134" s="277">
        <v>103731</v>
      </c>
      <c r="K134" s="277">
        <v>88473.51999999999</v>
      </c>
      <c r="L134" s="283">
        <v>46263.76</v>
      </c>
      <c r="M134" s="283">
        <v>46263.76</v>
      </c>
      <c r="N134" s="283">
        <v>46263.759999999995</v>
      </c>
      <c r="O134" s="277">
        <v>57467.24</v>
      </c>
      <c r="P134" s="279">
        <v>1.1395014778325123</v>
      </c>
      <c r="Q134" s="280">
        <v>0.44599743567496702</v>
      </c>
      <c r="R134" s="281"/>
    </row>
    <row r="135" spans="2:18" ht="45" x14ac:dyDescent="0.2">
      <c r="B135" s="271"/>
      <c r="C135" s="272"/>
      <c r="D135" s="273" t="s">
        <v>408</v>
      </c>
      <c r="E135" s="274" t="s">
        <v>738</v>
      </c>
      <c r="F135" s="274" t="s">
        <v>739</v>
      </c>
      <c r="G135" s="284" t="s">
        <v>429</v>
      </c>
      <c r="H135" s="282">
        <v>125839</v>
      </c>
      <c r="I135" s="282">
        <v>-40099.450000000012</v>
      </c>
      <c r="J135" s="277">
        <v>85739.549999999988</v>
      </c>
      <c r="K135" s="277">
        <v>83540.639999999999</v>
      </c>
      <c r="L135" s="283">
        <v>58388.439999999995</v>
      </c>
      <c r="M135" s="283">
        <v>58388.439999999995</v>
      </c>
      <c r="N135" s="283">
        <v>58388.44</v>
      </c>
      <c r="O135" s="277">
        <v>27351.109999999993</v>
      </c>
      <c r="P135" s="279">
        <v>0.463993197657324</v>
      </c>
      <c r="Q135" s="280">
        <v>0.6809977425820406</v>
      </c>
      <c r="R135" s="281"/>
    </row>
    <row r="136" spans="2:18" ht="45" x14ac:dyDescent="0.2">
      <c r="B136" s="271"/>
      <c r="C136" s="272"/>
      <c r="D136" s="273" t="s">
        <v>408</v>
      </c>
      <c r="E136" s="274" t="s">
        <v>740</v>
      </c>
      <c r="F136" s="274" t="s">
        <v>741</v>
      </c>
      <c r="G136" s="284" t="s">
        <v>432</v>
      </c>
      <c r="H136" s="282">
        <v>85834</v>
      </c>
      <c r="I136" s="282">
        <v>47952.000000000007</v>
      </c>
      <c r="J136" s="277">
        <v>133786</v>
      </c>
      <c r="K136" s="277">
        <v>113735.47</v>
      </c>
      <c r="L136" s="283">
        <v>77603.550000000017</v>
      </c>
      <c r="M136" s="283">
        <v>77603.550000000017</v>
      </c>
      <c r="N136" s="283">
        <v>77603.55</v>
      </c>
      <c r="O136" s="277">
        <v>56182.449999999983</v>
      </c>
      <c r="P136" s="279">
        <v>0.90411200689703397</v>
      </c>
      <c r="Q136" s="280">
        <v>0.58005733036341633</v>
      </c>
      <c r="R136" s="281"/>
    </row>
    <row r="137" spans="2:18" ht="22.5" x14ac:dyDescent="0.2">
      <c r="B137" s="271"/>
      <c r="C137" s="272"/>
      <c r="D137" s="273" t="s">
        <v>408</v>
      </c>
      <c r="E137" s="274" t="s">
        <v>742</v>
      </c>
      <c r="F137" s="274" t="s">
        <v>743</v>
      </c>
      <c r="G137" s="284" t="s">
        <v>450</v>
      </c>
      <c r="H137" s="282">
        <v>10195646</v>
      </c>
      <c r="I137" s="282">
        <v>519858.1</v>
      </c>
      <c r="J137" s="277">
        <v>10715504.1</v>
      </c>
      <c r="K137" s="277">
        <v>4894297.3500000006</v>
      </c>
      <c r="L137" s="283">
        <v>4800395.3500000006</v>
      </c>
      <c r="M137" s="283">
        <v>4800395.3500000006</v>
      </c>
      <c r="N137" s="283">
        <v>4800395.3500000006</v>
      </c>
      <c r="O137" s="277">
        <v>5915108.7499999991</v>
      </c>
      <c r="P137" s="279">
        <v>0.47082797401949816</v>
      </c>
      <c r="Q137" s="280">
        <v>0.44798595616234244</v>
      </c>
      <c r="R137" s="281"/>
    </row>
    <row r="138" spans="2:18" ht="22.5" x14ac:dyDescent="0.2">
      <c r="B138" s="271"/>
      <c r="C138" s="272"/>
      <c r="D138" s="273" t="s">
        <v>408</v>
      </c>
      <c r="E138" s="274" t="s">
        <v>744</v>
      </c>
      <c r="F138" s="274" t="s">
        <v>745</v>
      </c>
      <c r="G138" s="284" t="s">
        <v>453</v>
      </c>
      <c r="H138" s="282">
        <v>3361195</v>
      </c>
      <c r="I138" s="282">
        <v>276923.5</v>
      </c>
      <c r="J138" s="277">
        <v>3638118.5</v>
      </c>
      <c r="K138" s="277">
        <v>1745336.04</v>
      </c>
      <c r="L138" s="283">
        <v>1702728.54</v>
      </c>
      <c r="M138" s="283">
        <v>1702728.54</v>
      </c>
      <c r="N138" s="283">
        <v>1702728.54</v>
      </c>
      <c r="O138" s="277">
        <v>1935389.96</v>
      </c>
      <c r="P138" s="279">
        <v>0.50658427731803723</v>
      </c>
      <c r="Q138" s="280">
        <v>0.46802448573349109</v>
      </c>
      <c r="R138" s="281"/>
    </row>
    <row r="139" spans="2:18" ht="22.5" x14ac:dyDescent="0.2">
      <c r="B139" s="271"/>
      <c r="C139" s="272"/>
      <c r="D139" s="273" t="s">
        <v>408</v>
      </c>
      <c r="E139" s="274" t="s">
        <v>746</v>
      </c>
      <c r="F139" s="274" t="s">
        <v>747</v>
      </c>
      <c r="G139" s="284" t="s">
        <v>456</v>
      </c>
      <c r="H139" s="282">
        <v>8634911</v>
      </c>
      <c r="I139" s="282">
        <v>39408.179999999935</v>
      </c>
      <c r="J139" s="277">
        <v>8674319.1799999997</v>
      </c>
      <c r="K139" s="277">
        <v>4283689.74</v>
      </c>
      <c r="L139" s="283">
        <v>4184831.7399999998</v>
      </c>
      <c r="M139" s="283">
        <v>4184831.7399999998</v>
      </c>
      <c r="N139" s="283">
        <v>4184831.7399999998</v>
      </c>
      <c r="O139" s="277">
        <v>4489487.4399999995</v>
      </c>
      <c r="P139" s="279">
        <v>0.48464098124462429</v>
      </c>
      <c r="Q139" s="280">
        <v>0.48243921547742724</v>
      </c>
      <c r="R139" s="281"/>
    </row>
    <row r="140" spans="2:18" ht="22.5" x14ac:dyDescent="0.2">
      <c r="B140" s="271"/>
      <c r="C140" s="272"/>
      <c r="D140" s="273" t="s">
        <v>408</v>
      </c>
      <c r="E140" s="274" t="s">
        <v>748</v>
      </c>
      <c r="F140" s="274" t="s">
        <v>749</v>
      </c>
      <c r="G140" s="284" t="s">
        <v>459</v>
      </c>
      <c r="H140" s="282">
        <v>4140753</v>
      </c>
      <c r="I140" s="282">
        <v>208141.33999999997</v>
      </c>
      <c r="J140" s="277">
        <v>4348894.34</v>
      </c>
      <c r="K140" s="277">
        <v>2089102.4600000002</v>
      </c>
      <c r="L140" s="283">
        <v>2043927.4600000002</v>
      </c>
      <c r="M140" s="283">
        <v>2043927.4600000002</v>
      </c>
      <c r="N140" s="283">
        <v>2043927.4600000002</v>
      </c>
      <c r="O140" s="277">
        <v>2304966.88</v>
      </c>
      <c r="P140" s="279">
        <v>0.49361250477872026</v>
      </c>
      <c r="Q140" s="280">
        <v>0.46998784063353449</v>
      </c>
      <c r="R140" s="281"/>
    </row>
    <row r="141" spans="2:18" ht="22.5" x14ac:dyDescent="0.2">
      <c r="B141" s="271"/>
      <c r="C141" s="272"/>
      <c r="D141" s="273" t="s">
        <v>408</v>
      </c>
      <c r="E141" s="274" t="s">
        <v>750</v>
      </c>
      <c r="F141" s="274" t="s">
        <v>751</v>
      </c>
      <c r="G141" s="284" t="s">
        <v>462</v>
      </c>
      <c r="H141" s="282">
        <v>10597150</v>
      </c>
      <c r="I141" s="282">
        <v>154703.5</v>
      </c>
      <c r="J141" s="277">
        <v>10751853.5</v>
      </c>
      <c r="K141" s="277">
        <v>4957343.79</v>
      </c>
      <c r="L141" s="283">
        <v>4853307.29</v>
      </c>
      <c r="M141" s="283">
        <v>4853307.29</v>
      </c>
      <c r="N141" s="283">
        <v>4853307.29</v>
      </c>
      <c r="O141" s="277">
        <v>5898546.21</v>
      </c>
      <c r="P141" s="279">
        <v>0.45798231505640669</v>
      </c>
      <c r="Q141" s="280">
        <v>0.45139261709620576</v>
      </c>
      <c r="R141" s="281"/>
    </row>
    <row r="142" spans="2:18" ht="22.5" x14ac:dyDescent="0.2">
      <c r="B142" s="271"/>
      <c r="C142" s="272"/>
      <c r="D142" s="273" t="s">
        <v>408</v>
      </c>
      <c r="E142" s="274" t="s">
        <v>752</v>
      </c>
      <c r="F142" s="274" t="s">
        <v>753</v>
      </c>
      <c r="G142" s="284" t="s">
        <v>465</v>
      </c>
      <c r="H142" s="282">
        <v>3319225</v>
      </c>
      <c r="I142" s="282">
        <v>383344.5</v>
      </c>
      <c r="J142" s="277">
        <v>3702569.5</v>
      </c>
      <c r="K142" s="277">
        <v>1679363.7300000002</v>
      </c>
      <c r="L142" s="283">
        <v>1640154.2300000002</v>
      </c>
      <c r="M142" s="283">
        <v>1640154.2300000002</v>
      </c>
      <c r="N142" s="283">
        <v>1640154.2300000002</v>
      </c>
      <c r="O142" s="277">
        <v>2062415.2699999998</v>
      </c>
      <c r="P142" s="279">
        <v>0.49413770684421821</v>
      </c>
      <c r="Q142" s="280">
        <v>0.44297729725262419</v>
      </c>
      <c r="R142" s="281"/>
    </row>
    <row r="143" spans="2:18" ht="22.5" x14ac:dyDescent="0.2">
      <c r="B143" s="271"/>
      <c r="C143" s="272"/>
      <c r="D143" s="273" t="s">
        <v>408</v>
      </c>
      <c r="E143" s="274" t="s">
        <v>754</v>
      </c>
      <c r="F143" s="274" t="s">
        <v>755</v>
      </c>
      <c r="G143" s="284" t="s">
        <v>468</v>
      </c>
      <c r="H143" s="282">
        <v>6718879</v>
      </c>
      <c r="I143" s="282">
        <v>-377200.66000000003</v>
      </c>
      <c r="J143" s="277">
        <v>6341678.3399999999</v>
      </c>
      <c r="K143" s="277">
        <v>2978452.52</v>
      </c>
      <c r="L143" s="283">
        <v>2919618.02</v>
      </c>
      <c r="M143" s="283">
        <v>2919618.02</v>
      </c>
      <c r="N143" s="283">
        <v>2919618.02</v>
      </c>
      <c r="O143" s="277">
        <v>3422060.32</v>
      </c>
      <c r="P143" s="279">
        <v>0.43453945516804215</v>
      </c>
      <c r="Q143" s="280">
        <v>0.46038569972629678</v>
      </c>
      <c r="R143" s="281"/>
    </row>
    <row r="144" spans="2:18" ht="22.5" x14ac:dyDescent="0.2">
      <c r="B144" s="271"/>
      <c r="C144" s="272"/>
      <c r="D144" s="273" t="s">
        <v>408</v>
      </c>
      <c r="E144" s="274" t="s">
        <v>756</v>
      </c>
      <c r="F144" s="274" t="s">
        <v>757</v>
      </c>
      <c r="G144" s="284" t="s">
        <v>471</v>
      </c>
      <c r="H144" s="282">
        <v>11427854</v>
      </c>
      <c r="I144" s="282">
        <v>787043.41999999993</v>
      </c>
      <c r="J144" s="277">
        <v>12214897.42</v>
      </c>
      <c r="K144" s="277">
        <v>5834129.7200000007</v>
      </c>
      <c r="L144" s="283">
        <v>5741441.7200000007</v>
      </c>
      <c r="M144" s="283">
        <v>5741441.7200000007</v>
      </c>
      <c r="N144" s="283">
        <v>5741441.7200000007</v>
      </c>
      <c r="O144" s="277">
        <v>6473455.6999999993</v>
      </c>
      <c r="P144" s="279">
        <v>0.50240768914268596</v>
      </c>
      <c r="Q144" s="280">
        <v>0.47003601606995737</v>
      </c>
      <c r="R144" s="281"/>
    </row>
    <row r="145" spans="2:18" ht="22.5" x14ac:dyDescent="0.2">
      <c r="B145" s="271"/>
      <c r="C145" s="272"/>
      <c r="D145" s="273" t="s">
        <v>408</v>
      </c>
      <c r="E145" s="274" t="s">
        <v>758</v>
      </c>
      <c r="F145" s="274" t="s">
        <v>759</v>
      </c>
      <c r="G145" s="284" t="s">
        <v>474</v>
      </c>
      <c r="H145" s="282">
        <v>6614338</v>
      </c>
      <c r="I145" s="282">
        <v>985752.5</v>
      </c>
      <c r="J145" s="277">
        <v>7600090.5</v>
      </c>
      <c r="K145" s="277">
        <v>3966372.71</v>
      </c>
      <c r="L145" s="283">
        <v>3927335.21</v>
      </c>
      <c r="M145" s="283">
        <v>3927335.21</v>
      </c>
      <c r="N145" s="283">
        <v>3927335.21</v>
      </c>
      <c r="O145" s="277">
        <v>3672755.29</v>
      </c>
      <c r="P145" s="279">
        <v>0.5937608888448096</v>
      </c>
      <c r="Q145" s="280">
        <v>0.51674847950823743</v>
      </c>
      <c r="R145" s="281"/>
    </row>
    <row r="146" spans="2:18" ht="22.5" x14ac:dyDescent="0.2">
      <c r="B146" s="271"/>
      <c r="C146" s="272"/>
      <c r="D146" s="273" t="s">
        <v>408</v>
      </c>
      <c r="E146" s="274" t="s">
        <v>760</v>
      </c>
      <c r="F146" s="274" t="s">
        <v>761</v>
      </c>
      <c r="G146" s="284" t="s">
        <v>477</v>
      </c>
      <c r="H146" s="282">
        <v>5816113</v>
      </c>
      <c r="I146" s="282">
        <v>-45549</v>
      </c>
      <c r="J146" s="277">
        <v>5770564</v>
      </c>
      <c r="K146" s="277">
        <v>2482368.8400000003</v>
      </c>
      <c r="L146" s="283">
        <v>2444687.8400000003</v>
      </c>
      <c r="M146" s="283">
        <v>2444687.8400000003</v>
      </c>
      <c r="N146" s="283">
        <v>2444687.8400000003</v>
      </c>
      <c r="O146" s="277">
        <v>3325876.1599999997</v>
      </c>
      <c r="P146" s="279">
        <v>0.4203301827182519</v>
      </c>
      <c r="Q146" s="280">
        <v>0.42364799004048831</v>
      </c>
      <c r="R146" s="281"/>
    </row>
    <row r="147" spans="2:18" ht="22.5" x14ac:dyDescent="0.2">
      <c r="B147" s="271"/>
      <c r="C147" s="272"/>
      <c r="D147" s="273" t="s">
        <v>408</v>
      </c>
      <c r="E147" s="274" t="s">
        <v>762</v>
      </c>
      <c r="F147" s="274" t="s">
        <v>763</v>
      </c>
      <c r="G147" s="284" t="s">
        <v>480</v>
      </c>
      <c r="H147" s="282">
        <v>2950573</v>
      </c>
      <c r="I147" s="282">
        <v>279445</v>
      </c>
      <c r="J147" s="277">
        <v>3230018</v>
      </c>
      <c r="K147" s="277">
        <v>1703191.23</v>
      </c>
      <c r="L147" s="283">
        <v>1681004.23</v>
      </c>
      <c r="M147" s="283">
        <v>1681004.23</v>
      </c>
      <c r="N147" s="283">
        <v>1681004.23</v>
      </c>
      <c r="O147" s="277">
        <v>1549013.77</v>
      </c>
      <c r="P147" s="279">
        <v>0.56972128125621702</v>
      </c>
      <c r="Q147" s="280">
        <v>0.52043184589064206</v>
      </c>
      <c r="R147" s="281"/>
    </row>
    <row r="148" spans="2:18" ht="22.5" x14ac:dyDescent="0.2">
      <c r="B148" s="271"/>
      <c r="C148" s="272"/>
      <c r="D148" s="273" t="s">
        <v>408</v>
      </c>
      <c r="E148" s="274" t="s">
        <v>764</v>
      </c>
      <c r="F148" s="274" t="s">
        <v>765</v>
      </c>
      <c r="G148" s="284" t="s">
        <v>483</v>
      </c>
      <c r="H148" s="282">
        <v>5465875</v>
      </c>
      <c r="I148" s="282">
        <v>3693233.28</v>
      </c>
      <c r="J148" s="277">
        <v>9159108.2799999993</v>
      </c>
      <c r="K148" s="277">
        <v>5047074.93</v>
      </c>
      <c r="L148" s="283">
        <v>5008579.93</v>
      </c>
      <c r="M148" s="283">
        <v>5008579.93</v>
      </c>
      <c r="N148" s="283">
        <v>5008579.93</v>
      </c>
      <c r="O148" s="277">
        <v>4150528.3499999996</v>
      </c>
      <c r="P148" s="279">
        <v>0.91633634687950227</v>
      </c>
      <c r="Q148" s="280">
        <v>0.54684143662072748</v>
      </c>
      <c r="R148" s="281"/>
    </row>
    <row r="149" spans="2:18" ht="22.5" x14ac:dyDescent="0.2">
      <c r="B149" s="271"/>
      <c r="C149" s="272"/>
      <c r="D149" s="273" t="s">
        <v>408</v>
      </c>
      <c r="E149" s="274" t="s">
        <v>766</v>
      </c>
      <c r="F149" s="274" t="s">
        <v>767</v>
      </c>
      <c r="G149" s="284" t="s">
        <v>486</v>
      </c>
      <c r="H149" s="282">
        <v>18762535</v>
      </c>
      <c r="I149" s="282">
        <v>6546435.3100000005</v>
      </c>
      <c r="J149" s="277">
        <v>25308970.310000002</v>
      </c>
      <c r="K149" s="277">
        <v>10012227.33</v>
      </c>
      <c r="L149" s="283">
        <v>9785291.3300000001</v>
      </c>
      <c r="M149" s="283">
        <v>9785291.3300000001</v>
      </c>
      <c r="N149" s="283">
        <v>9785291.3300000001</v>
      </c>
      <c r="O149" s="277">
        <v>15523678.980000002</v>
      </c>
      <c r="P149" s="279">
        <v>0.52153354170958244</v>
      </c>
      <c r="Q149" s="280">
        <v>0.38663332447522236</v>
      </c>
      <c r="R149" s="281"/>
    </row>
    <row r="150" spans="2:18" ht="33.75" x14ac:dyDescent="0.2">
      <c r="B150" s="271"/>
      <c r="C150" s="272"/>
      <c r="D150" s="273" t="s">
        <v>408</v>
      </c>
      <c r="E150" s="274" t="s">
        <v>768</v>
      </c>
      <c r="F150" s="274" t="s">
        <v>769</v>
      </c>
      <c r="G150" s="284" t="s">
        <v>489</v>
      </c>
      <c r="H150" s="282">
        <v>5226759</v>
      </c>
      <c r="I150" s="282">
        <v>616230</v>
      </c>
      <c r="J150" s="277">
        <v>5842989</v>
      </c>
      <c r="K150" s="277">
        <v>2433347.1</v>
      </c>
      <c r="L150" s="283">
        <v>2379503.6</v>
      </c>
      <c r="M150" s="283">
        <v>2379503.6</v>
      </c>
      <c r="N150" s="283">
        <v>2379503.6</v>
      </c>
      <c r="O150" s="277">
        <v>3463485.4</v>
      </c>
      <c r="P150" s="279">
        <v>0.45525412593157638</v>
      </c>
      <c r="Q150" s="280">
        <v>0.40724081458992994</v>
      </c>
      <c r="R150" s="281"/>
    </row>
    <row r="151" spans="2:18" ht="22.5" x14ac:dyDescent="0.2">
      <c r="B151" s="271"/>
      <c r="C151" s="272"/>
      <c r="D151" s="273" t="s">
        <v>408</v>
      </c>
      <c r="E151" s="274" t="s">
        <v>770</v>
      </c>
      <c r="F151" s="274" t="s">
        <v>771</v>
      </c>
      <c r="G151" s="284" t="s">
        <v>492</v>
      </c>
      <c r="H151" s="282">
        <v>6079356</v>
      </c>
      <c r="I151" s="282">
        <v>2984753.1599999997</v>
      </c>
      <c r="J151" s="277">
        <v>9064109.1600000001</v>
      </c>
      <c r="K151" s="277">
        <v>3872791.09</v>
      </c>
      <c r="L151" s="283">
        <v>3812479.09</v>
      </c>
      <c r="M151" s="283">
        <v>3812479.09</v>
      </c>
      <c r="N151" s="283">
        <v>3812479.09</v>
      </c>
      <c r="O151" s="277">
        <v>5251630.07</v>
      </c>
      <c r="P151" s="279">
        <v>0.62711890700264961</v>
      </c>
      <c r="Q151" s="280">
        <v>0.42061266283337656</v>
      </c>
      <c r="R151" s="281"/>
    </row>
    <row r="152" spans="2:18" ht="22.5" x14ac:dyDescent="0.2">
      <c r="B152" s="271"/>
      <c r="C152" s="272"/>
      <c r="D152" s="273" t="s">
        <v>408</v>
      </c>
      <c r="E152" s="274" t="s">
        <v>772</v>
      </c>
      <c r="F152" s="274" t="s">
        <v>773</v>
      </c>
      <c r="G152" s="284" t="s">
        <v>495</v>
      </c>
      <c r="H152" s="282">
        <v>8636552</v>
      </c>
      <c r="I152" s="282">
        <v>2401461.12</v>
      </c>
      <c r="J152" s="277">
        <v>11038013.120000001</v>
      </c>
      <c r="K152" s="277">
        <v>4663822.9399999995</v>
      </c>
      <c r="L152" s="283">
        <v>4604523.9399999995</v>
      </c>
      <c r="M152" s="283">
        <v>4604523.9399999995</v>
      </c>
      <c r="N152" s="283">
        <v>4604523.9399999995</v>
      </c>
      <c r="O152" s="277">
        <v>6433489.1800000016</v>
      </c>
      <c r="P152" s="279">
        <v>0.53314377543260316</v>
      </c>
      <c r="Q152" s="280">
        <v>0.41715151902265535</v>
      </c>
      <c r="R152" s="281"/>
    </row>
    <row r="153" spans="2:18" ht="22.5" x14ac:dyDescent="0.2">
      <c r="B153" s="271"/>
      <c r="C153" s="272"/>
      <c r="D153" s="273" t="s">
        <v>408</v>
      </c>
      <c r="E153" s="274" t="s">
        <v>774</v>
      </c>
      <c r="F153" s="274" t="s">
        <v>775</v>
      </c>
      <c r="G153" s="284" t="s">
        <v>498</v>
      </c>
      <c r="H153" s="282">
        <v>6813140</v>
      </c>
      <c r="I153" s="282">
        <v>3346177.5300000003</v>
      </c>
      <c r="J153" s="277">
        <v>10159317.530000001</v>
      </c>
      <c r="K153" s="277">
        <v>4542556.4800000004</v>
      </c>
      <c r="L153" s="283">
        <v>4485728.4800000004</v>
      </c>
      <c r="M153" s="283">
        <v>4485728.4800000004</v>
      </c>
      <c r="N153" s="283">
        <v>4485728.4800000004</v>
      </c>
      <c r="O153" s="277">
        <v>5673589.0500000007</v>
      </c>
      <c r="P153" s="279">
        <v>0.65839370393093355</v>
      </c>
      <c r="Q153" s="280">
        <v>0.44153836778443523</v>
      </c>
      <c r="R153" s="281"/>
    </row>
    <row r="154" spans="2:18" ht="22.5" x14ac:dyDescent="0.2">
      <c r="B154" s="271"/>
      <c r="C154" s="272"/>
      <c r="D154" s="273" t="s">
        <v>408</v>
      </c>
      <c r="E154" s="274" t="s">
        <v>776</v>
      </c>
      <c r="F154" s="274" t="s">
        <v>777</v>
      </c>
      <c r="G154" s="284" t="s">
        <v>501</v>
      </c>
      <c r="H154" s="282">
        <v>1171722</v>
      </c>
      <c r="I154" s="282">
        <v>542223.68999999994</v>
      </c>
      <c r="J154" s="277">
        <v>1713945.69</v>
      </c>
      <c r="K154" s="277">
        <v>726214.71000000008</v>
      </c>
      <c r="L154" s="283">
        <v>715362.21000000008</v>
      </c>
      <c r="M154" s="283">
        <v>715362.21000000008</v>
      </c>
      <c r="N154" s="283">
        <v>715362.21000000008</v>
      </c>
      <c r="O154" s="277">
        <v>998583.47999999986</v>
      </c>
      <c r="P154" s="279">
        <v>0.61052212896915825</v>
      </c>
      <c r="Q154" s="280">
        <v>0.41737740826548597</v>
      </c>
      <c r="R154" s="281"/>
    </row>
    <row r="155" spans="2:18" ht="22.5" x14ac:dyDescent="0.2">
      <c r="B155" s="271"/>
      <c r="C155" s="272"/>
      <c r="D155" s="273" t="s">
        <v>408</v>
      </c>
      <c r="E155" s="274" t="s">
        <v>778</v>
      </c>
      <c r="F155" s="274" t="s">
        <v>779</v>
      </c>
      <c r="G155" s="284" t="s">
        <v>504</v>
      </c>
      <c r="H155" s="282">
        <v>5326547</v>
      </c>
      <c r="I155" s="282">
        <v>2687703.7199999997</v>
      </c>
      <c r="J155" s="277">
        <v>8014250.7199999997</v>
      </c>
      <c r="K155" s="277">
        <v>3665511.26</v>
      </c>
      <c r="L155" s="283">
        <v>3620300.76</v>
      </c>
      <c r="M155" s="283">
        <v>3620300.76</v>
      </c>
      <c r="N155" s="283">
        <v>3620300.76</v>
      </c>
      <c r="O155" s="277">
        <v>4393949.96</v>
      </c>
      <c r="P155" s="279">
        <v>0.67967123166283894</v>
      </c>
      <c r="Q155" s="280">
        <v>0.45173290510681702</v>
      </c>
      <c r="R155" s="281"/>
    </row>
    <row r="156" spans="2:18" ht="22.5" x14ac:dyDescent="0.2">
      <c r="B156" s="271"/>
      <c r="C156" s="272"/>
      <c r="D156" s="273" t="s">
        <v>408</v>
      </c>
      <c r="E156" s="274" t="s">
        <v>780</v>
      </c>
      <c r="F156" s="274" t="s">
        <v>781</v>
      </c>
      <c r="G156" s="284" t="s">
        <v>507</v>
      </c>
      <c r="H156" s="282">
        <v>6710658</v>
      </c>
      <c r="I156" s="282">
        <v>2755066.0700000003</v>
      </c>
      <c r="J156" s="277">
        <v>9465724.0700000003</v>
      </c>
      <c r="K156" s="277">
        <v>3959270.6199999996</v>
      </c>
      <c r="L156" s="283">
        <v>3874791.6199999996</v>
      </c>
      <c r="M156" s="283">
        <v>3874791.6199999996</v>
      </c>
      <c r="N156" s="283">
        <v>3874791.6199999996</v>
      </c>
      <c r="O156" s="277">
        <v>5590932.4500000011</v>
      </c>
      <c r="P156" s="279">
        <v>0.57740859689169077</v>
      </c>
      <c r="Q156" s="280">
        <v>0.40934973292539673</v>
      </c>
      <c r="R156" s="281"/>
    </row>
    <row r="157" spans="2:18" ht="22.5" x14ac:dyDescent="0.2">
      <c r="B157" s="271"/>
      <c r="C157" s="272"/>
      <c r="D157" s="273" t="s">
        <v>408</v>
      </c>
      <c r="E157" s="274" t="s">
        <v>782</v>
      </c>
      <c r="F157" s="274" t="s">
        <v>783</v>
      </c>
      <c r="G157" s="284" t="s">
        <v>510</v>
      </c>
      <c r="H157" s="282">
        <v>11066067</v>
      </c>
      <c r="I157" s="282">
        <v>5556405.7299999995</v>
      </c>
      <c r="J157" s="277">
        <v>16622472.73</v>
      </c>
      <c r="K157" s="277">
        <v>6954682</v>
      </c>
      <c r="L157" s="283">
        <v>6854019.5</v>
      </c>
      <c r="M157" s="283">
        <v>6854019.5</v>
      </c>
      <c r="N157" s="283">
        <v>6854019.5</v>
      </c>
      <c r="O157" s="277">
        <v>9768453.2300000004</v>
      </c>
      <c r="P157" s="279">
        <v>0.619372673236119</v>
      </c>
      <c r="Q157" s="280">
        <v>0.4123345311693587</v>
      </c>
      <c r="R157" s="281"/>
    </row>
    <row r="158" spans="2:18" ht="22.5" x14ac:dyDescent="0.2">
      <c r="B158" s="271"/>
      <c r="C158" s="272"/>
      <c r="D158" s="273" t="s">
        <v>408</v>
      </c>
      <c r="E158" s="274" t="s">
        <v>784</v>
      </c>
      <c r="F158" s="274" t="s">
        <v>785</v>
      </c>
      <c r="G158" s="284" t="s">
        <v>513</v>
      </c>
      <c r="H158" s="282">
        <v>10514410</v>
      </c>
      <c r="I158" s="282">
        <v>5091054.05</v>
      </c>
      <c r="J158" s="277">
        <v>15605464.050000001</v>
      </c>
      <c r="K158" s="277">
        <v>6984435.0499999998</v>
      </c>
      <c r="L158" s="283">
        <v>6898566.5499999998</v>
      </c>
      <c r="M158" s="283">
        <v>6898566.5499999998</v>
      </c>
      <c r="N158" s="283">
        <v>6898566.5499999998</v>
      </c>
      <c r="O158" s="277">
        <v>8706897.5</v>
      </c>
      <c r="P158" s="279">
        <v>0.65610591084045611</v>
      </c>
      <c r="Q158" s="280">
        <v>0.44206096838241726</v>
      </c>
      <c r="R158" s="281"/>
    </row>
    <row r="159" spans="2:18" ht="22.5" x14ac:dyDescent="0.2">
      <c r="B159" s="271"/>
      <c r="C159" s="272"/>
      <c r="D159" s="273" t="s">
        <v>408</v>
      </c>
      <c r="E159" s="274" t="s">
        <v>786</v>
      </c>
      <c r="F159" s="274" t="s">
        <v>787</v>
      </c>
      <c r="G159" s="284" t="s">
        <v>516</v>
      </c>
      <c r="H159" s="282">
        <v>3374877</v>
      </c>
      <c r="I159" s="282">
        <v>1376717.26</v>
      </c>
      <c r="J159" s="277">
        <v>4751594.26</v>
      </c>
      <c r="K159" s="277">
        <v>1721889.14</v>
      </c>
      <c r="L159" s="283">
        <v>1680751.14</v>
      </c>
      <c r="M159" s="283">
        <v>1680751.14</v>
      </c>
      <c r="N159" s="283">
        <v>1680751.14</v>
      </c>
      <c r="O159" s="277">
        <v>3070843.12</v>
      </c>
      <c r="P159" s="279">
        <v>0.49801848778488811</v>
      </c>
      <c r="Q159" s="280">
        <v>0.3537236237001431</v>
      </c>
      <c r="R159" s="281"/>
    </row>
    <row r="160" spans="2:18" ht="22.5" x14ac:dyDescent="0.2">
      <c r="B160" s="271"/>
      <c r="C160" s="272"/>
      <c r="D160" s="273" t="s">
        <v>408</v>
      </c>
      <c r="E160" s="274" t="s">
        <v>788</v>
      </c>
      <c r="F160" s="274" t="s">
        <v>789</v>
      </c>
      <c r="G160" s="284" t="s">
        <v>519</v>
      </c>
      <c r="H160" s="282">
        <v>2399716</v>
      </c>
      <c r="I160" s="282">
        <v>1280608.3499999999</v>
      </c>
      <c r="J160" s="277">
        <v>3680324.3499999996</v>
      </c>
      <c r="K160" s="277">
        <v>1766627.1099999999</v>
      </c>
      <c r="L160" s="283">
        <v>1742936.6099999999</v>
      </c>
      <c r="M160" s="283">
        <v>1742936.6099999999</v>
      </c>
      <c r="N160" s="283">
        <v>1742936.6099999999</v>
      </c>
      <c r="O160" s="277">
        <v>1937387.7399999998</v>
      </c>
      <c r="P160" s="279">
        <v>0.72630953412820509</v>
      </c>
      <c r="Q160" s="280">
        <v>0.47358233792627547</v>
      </c>
      <c r="R160" s="281"/>
    </row>
    <row r="161" spans="2:18" ht="22.5" x14ac:dyDescent="0.2">
      <c r="B161" s="271"/>
      <c r="C161" s="272"/>
      <c r="D161" s="273" t="s">
        <v>408</v>
      </c>
      <c r="E161" s="274" t="s">
        <v>790</v>
      </c>
      <c r="F161" s="274" t="s">
        <v>791</v>
      </c>
      <c r="G161" s="284" t="s">
        <v>522</v>
      </c>
      <c r="H161" s="282">
        <v>3650171</v>
      </c>
      <c r="I161" s="282">
        <v>1741238.85</v>
      </c>
      <c r="J161" s="277">
        <v>5391409.8499999996</v>
      </c>
      <c r="K161" s="277">
        <v>2238401.75</v>
      </c>
      <c r="L161" s="283">
        <v>2202422.25</v>
      </c>
      <c r="M161" s="283">
        <v>2202422.25</v>
      </c>
      <c r="N161" s="283">
        <v>2202422.25</v>
      </c>
      <c r="O161" s="277">
        <v>3188987.5999999996</v>
      </c>
      <c r="P161" s="279">
        <v>0.60337508845476007</v>
      </c>
      <c r="Q161" s="280">
        <v>0.40850581040504647</v>
      </c>
      <c r="R161" s="281"/>
    </row>
    <row r="162" spans="2:18" ht="22.5" x14ac:dyDescent="0.2">
      <c r="B162" s="271"/>
      <c r="C162" s="272"/>
      <c r="D162" s="273" t="s">
        <v>408</v>
      </c>
      <c r="E162" s="274" t="s">
        <v>792</v>
      </c>
      <c r="F162" s="274" t="s">
        <v>793</v>
      </c>
      <c r="G162" s="284" t="s">
        <v>525</v>
      </c>
      <c r="H162" s="282">
        <v>6265571</v>
      </c>
      <c r="I162" s="282">
        <v>3377352.8</v>
      </c>
      <c r="J162" s="277">
        <v>9642923.8000000007</v>
      </c>
      <c r="K162" s="277">
        <v>4384657.8100000005</v>
      </c>
      <c r="L162" s="283">
        <v>4319034.8100000005</v>
      </c>
      <c r="M162" s="283">
        <v>4319034.8100000005</v>
      </c>
      <c r="N162" s="283">
        <v>4319034.8100000005</v>
      </c>
      <c r="O162" s="277">
        <v>5323888.99</v>
      </c>
      <c r="P162" s="279">
        <v>0.68932820488348157</v>
      </c>
      <c r="Q162" s="280">
        <v>0.44789681009405052</v>
      </c>
      <c r="R162" s="281"/>
    </row>
    <row r="163" spans="2:18" ht="22.5" x14ac:dyDescent="0.2">
      <c r="B163" s="271"/>
      <c r="C163" s="272"/>
      <c r="D163" s="273" t="s">
        <v>408</v>
      </c>
      <c r="E163" s="274" t="s">
        <v>794</v>
      </c>
      <c r="F163" s="274" t="s">
        <v>795</v>
      </c>
      <c r="G163" s="284" t="s">
        <v>528</v>
      </c>
      <c r="H163" s="282">
        <v>18912322</v>
      </c>
      <c r="I163" s="282">
        <v>7196547.5200000005</v>
      </c>
      <c r="J163" s="277">
        <v>26108869.52</v>
      </c>
      <c r="K163" s="277">
        <v>9886858.8599999994</v>
      </c>
      <c r="L163" s="283">
        <v>9719393.8599999994</v>
      </c>
      <c r="M163" s="283">
        <v>9719393.8599999994</v>
      </c>
      <c r="N163" s="283">
        <v>9719393.8599999994</v>
      </c>
      <c r="O163" s="277">
        <v>16389475.66</v>
      </c>
      <c r="P163" s="279">
        <v>0.51391859021858866</v>
      </c>
      <c r="Q163" s="280">
        <v>0.37226406346528018</v>
      </c>
      <c r="R163" s="281"/>
    </row>
    <row r="164" spans="2:18" ht="22.5" x14ac:dyDescent="0.2">
      <c r="B164" s="271"/>
      <c r="C164" s="272"/>
      <c r="D164" s="273" t="s">
        <v>408</v>
      </c>
      <c r="E164" s="274" t="s">
        <v>796</v>
      </c>
      <c r="F164" s="274" t="s">
        <v>797</v>
      </c>
      <c r="G164" s="284" t="s">
        <v>531</v>
      </c>
      <c r="H164" s="282">
        <v>11784237</v>
      </c>
      <c r="I164" s="282">
        <v>5649726.3100000005</v>
      </c>
      <c r="J164" s="277">
        <v>17433963.310000002</v>
      </c>
      <c r="K164" s="277">
        <v>6745580.0099999998</v>
      </c>
      <c r="L164" s="283">
        <v>6633307.0099999998</v>
      </c>
      <c r="M164" s="283">
        <v>6633307.0099999998</v>
      </c>
      <c r="N164" s="283">
        <v>6633307.0099999998</v>
      </c>
      <c r="O164" s="277">
        <v>10800656.300000003</v>
      </c>
      <c r="P164" s="279">
        <v>0.56289660586425749</v>
      </c>
      <c r="Q164" s="280">
        <v>0.38048187277044343</v>
      </c>
      <c r="R164" s="281"/>
    </row>
    <row r="165" spans="2:18" ht="22.5" x14ac:dyDescent="0.2">
      <c r="B165" s="271"/>
      <c r="C165" s="272"/>
      <c r="D165" s="273" t="s">
        <v>408</v>
      </c>
      <c r="E165" s="274" t="s">
        <v>798</v>
      </c>
      <c r="F165" s="274" t="s">
        <v>799</v>
      </c>
      <c r="G165" s="284" t="s">
        <v>534</v>
      </c>
      <c r="H165" s="282">
        <v>7926506</v>
      </c>
      <c r="I165" s="282">
        <v>3455360.88</v>
      </c>
      <c r="J165" s="277">
        <v>11381866.879999999</v>
      </c>
      <c r="K165" s="277">
        <v>4471183.74</v>
      </c>
      <c r="L165" s="283">
        <v>4392261.74</v>
      </c>
      <c r="M165" s="283">
        <v>4392261.74</v>
      </c>
      <c r="N165" s="283">
        <v>4392261.74</v>
      </c>
      <c r="O165" s="277">
        <v>6989605.1399999987</v>
      </c>
      <c r="P165" s="279">
        <v>0.55412330981645641</v>
      </c>
      <c r="Q165" s="280">
        <v>0.38589993946581819</v>
      </c>
      <c r="R165" s="281"/>
    </row>
    <row r="166" spans="2:18" ht="22.5" x14ac:dyDescent="0.2">
      <c r="B166" s="271"/>
      <c r="C166" s="272"/>
      <c r="D166" s="273" t="s">
        <v>408</v>
      </c>
      <c r="E166" s="274" t="s">
        <v>800</v>
      </c>
      <c r="F166" s="274" t="s">
        <v>801</v>
      </c>
      <c r="G166" s="284" t="s">
        <v>537</v>
      </c>
      <c r="H166" s="282">
        <v>4153263</v>
      </c>
      <c r="I166" s="282">
        <v>1830189.3</v>
      </c>
      <c r="J166" s="277">
        <v>5983452.2999999998</v>
      </c>
      <c r="K166" s="277">
        <v>1435790.64</v>
      </c>
      <c r="L166" s="283">
        <v>1382817.14</v>
      </c>
      <c r="M166" s="283">
        <v>1382817.14</v>
      </c>
      <c r="N166" s="283">
        <v>1382817.14</v>
      </c>
      <c r="O166" s="277">
        <v>4600635.16</v>
      </c>
      <c r="P166" s="279">
        <v>0.33294716467509999</v>
      </c>
      <c r="Q166" s="280">
        <v>0.23110690462093261</v>
      </c>
      <c r="R166" s="281"/>
    </row>
    <row r="167" spans="2:18" ht="22.5" x14ac:dyDescent="0.2">
      <c r="B167" s="271"/>
      <c r="C167" s="272"/>
      <c r="D167" s="273" t="s">
        <v>408</v>
      </c>
      <c r="E167" s="274" t="s">
        <v>802</v>
      </c>
      <c r="F167" s="274" t="s">
        <v>803</v>
      </c>
      <c r="G167" s="284" t="s">
        <v>540</v>
      </c>
      <c r="H167" s="282">
        <v>4455288</v>
      </c>
      <c r="I167" s="282">
        <v>2163010.81</v>
      </c>
      <c r="J167" s="277">
        <v>6618298.8100000005</v>
      </c>
      <c r="K167" s="277">
        <v>2905088.57</v>
      </c>
      <c r="L167" s="283">
        <v>2857139.57</v>
      </c>
      <c r="M167" s="283">
        <v>2857139.57</v>
      </c>
      <c r="N167" s="283">
        <v>2857139.57</v>
      </c>
      <c r="O167" s="277">
        <v>3761159.2400000007</v>
      </c>
      <c r="P167" s="279">
        <v>0.6412917795662143</v>
      </c>
      <c r="Q167" s="280">
        <v>0.4317030179542467</v>
      </c>
      <c r="R167" s="281"/>
    </row>
    <row r="168" spans="2:18" ht="22.5" x14ac:dyDescent="0.2">
      <c r="B168" s="271"/>
      <c r="C168" s="272"/>
      <c r="D168" s="273" t="s">
        <v>408</v>
      </c>
      <c r="E168" s="274" t="s">
        <v>804</v>
      </c>
      <c r="F168" s="274" t="s">
        <v>805</v>
      </c>
      <c r="G168" s="284" t="s">
        <v>543</v>
      </c>
      <c r="H168" s="282">
        <v>31643995</v>
      </c>
      <c r="I168" s="282">
        <v>14470040.18</v>
      </c>
      <c r="J168" s="277">
        <v>46114035.18</v>
      </c>
      <c r="K168" s="277">
        <v>18459972.390000001</v>
      </c>
      <c r="L168" s="283">
        <v>18158901.600000001</v>
      </c>
      <c r="M168" s="283">
        <v>18158901.600000001</v>
      </c>
      <c r="N168" s="283">
        <v>18158901.600000001</v>
      </c>
      <c r="O168" s="277">
        <v>27955133.579999998</v>
      </c>
      <c r="P168" s="279">
        <v>0.57384984418054674</v>
      </c>
      <c r="Q168" s="280">
        <v>0.39378253343302416</v>
      </c>
      <c r="R168" s="281"/>
    </row>
    <row r="169" spans="2:18" ht="22.5" x14ac:dyDescent="0.2">
      <c r="B169" s="271"/>
      <c r="C169" s="272"/>
      <c r="D169" s="273" t="s">
        <v>408</v>
      </c>
      <c r="E169" s="274" t="s">
        <v>806</v>
      </c>
      <c r="F169" s="274" t="s">
        <v>807</v>
      </c>
      <c r="G169" s="284" t="s">
        <v>546</v>
      </c>
      <c r="H169" s="282">
        <v>5337341</v>
      </c>
      <c r="I169" s="282">
        <v>2891069.04</v>
      </c>
      <c r="J169" s="277">
        <v>8228410.04</v>
      </c>
      <c r="K169" s="277">
        <v>3670524.41</v>
      </c>
      <c r="L169" s="283">
        <v>3606969.91</v>
      </c>
      <c r="M169" s="283">
        <v>3606969.91</v>
      </c>
      <c r="N169" s="283">
        <v>3606969.91</v>
      </c>
      <c r="O169" s="277">
        <v>4621440.13</v>
      </c>
      <c r="P169" s="279">
        <v>0.67579903738584435</v>
      </c>
      <c r="Q169" s="280">
        <v>0.43835563522792065</v>
      </c>
      <c r="R169" s="281"/>
    </row>
    <row r="170" spans="2:18" ht="22.5" x14ac:dyDescent="0.2">
      <c r="B170" s="271"/>
      <c r="C170" s="272"/>
      <c r="D170" s="273" t="s">
        <v>408</v>
      </c>
      <c r="E170" s="274" t="s">
        <v>808</v>
      </c>
      <c r="F170" s="274" t="s">
        <v>809</v>
      </c>
      <c r="G170" s="284" t="s">
        <v>549</v>
      </c>
      <c r="H170" s="282">
        <v>4531995</v>
      </c>
      <c r="I170" s="282">
        <v>2180531.08</v>
      </c>
      <c r="J170" s="277">
        <v>6712526.0800000001</v>
      </c>
      <c r="K170" s="277">
        <v>2701373.05</v>
      </c>
      <c r="L170" s="283">
        <v>2656522.5499999998</v>
      </c>
      <c r="M170" s="283">
        <v>2656522.5499999998</v>
      </c>
      <c r="N170" s="283">
        <v>2656522.5499999998</v>
      </c>
      <c r="O170" s="277">
        <v>4056003.5300000003</v>
      </c>
      <c r="P170" s="279">
        <v>0.58617067097382058</v>
      </c>
      <c r="Q170" s="280">
        <v>0.39575601172189406</v>
      </c>
      <c r="R170" s="281"/>
    </row>
    <row r="171" spans="2:18" ht="22.5" x14ac:dyDescent="0.2">
      <c r="B171" s="271"/>
      <c r="C171" s="272"/>
      <c r="D171" s="273" t="s">
        <v>408</v>
      </c>
      <c r="E171" s="274" t="s">
        <v>810</v>
      </c>
      <c r="F171" s="274" t="s">
        <v>811</v>
      </c>
      <c r="G171" s="284" t="s">
        <v>555</v>
      </c>
      <c r="H171" s="282">
        <v>1917379</v>
      </c>
      <c r="I171" s="282">
        <v>985489.16</v>
      </c>
      <c r="J171" s="277">
        <v>2902868.16</v>
      </c>
      <c r="K171" s="277">
        <v>1162606.95</v>
      </c>
      <c r="L171" s="283">
        <v>1136565.45</v>
      </c>
      <c r="M171" s="283">
        <v>1136565.45</v>
      </c>
      <c r="N171" s="283">
        <v>1136565.45</v>
      </c>
      <c r="O171" s="277">
        <v>1766302.7100000002</v>
      </c>
      <c r="P171" s="279">
        <v>0.59277036517037052</v>
      </c>
      <c r="Q171" s="280">
        <v>0.39153188755220625</v>
      </c>
      <c r="R171" s="281"/>
    </row>
    <row r="172" spans="2:18" ht="22.5" x14ac:dyDescent="0.2">
      <c r="B172" s="271"/>
      <c r="C172" s="272"/>
      <c r="D172" s="273" t="s">
        <v>408</v>
      </c>
      <c r="E172" s="274" t="s">
        <v>812</v>
      </c>
      <c r="F172" s="274" t="s">
        <v>813</v>
      </c>
      <c r="G172" s="284" t="s">
        <v>558</v>
      </c>
      <c r="H172" s="282">
        <v>15945221</v>
      </c>
      <c r="I172" s="282">
        <v>7826718.1099999994</v>
      </c>
      <c r="J172" s="277">
        <v>23771939.109999999</v>
      </c>
      <c r="K172" s="277">
        <v>10192527.059999999</v>
      </c>
      <c r="L172" s="283">
        <v>10029820.059999999</v>
      </c>
      <c r="M172" s="283">
        <v>10029820.059999999</v>
      </c>
      <c r="N172" s="283">
        <v>10029820.059999999</v>
      </c>
      <c r="O172" s="277">
        <v>13742119.050000001</v>
      </c>
      <c r="P172" s="279">
        <v>0.62901731245995263</v>
      </c>
      <c r="Q172" s="280">
        <v>0.42191846502672614</v>
      </c>
      <c r="R172" s="281"/>
    </row>
    <row r="173" spans="2:18" ht="22.5" x14ac:dyDescent="0.2">
      <c r="B173" s="271"/>
      <c r="C173" s="272"/>
      <c r="D173" s="273" t="s">
        <v>408</v>
      </c>
      <c r="E173" s="274" t="s">
        <v>814</v>
      </c>
      <c r="F173" s="274" t="s">
        <v>815</v>
      </c>
      <c r="G173" s="284" t="s">
        <v>561</v>
      </c>
      <c r="H173" s="282">
        <v>65421578</v>
      </c>
      <c r="I173" s="282">
        <v>28304449.370000001</v>
      </c>
      <c r="J173" s="277">
        <v>93726027.370000005</v>
      </c>
      <c r="K173" s="277">
        <v>39951531.509999998</v>
      </c>
      <c r="L173" s="283">
        <v>39393176.009999998</v>
      </c>
      <c r="M173" s="283">
        <v>39393176.009999998</v>
      </c>
      <c r="N173" s="283">
        <v>39393176.009999998</v>
      </c>
      <c r="O173" s="277">
        <v>54332851.360000007</v>
      </c>
      <c r="P173" s="279">
        <v>0.60214347030883297</v>
      </c>
      <c r="Q173" s="280">
        <v>0.42030135188050266</v>
      </c>
      <c r="R173" s="281"/>
    </row>
    <row r="174" spans="2:18" ht="22.5" x14ac:dyDescent="0.2">
      <c r="B174" s="271"/>
      <c r="C174" s="272"/>
      <c r="D174" s="273" t="s">
        <v>408</v>
      </c>
      <c r="E174" s="274" t="s">
        <v>816</v>
      </c>
      <c r="F174" s="274" t="s">
        <v>817</v>
      </c>
      <c r="G174" s="284" t="s">
        <v>564</v>
      </c>
      <c r="H174" s="282">
        <v>8889134</v>
      </c>
      <c r="I174" s="282">
        <v>4470622.38</v>
      </c>
      <c r="J174" s="277">
        <v>13359756.379999999</v>
      </c>
      <c r="K174" s="277">
        <v>5630197.54</v>
      </c>
      <c r="L174" s="283">
        <v>5522288.54</v>
      </c>
      <c r="M174" s="283">
        <v>5522288.54</v>
      </c>
      <c r="N174" s="283">
        <v>5522288.54</v>
      </c>
      <c r="O174" s="277">
        <v>7837467.8399999989</v>
      </c>
      <c r="P174" s="279">
        <v>0.62124033004789891</v>
      </c>
      <c r="Q174" s="280">
        <v>0.41335248809379865</v>
      </c>
      <c r="R174" s="281"/>
    </row>
    <row r="175" spans="2:18" ht="22.5" x14ac:dyDescent="0.2">
      <c r="B175" s="271"/>
      <c r="C175" s="272"/>
      <c r="D175" s="273" t="s">
        <v>408</v>
      </c>
      <c r="E175" s="274" t="s">
        <v>818</v>
      </c>
      <c r="F175" s="274" t="s">
        <v>819</v>
      </c>
      <c r="G175" s="284" t="s">
        <v>567</v>
      </c>
      <c r="H175" s="282">
        <v>5636714</v>
      </c>
      <c r="I175" s="282">
        <v>2921195.8</v>
      </c>
      <c r="J175" s="277">
        <v>8557909.8000000007</v>
      </c>
      <c r="K175" s="277">
        <v>3855792.3699999996</v>
      </c>
      <c r="L175" s="283">
        <v>3791730.8699999996</v>
      </c>
      <c r="M175" s="283">
        <v>3791730.8699999996</v>
      </c>
      <c r="N175" s="283">
        <v>3791730.8699999996</v>
      </c>
      <c r="O175" s="277">
        <v>4766178.9300000016</v>
      </c>
      <c r="P175" s="279">
        <v>0.67268462973285492</v>
      </c>
      <c r="Q175" s="280">
        <v>0.44306740297730168</v>
      </c>
      <c r="R175" s="281"/>
    </row>
    <row r="176" spans="2:18" ht="33.75" x14ac:dyDescent="0.2">
      <c r="B176" s="271"/>
      <c r="C176" s="272"/>
      <c r="D176" s="273" t="s">
        <v>408</v>
      </c>
      <c r="E176" s="274" t="s">
        <v>820</v>
      </c>
      <c r="F176" s="274" t="s">
        <v>821</v>
      </c>
      <c r="G176" s="284" t="s">
        <v>570</v>
      </c>
      <c r="H176" s="282">
        <v>12648542</v>
      </c>
      <c r="I176" s="282">
        <v>6247301.3599999994</v>
      </c>
      <c r="J176" s="277">
        <v>18895843.359999999</v>
      </c>
      <c r="K176" s="277">
        <v>7623071.7599999998</v>
      </c>
      <c r="L176" s="283">
        <v>7485522.7599999998</v>
      </c>
      <c r="M176" s="283">
        <v>7485522.7599999998</v>
      </c>
      <c r="N176" s="283">
        <v>7485522.7599999998</v>
      </c>
      <c r="O176" s="277">
        <v>11410320.6</v>
      </c>
      <c r="P176" s="279">
        <v>0.59180913974116545</v>
      </c>
      <c r="Q176" s="280">
        <v>0.39614652902160807</v>
      </c>
      <c r="R176" s="281"/>
    </row>
    <row r="177" spans="2:18" ht="22.5" x14ac:dyDescent="0.2">
      <c r="B177" s="271"/>
      <c r="C177" s="272"/>
      <c r="D177" s="273" t="s">
        <v>408</v>
      </c>
      <c r="E177" s="274" t="s">
        <v>822</v>
      </c>
      <c r="F177" s="274" t="s">
        <v>823</v>
      </c>
      <c r="G177" s="284" t="s">
        <v>573</v>
      </c>
      <c r="H177" s="282">
        <v>5177375</v>
      </c>
      <c r="I177" s="282">
        <v>2386212.52</v>
      </c>
      <c r="J177" s="277">
        <v>7563587.5199999996</v>
      </c>
      <c r="K177" s="277">
        <v>2401934.66</v>
      </c>
      <c r="L177" s="283">
        <v>2340008.16</v>
      </c>
      <c r="M177" s="283">
        <v>2340008.16</v>
      </c>
      <c r="N177" s="283">
        <v>2340008.16</v>
      </c>
      <c r="O177" s="277">
        <v>5223579.3599999994</v>
      </c>
      <c r="P177" s="279">
        <v>0.45196806489775226</v>
      </c>
      <c r="Q177" s="280">
        <v>0.30937807671458006</v>
      </c>
      <c r="R177" s="281"/>
    </row>
    <row r="178" spans="2:18" ht="22.5" x14ac:dyDescent="0.2">
      <c r="B178" s="271"/>
      <c r="C178" s="272"/>
      <c r="D178" s="273" t="s">
        <v>408</v>
      </c>
      <c r="E178" s="274" t="s">
        <v>824</v>
      </c>
      <c r="F178" s="274" t="s">
        <v>825</v>
      </c>
      <c r="G178" s="284" t="s">
        <v>576</v>
      </c>
      <c r="H178" s="282">
        <v>4168021</v>
      </c>
      <c r="I178" s="282">
        <v>1980381.19</v>
      </c>
      <c r="J178" s="277">
        <v>6148402.1899999995</v>
      </c>
      <c r="K178" s="277">
        <v>2488560.7799999998</v>
      </c>
      <c r="L178" s="283">
        <v>2438572.2799999998</v>
      </c>
      <c r="M178" s="283">
        <v>2438572.2799999998</v>
      </c>
      <c r="N178" s="283">
        <v>2438572.2799999998</v>
      </c>
      <c r="O178" s="277">
        <v>3709829.9099999997</v>
      </c>
      <c r="P178" s="279">
        <v>0.58506717696479926</v>
      </c>
      <c r="Q178" s="280">
        <v>0.39661886204617336</v>
      </c>
      <c r="R178" s="281"/>
    </row>
    <row r="179" spans="2:18" ht="22.5" x14ac:dyDescent="0.2">
      <c r="B179" s="271"/>
      <c r="C179" s="272"/>
      <c r="D179" s="273" t="s">
        <v>408</v>
      </c>
      <c r="E179" s="274" t="s">
        <v>826</v>
      </c>
      <c r="F179" s="274" t="s">
        <v>827</v>
      </c>
      <c r="G179" s="284" t="s">
        <v>702</v>
      </c>
      <c r="H179" s="282">
        <v>3402064</v>
      </c>
      <c r="I179" s="282">
        <v>312105</v>
      </c>
      <c r="J179" s="277">
        <v>3714169</v>
      </c>
      <c r="K179" s="277">
        <v>1858933.08</v>
      </c>
      <c r="L179" s="283">
        <v>1828376.08</v>
      </c>
      <c r="M179" s="283">
        <v>1828376.08</v>
      </c>
      <c r="N179" s="283">
        <v>1828376.08</v>
      </c>
      <c r="O179" s="277">
        <v>1885792.92</v>
      </c>
      <c r="P179" s="279">
        <v>0.53743141810383344</v>
      </c>
      <c r="Q179" s="280">
        <v>0.492270567117436</v>
      </c>
      <c r="R179" s="281"/>
    </row>
    <row r="180" spans="2:18" ht="22.5" x14ac:dyDescent="0.2">
      <c r="B180" s="271"/>
      <c r="C180" s="272"/>
      <c r="D180" s="273" t="s">
        <v>408</v>
      </c>
      <c r="E180" s="274" t="s">
        <v>828</v>
      </c>
      <c r="F180" s="274" t="s">
        <v>829</v>
      </c>
      <c r="G180" s="284" t="s">
        <v>710</v>
      </c>
      <c r="H180" s="282">
        <v>4668730</v>
      </c>
      <c r="I180" s="282">
        <v>2359507.81</v>
      </c>
      <c r="J180" s="277">
        <v>7028237.8100000005</v>
      </c>
      <c r="K180" s="277">
        <v>2618677.84</v>
      </c>
      <c r="L180" s="283">
        <v>2571251.84</v>
      </c>
      <c r="M180" s="283">
        <v>2571251.84</v>
      </c>
      <c r="N180" s="283">
        <v>2571251.84</v>
      </c>
      <c r="O180" s="277">
        <v>4456985.9700000007</v>
      </c>
      <c r="P180" s="279">
        <v>0.55073903181379091</v>
      </c>
      <c r="Q180" s="280">
        <v>0.36584587908245519</v>
      </c>
      <c r="R180" s="281"/>
    </row>
    <row r="181" spans="2:18" ht="22.5" x14ac:dyDescent="0.2">
      <c r="B181" s="271"/>
      <c r="C181" s="272"/>
      <c r="D181" s="273" t="s">
        <v>408</v>
      </c>
      <c r="E181" s="274" t="s">
        <v>830</v>
      </c>
      <c r="F181" s="274" t="s">
        <v>831</v>
      </c>
      <c r="G181" s="284" t="s">
        <v>381</v>
      </c>
      <c r="H181" s="282">
        <v>547403617.62000012</v>
      </c>
      <c r="I181" s="282">
        <v>45553429.850000001</v>
      </c>
      <c r="J181" s="277">
        <v>592957047.47000015</v>
      </c>
      <c r="K181" s="277">
        <v>552038897.0200001</v>
      </c>
      <c r="L181" s="283">
        <v>410163722.97000009</v>
      </c>
      <c r="M181" s="283">
        <v>410163722.97000009</v>
      </c>
      <c r="N181" s="283">
        <v>410163722.97000009</v>
      </c>
      <c r="O181" s="277">
        <v>182793324.50000006</v>
      </c>
      <c r="P181" s="279">
        <v>0.7492893904379162</v>
      </c>
      <c r="Q181" s="280">
        <v>0.69172585893036675</v>
      </c>
      <c r="R181" s="281"/>
    </row>
    <row r="182" spans="2:18" ht="22.5" x14ac:dyDescent="0.2">
      <c r="B182" s="271"/>
      <c r="C182" s="272"/>
      <c r="D182" s="273" t="s">
        <v>408</v>
      </c>
      <c r="E182" s="274" t="s">
        <v>832</v>
      </c>
      <c r="F182" s="274" t="s">
        <v>833</v>
      </c>
      <c r="G182" s="284" t="s">
        <v>381</v>
      </c>
      <c r="H182" s="282">
        <v>349613131.38</v>
      </c>
      <c r="I182" s="282">
        <v>46707436.890000001</v>
      </c>
      <c r="J182" s="277">
        <v>396320568.26999998</v>
      </c>
      <c r="K182" s="277">
        <v>381658741.40999997</v>
      </c>
      <c r="L182" s="283">
        <v>276341055.20000011</v>
      </c>
      <c r="M182" s="283">
        <v>276341055.20000011</v>
      </c>
      <c r="N182" s="283">
        <v>276341055.20000011</v>
      </c>
      <c r="O182" s="277">
        <v>119979513.06999987</v>
      </c>
      <c r="P182" s="279">
        <v>0.79041955349108639</v>
      </c>
      <c r="Q182" s="280">
        <v>0.69726649920358952</v>
      </c>
      <c r="R182" s="281"/>
    </row>
    <row r="183" spans="2:18" ht="33.75" x14ac:dyDescent="0.2">
      <c r="B183" s="271"/>
      <c r="C183" s="272"/>
      <c r="D183" s="273" t="s">
        <v>408</v>
      </c>
      <c r="E183" s="274" t="s">
        <v>834</v>
      </c>
      <c r="F183" s="274" t="s">
        <v>835</v>
      </c>
      <c r="G183" s="284" t="s">
        <v>375</v>
      </c>
      <c r="H183" s="282">
        <v>812493322.19000018</v>
      </c>
      <c r="I183" s="282">
        <v>-97550158.599999994</v>
      </c>
      <c r="J183" s="277">
        <v>714943163.59000015</v>
      </c>
      <c r="K183" s="277">
        <v>268294424.57999998</v>
      </c>
      <c r="L183" s="283">
        <v>257203813.28999999</v>
      </c>
      <c r="M183" s="283">
        <v>257203813.28999999</v>
      </c>
      <c r="N183" s="283">
        <v>257203813.28999996</v>
      </c>
      <c r="O183" s="277">
        <v>457739350.30000019</v>
      </c>
      <c r="P183" s="279">
        <v>0.31656114120018986</v>
      </c>
      <c r="Q183" s="280">
        <v>0.35975421038853261</v>
      </c>
      <c r="R183" s="281"/>
    </row>
    <row r="184" spans="2:18" ht="33.75" x14ac:dyDescent="0.2">
      <c r="B184" s="271"/>
      <c r="C184" s="272"/>
      <c r="D184" s="273" t="s">
        <v>408</v>
      </c>
      <c r="E184" s="274" t="s">
        <v>836</v>
      </c>
      <c r="F184" s="274" t="s">
        <v>837</v>
      </c>
      <c r="G184" s="284" t="s">
        <v>375</v>
      </c>
      <c r="H184" s="282">
        <v>223719012.09999999</v>
      </c>
      <c r="I184" s="282">
        <v>87347839.640000001</v>
      </c>
      <c r="J184" s="277">
        <v>311066851.74000001</v>
      </c>
      <c r="K184" s="277">
        <v>207195575.33999994</v>
      </c>
      <c r="L184" s="283">
        <v>171245150.10999995</v>
      </c>
      <c r="M184" s="283">
        <v>171245150.10999995</v>
      </c>
      <c r="N184" s="283">
        <v>171245150.10999998</v>
      </c>
      <c r="O184" s="277">
        <v>139821701.63000005</v>
      </c>
      <c r="P184" s="279">
        <v>0.76544746243316686</v>
      </c>
      <c r="Q184" s="280">
        <v>0.55050915631837338</v>
      </c>
      <c r="R184" s="281"/>
    </row>
    <row r="185" spans="2:18" ht="22.5" x14ac:dyDescent="0.2">
      <c r="B185" s="271"/>
      <c r="C185" s="272"/>
      <c r="D185" s="273" t="s">
        <v>408</v>
      </c>
      <c r="E185" s="274" t="s">
        <v>838</v>
      </c>
      <c r="F185" s="274" t="s">
        <v>839</v>
      </c>
      <c r="G185" s="284" t="s">
        <v>375</v>
      </c>
      <c r="H185" s="282">
        <v>1085084.71</v>
      </c>
      <c r="I185" s="282">
        <v>590224.18999999994</v>
      </c>
      <c r="J185" s="277">
        <v>1675308.9</v>
      </c>
      <c r="K185" s="277">
        <v>1675308.9</v>
      </c>
      <c r="L185" s="283">
        <v>742705.71</v>
      </c>
      <c r="M185" s="283">
        <v>742705.71</v>
      </c>
      <c r="N185" s="283">
        <v>742705.71</v>
      </c>
      <c r="O185" s="277">
        <v>932603.19</v>
      </c>
      <c r="P185" s="279">
        <v>0.6844679527370725</v>
      </c>
      <c r="Q185" s="280">
        <v>0.44332463702664027</v>
      </c>
      <c r="R185" s="281"/>
    </row>
    <row r="186" spans="2:18" ht="22.5" x14ac:dyDescent="0.2">
      <c r="B186" s="271"/>
      <c r="C186" s="272"/>
      <c r="D186" s="273" t="s">
        <v>408</v>
      </c>
      <c r="E186" s="274" t="s">
        <v>840</v>
      </c>
      <c r="F186" s="274" t="s">
        <v>841</v>
      </c>
      <c r="G186" s="284" t="s">
        <v>381</v>
      </c>
      <c r="H186" s="282">
        <v>83628959.920000002</v>
      </c>
      <c r="I186" s="282">
        <v>-55923328.609999999</v>
      </c>
      <c r="J186" s="277">
        <v>27705631.310000002</v>
      </c>
      <c r="K186" s="277">
        <v>25561661.140000001</v>
      </c>
      <c r="L186" s="283">
        <v>23090408.020000003</v>
      </c>
      <c r="M186" s="283">
        <v>23090408.020000003</v>
      </c>
      <c r="N186" s="283">
        <v>23090408.020000003</v>
      </c>
      <c r="O186" s="277">
        <v>4615223.2899999991</v>
      </c>
      <c r="P186" s="279">
        <v>0.2761054070514381</v>
      </c>
      <c r="Q186" s="280">
        <v>0.83341930604793002</v>
      </c>
      <c r="R186" s="281"/>
    </row>
    <row r="187" spans="2:18" ht="22.5" x14ac:dyDescent="0.2">
      <c r="B187" s="271"/>
      <c r="C187" s="272"/>
      <c r="D187" s="273" t="s">
        <v>408</v>
      </c>
      <c r="E187" s="274" t="s">
        <v>842</v>
      </c>
      <c r="F187" s="274" t="s">
        <v>843</v>
      </c>
      <c r="G187" s="284" t="s">
        <v>381</v>
      </c>
      <c r="H187" s="282">
        <v>144394220.52000001</v>
      </c>
      <c r="I187" s="282">
        <v>25416016.809999995</v>
      </c>
      <c r="J187" s="277">
        <v>169810237.33000001</v>
      </c>
      <c r="K187" s="277">
        <v>137405243.72</v>
      </c>
      <c r="L187" s="283">
        <v>95376801.140000015</v>
      </c>
      <c r="M187" s="283">
        <v>95376801.140000015</v>
      </c>
      <c r="N187" s="283">
        <v>95376801.140000015</v>
      </c>
      <c r="O187" s="277">
        <v>74433436.189999998</v>
      </c>
      <c r="P187" s="279">
        <v>0.6605306001620016</v>
      </c>
      <c r="Q187" s="280">
        <v>0.56166696802060234</v>
      </c>
      <c r="R187" s="281"/>
    </row>
    <row r="188" spans="2:18" ht="22.5" x14ac:dyDescent="0.2">
      <c r="B188" s="271"/>
      <c r="C188" s="272"/>
      <c r="D188" s="273" t="s">
        <v>408</v>
      </c>
      <c r="E188" s="274" t="s">
        <v>844</v>
      </c>
      <c r="F188" s="274" t="s">
        <v>845</v>
      </c>
      <c r="G188" s="284" t="s">
        <v>381</v>
      </c>
      <c r="H188" s="282">
        <v>29101575.209999993</v>
      </c>
      <c r="I188" s="282">
        <v>357119.62000000011</v>
      </c>
      <c r="J188" s="277">
        <v>29458694.829999994</v>
      </c>
      <c r="K188" s="277">
        <v>15808468.489999998</v>
      </c>
      <c r="L188" s="283">
        <v>13017539.609999998</v>
      </c>
      <c r="M188" s="283">
        <v>13017539.609999998</v>
      </c>
      <c r="N188" s="283">
        <v>13017539.609999998</v>
      </c>
      <c r="O188" s="277">
        <v>16441155.219999997</v>
      </c>
      <c r="P188" s="279">
        <v>0.44731391741045212</v>
      </c>
      <c r="Q188" s="280">
        <v>0.44189125435194987</v>
      </c>
      <c r="R188" s="281"/>
    </row>
    <row r="189" spans="2:18" ht="22.5" x14ac:dyDescent="0.2">
      <c r="B189" s="271"/>
      <c r="C189" s="272"/>
      <c r="D189" s="273" t="s">
        <v>408</v>
      </c>
      <c r="E189" s="274" t="s">
        <v>846</v>
      </c>
      <c r="F189" s="274" t="s">
        <v>847</v>
      </c>
      <c r="G189" s="284" t="s">
        <v>848</v>
      </c>
      <c r="H189" s="282">
        <v>12736745.17</v>
      </c>
      <c r="I189" s="282">
        <v>-2265842.9499999993</v>
      </c>
      <c r="J189" s="277">
        <v>10470902.220000001</v>
      </c>
      <c r="K189" s="277">
        <v>9783298.3500000015</v>
      </c>
      <c r="L189" s="283">
        <v>5291579.54</v>
      </c>
      <c r="M189" s="283">
        <v>5291579.54</v>
      </c>
      <c r="N189" s="283">
        <v>5291579.54</v>
      </c>
      <c r="O189" s="277">
        <v>5179322.6800000006</v>
      </c>
      <c r="P189" s="279">
        <v>0.41545775387449319</v>
      </c>
      <c r="Q189" s="280">
        <v>0.50536041964872824</v>
      </c>
      <c r="R189" s="281"/>
    </row>
    <row r="190" spans="2:18" ht="33.75" x14ac:dyDescent="0.2">
      <c r="B190" s="271"/>
      <c r="C190" s="272"/>
      <c r="D190" s="273" t="s">
        <v>408</v>
      </c>
      <c r="E190" s="274" t="s">
        <v>849</v>
      </c>
      <c r="F190" s="274" t="s">
        <v>850</v>
      </c>
      <c r="G190" s="284" t="s">
        <v>375</v>
      </c>
      <c r="H190" s="282">
        <v>959312981.25999999</v>
      </c>
      <c r="I190" s="282">
        <v>302872421.52000004</v>
      </c>
      <c r="J190" s="277">
        <v>1262185402.78</v>
      </c>
      <c r="K190" s="277">
        <v>824378764.67999995</v>
      </c>
      <c r="L190" s="283">
        <v>553960619.13999999</v>
      </c>
      <c r="M190" s="283">
        <v>553960619.13999999</v>
      </c>
      <c r="N190" s="283">
        <v>553960619.13999999</v>
      </c>
      <c r="O190" s="277">
        <v>708224783.63999999</v>
      </c>
      <c r="P190" s="279">
        <v>0.57745556451493651</v>
      </c>
      <c r="Q190" s="280">
        <v>0.43889005364812939</v>
      </c>
      <c r="R190" s="281"/>
    </row>
    <row r="191" spans="2:18" ht="33.75" x14ac:dyDescent="0.2">
      <c r="B191" s="271"/>
      <c r="C191" s="272"/>
      <c r="D191" s="273" t="s">
        <v>408</v>
      </c>
      <c r="E191" s="274" t="s">
        <v>851</v>
      </c>
      <c r="F191" s="274" t="s">
        <v>852</v>
      </c>
      <c r="G191" s="284" t="s">
        <v>375</v>
      </c>
      <c r="H191" s="282">
        <v>89491532</v>
      </c>
      <c r="I191" s="282">
        <v>-82185828.560000002</v>
      </c>
      <c r="J191" s="277">
        <v>7305703.4399999976</v>
      </c>
      <c r="K191" s="277">
        <v>3907080.8300000005</v>
      </c>
      <c r="L191" s="283">
        <v>2848371.83</v>
      </c>
      <c r="M191" s="283">
        <v>2848371.83</v>
      </c>
      <c r="N191" s="283">
        <v>2848371.83</v>
      </c>
      <c r="O191" s="277">
        <v>4457331.6099999975</v>
      </c>
      <c r="P191" s="279">
        <v>3.1828395003898245E-2</v>
      </c>
      <c r="Q191" s="280">
        <v>0.38988330875910848</v>
      </c>
      <c r="R191" s="281"/>
    </row>
    <row r="192" spans="2:18" x14ac:dyDescent="0.2">
      <c r="B192" s="271"/>
      <c r="C192" s="272"/>
      <c r="D192" s="273" t="s">
        <v>853</v>
      </c>
      <c r="E192" s="274" t="s">
        <v>854</v>
      </c>
      <c r="F192" s="274" t="s">
        <v>855</v>
      </c>
      <c r="G192" s="284" t="s">
        <v>375</v>
      </c>
      <c r="H192" s="282">
        <v>52500000</v>
      </c>
      <c r="I192" s="282">
        <v>130320675.86999999</v>
      </c>
      <c r="J192" s="277">
        <v>182820675.87</v>
      </c>
      <c r="K192" s="277">
        <v>132340792.36000001</v>
      </c>
      <c r="L192" s="283">
        <v>95749456.24000001</v>
      </c>
      <c r="M192" s="283">
        <v>95749456.24000001</v>
      </c>
      <c r="N192" s="283">
        <v>95749456.24000001</v>
      </c>
      <c r="O192" s="277">
        <v>87071219.629999995</v>
      </c>
      <c r="P192" s="279">
        <v>1.8237991664761906</v>
      </c>
      <c r="Q192" s="280">
        <v>0.52373428653160359</v>
      </c>
      <c r="R192" s="281"/>
    </row>
    <row r="193" spans="2:18" x14ac:dyDescent="0.2">
      <c r="B193" s="271"/>
      <c r="C193" s="272"/>
      <c r="D193" s="273" t="s">
        <v>853</v>
      </c>
      <c r="E193" s="274" t="s">
        <v>856</v>
      </c>
      <c r="F193" s="274" t="s">
        <v>857</v>
      </c>
      <c r="G193" s="284" t="s">
        <v>375</v>
      </c>
      <c r="H193" s="282">
        <v>8500000</v>
      </c>
      <c r="I193" s="282">
        <v>9640680.0899999999</v>
      </c>
      <c r="J193" s="277">
        <v>18140680.09</v>
      </c>
      <c r="K193" s="277">
        <v>13749914.16</v>
      </c>
      <c r="L193" s="283">
        <v>9845232.6500000004</v>
      </c>
      <c r="M193" s="283">
        <v>9845232.6500000004</v>
      </c>
      <c r="N193" s="283">
        <v>9845232.6500000004</v>
      </c>
      <c r="O193" s="277">
        <v>8295447.4399999995</v>
      </c>
      <c r="P193" s="279">
        <v>1.1582626647058825</v>
      </c>
      <c r="Q193" s="280">
        <v>0.54271574170072923</v>
      </c>
      <c r="R193" s="281"/>
    </row>
    <row r="194" spans="2:18" ht="33.75" x14ac:dyDescent="0.2">
      <c r="B194" s="271"/>
      <c r="C194" s="272"/>
      <c r="D194" s="273" t="s">
        <v>853</v>
      </c>
      <c r="E194" s="274" t="s">
        <v>858</v>
      </c>
      <c r="F194" s="274" t="s">
        <v>859</v>
      </c>
      <c r="G194" s="284" t="s">
        <v>441</v>
      </c>
      <c r="H194" s="282">
        <v>0</v>
      </c>
      <c r="I194" s="282">
        <v>166953</v>
      </c>
      <c r="J194" s="277">
        <v>166953</v>
      </c>
      <c r="K194" s="277">
        <v>166953</v>
      </c>
      <c r="L194" s="283">
        <v>166953</v>
      </c>
      <c r="M194" s="283">
        <v>166953</v>
      </c>
      <c r="N194" s="283">
        <v>166953</v>
      </c>
      <c r="O194" s="277">
        <v>0</v>
      </c>
      <c r="P194" s="279">
        <v>0</v>
      </c>
      <c r="Q194" s="280">
        <v>1</v>
      </c>
      <c r="R194" s="281"/>
    </row>
    <row r="195" spans="2:18" x14ac:dyDescent="0.2">
      <c r="B195" s="271"/>
      <c r="C195" s="272"/>
      <c r="D195" s="273" t="s">
        <v>853</v>
      </c>
      <c r="E195" s="274" t="s">
        <v>860</v>
      </c>
      <c r="F195" s="274" t="s">
        <v>861</v>
      </c>
      <c r="G195" s="284" t="s">
        <v>444</v>
      </c>
      <c r="H195" s="282">
        <v>7700000</v>
      </c>
      <c r="I195" s="282">
        <v>0</v>
      </c>
      <c r="J195" s="277">
        <v>7700000</v>
      </c>
      <c r="K195" s="277">
        <v>6996993.5700000003</v>
      </c>
      <c r="L195" s="283">
        <v>6387119.3700000001</v>
      </c>
      <c r="M195" s="283">
        <v>6387119.3700000001</v>
      </c>
      <c r="N195" s="283">
        <v>6387119.3700000001</v>
      </c>
      <c r="O195" s="277">
        <v>1312880.6299999999</v>
      </c>
      <c r="P195" s="279">
        <v>0.82949602207792206</v>
      </c>
      <c r="Q195" s="280">
        <v>0.82949602207792206</v>
      </c>
      <c r="R195" s="281"/>
    </row>
    <row r="196" spans="2:18" x14ac:dyDescent="0.2">
      <c r="B196" s="271"/>
      <c r="C196" s="272"/>
      <c r="D196" s="273" t="s">
        <v>853</v>
      </c>
      <c r="E196" s="274" t="s">
        <v>862</v>
      </c>
      <c r="F196" s="274" t="s">
        <v>863</v>
      </c>
      <c r="G196" s="284" t="s">
        <v>375</v>
      </c>
      <c r="H196" s="282">
        <v>500000</v>
      </c>
      <c r="I196" s="282">
        <v>690000</v>
      </c>
      <c r="J196" s="277">
        <v>1190000</v>
      </c>
      <c r="K196" s="277">
        <v>990382.5</v>
      </c>
      <c r="L196" s="283">
        <v>250000</v>
      </c>
      <c r="M196" s="283">
        <v>250000</v>
      </c>
      <c r="N196" s="283">
        <v>250000</v>
      </c>
      <c r="O196" s="277">
        <v>940000</v>
      </c>
      <c r="P196" s="279">
        <v>0.5</v>
      </c>
      <c r="Q196" s="280">
        <v>0.21008403361344538</v>
      </c>
      <c r="R196" s="281"/>
    </row>
    <row r="197" spans="2:18" ht="22.5" x14ac:dyDescent="0.2">
      <c r="B197" s="271"/>
      <c r="C197" s="272"/>
      <c r="D197" s="273" t="s">
        <v>853</v>
      </c>
      <c r="E197" s="274" t="s">
        <v>864</v>
      </c>
      <c r="F197" s="274" t="s">
        <v>865</v>
      </c>
      <c r="G197" s="284" t="s">
        <v>375</v>
      </c>
      <c r="H197" s="282">
        <v>2500000</v>
      </c>
      <c r="I197" s="282">
        <v>45588</v>
      </c>
      <c r="J197" s="277">
        <v>2545588</v>
      </c>
      <c r="K197" s="277">
        <v>2545508.7999999998</v>
      </c>
      <c r="L197" s="283">
        <v>45588</v>
      </c>
      <c r="M197" s="283">
        <v>45588</v>
      </c>
      <c r="N197" s="283">
        <v>45588</v>
      </c>
      <c r="O197" s="277">
        <v>2500000</v>
      </c>
      <c r="P197" s="279">
        <v>1.82352E-2</v>
      </c>
      <c r="Q197" s="280">
        <v>1.7908632504552977E-2</v>
      </c>
      <c r="R197" s="281"/>
    </row>
    <row r="198" spans="2:18" ht="22.5" x14ac:dyDescent="0.2">
      <c r="B198" s="271"/>
      <c r="C198" s="272"/>
      <c r="D198" s="273" t="s">
        <v>853</v>
      </c>
      <c r="E198" s="274" t="s">
        <v>866</v>
      </c>
      <c r="F198" s="274" t="s">
        <v>867</v>
      </c>
      <c r="G198" s="284" t="s">
        <v>868</v>
      </c>
      <c r="H198" s="282">
        <v>0</v>
      </c>
      <c r="I198" s="282">
        <v>1032940</v>
      </c>
      <c r="J198" s="277">
        <v>1032940</v>
      </c>
      <c r="K198" s="277">
        <v>1032940</v>
      </c>
      <c r="L198" s="283">
        <v>1019640</v>
      </c>
      <c r="M198" s="283">
        <v>1019640</v>
      </c>
      <c r="N198" s="283">
        <v>1019640</v>
      </c>
      <c r="O198" s="277">
        <v>13300</v>
      </c>
      <c r="P198" s="279">
        <v>0</v>
      </c>
      <c r="Q198" s="280">
        <v>0.98712413112087827</v>
      </c>
      <c r="R198" s="281"/>
    </row>
    <row r="199" spans="2:18" x14ac:dyDescent="0.2">
      <c r="B199" s="271"/>
      <c r="C199" s="272"/>
      <c r="D199" s="273" t="s">
        <v>853</v>
      </c>
      <c r="E199" s="274" t="s">
        <v>869</v>
      </c>
      <c r="F199" s="274" t="s">
        <v>870</v>
      </c>
      <c r="G199" s="284" t="s">
        <v>681</v>
      </c>
      <c r="H199" s="282">
        <v>0</v>
      </c>
      <c r="I199" s="282">
        <v>9002015.1799999997</v>
      </c>
      <c r="J199" s="277">
        <v>9002015.1799999997</v>
      </c>
      <c r="K199" s="277">
        <v>9002015.1799999997</v>
      </c>
      <c r="L199" s="283">
        <v>507378.16</v>
      </c>
      <c r="M199" s="283">
        <v>507378.16</v>
      </c>
      <c r="N199" s="283">
        <v>507378.16</v>
      </c>
      <c r="O199" s="277">
        <v>8494637.0199999996</v>
      </c>
      <c r="P199" s="279">
        <v>0</v>
      </c>
      <c r="Q199" s="280">
        <v>5.6362730994639357E-2</v>
      </c>
      <c r="R199" s="281"/>
    </row>
    <row r="200" spans="2:18" x14ac:dyDescent="0.2">
      <c r="B200" s="271"/>
      <c r="C200" s="272"/>
      <c r="D200" s="273" t="s">
        <v>853</v>
      </c>
      <c r="E200" s="274" t="s">
        <v>871</v>
      </c>
      <c r="F200" s="274" t="s">
        <v>872</v>
      </c>
      <c r="G200" s="284" t="s">
        <v>591</v>
      </c>
      <c r="H200" s="282">
        <v>0</v>
      </c>
      <c r="I200" s="282">
        <v>84250</v>
      </c>
      <c r="J200" s="277">
        <v>84250</v>
      </c>
      <c r="K200" s="277">
        <v>84250</v>
      </c>
      <c r="L200" s="283">
        <v>51000</v>
      </c>
      <c r="M200" s="283">
        <v>51000</v>
      </c>
      <c r="N200" s="283">
        <v>51000</v>
      </c>
      <c r="O200" s="277">
        <v>33250</v>
      </c>
      <c r="P200" s="279">
        <v>0</v>
      </c>
      <c r="Q200" s="280">
        <v>0.60534124629080122</v>
      </c>
      <c r="R200" s="281"/>
    </row>
    <row r="201" spans="2:18" x14ac:dyDescent="0.2">
      <c r="B201" s="271"/>
      <c r="C201" s="272"/>
      <c r="D201" s="273" t="s">
        <v>853</v>
      </c>
      <c r="E201" s="274" t="s">
        <v>873</v>
      </c>
      <c r="F201" s="274" t="s">
        <v>874</v>
      </c>
      <c r="G201" s="284" t="s">
        <v>597</v>
      </c>
      <c r="H201" s="282">
        <v>0</v>
      </c>
      <c r="I201" s="282">
        <v>3521591</v>
      </c>
      <c r="J201" s="277">
        <v>3521591</v>
      </c>
      <c r="K201" s="277">
        <v>3019111</v>
      </c>
      <c r="L201" s="283">
        <v>2447131</v>
      </c>
      <c r="M201" s="283">
        <v>2447131</v>
      </c>
      <c r="N201" s="283">
        <v>2447131</v>
      </c>
      <c r="O201" s="277">
        <v>1074460</v>
      </c>
      <c r="P201" s="279">
        <v>0</v>
      </c>
      <c r="Q201" s="280">
        <v>0.69489358644998811</v>
      </c>
      <c r="R201" s="281"/>
    </row>
    <row r="202" spans="2:18" x14ac:dyDescent="0.2">
      <c r="B202" s="271"/>
      <c r="C202" s="272"/>
      <c r="D202" s="273" t="s">
        <v>853</v>
      </c>
      <c r="E202" s="274" t="s">
        <v>875</v>
      </c>
      <c r="F202" s="274" t="s">
        <v>876</v>
      </c>
      <c r="G202" s="284" t="s">
        <v>534</v>
      </c>
      <c r="H202" s="282">
        <v>0</v>
      </c>
      <c r="I202" s="282">
        <v>186671.43</v>
      </c>
      <c r="J202" s="277">
        <v>186671.43</v>
      </c>
      <c r="K202" s="277">
        <v>186671.43</v>
      </c>
      <c r="L202" s="283">
        <v>0</v>
      </c>
      <c r="M202" s="283">
        <v>0</v>
      </c>
      <c r="N202" s="283">
        <v>0</v>
      </c>
      <c r="O202" s="277">
        <v>186671.43</v>
      </c>
      <c r="P202" s="279">
        <v>0</v>
      </c>
      <c r="Q202" s="280">
        <v>0</v>
      </c>
      <c r="R202" s="281"/>
    </row>
    <row r="203" spans="2:18" ht="22.5" x14ac:dyDescent="0.2">
      <c r="B203" s="271"/>
      <c r="C203" s="272"/>
      <c r="D203" s="273" t="s">
        <v>853</v>
      </c>
      <c r="E203" s="274" t="s">
        <v>877</v>
      </c>
      <c r="F203" s="274" t="s">
        <v>878</v>
      </c>
      <c r="G203" s="284" t="s">
        <v>645</v>
      </c>
      <c r="H203" s="282">
        <v>0</v>
      </c>
      <c r="I203" s="282">
        <v>18201065.530000001</v>
      </c>
      <c r="J203" s="277">
        <v>18201065.530000001</v>
      </c>
      <c r="K203" s="277">
        <v>18201065.530000001</v>
      </c>
      <c r="L203" s="283">
        <v>0</v>
      </c>
      <c r="M203" s="283">
        <v>0</v>
      </c>
      <c r="N203" s="283">
        <v>0</v>
      </c>
      <c r="O203" s="277">
        <v>18201065.530000001</v>
      </c>
      <c r="P203" s="279">
        <v>0</v>
      </c>
      <c r="Q203" s="280">
        <v>0</v>
      </c>
      <c r="R203" s="281"/>
    </row>
    <row r="204" spans="2:18" ht="22.5" x14ac:dyDescent="0.2">
      <c r="B204" s="271"/>
      <c r="C204" s="272"/>
      <c r="D204" s="273" t="s">
        <v>853</v>
      </c>
      <c r="E204" s="274" t="s">
        <v>879</v>
      </c>
      <c r="F204" s="274" t="s">
        <v>880</v>
      </c>
      <c r="G204" s="284" t="s">
        <v>594</v>
      </c>
      <c r="H204" s="282">
        <v>0</v>
      </c>
      <c r="I204" s="282">
        <v>657508</v>
      </c>
      <c r="J204" s="277">
        <v>657508</v>
      </c>
      <c r="K204" s="277">
        <v>657508</v>
      </c>
      <c r="L204" s="283">
        <v>624258</v>
      </c>
      <c r="M204" s="283">
        <v>624258</v>
      </c>
      <c r="N204" s="283">
        <v>624258</v>
      </c>
      <c r="O204" s="277">
        <v>33250</v>
      </c>
      <c r="P204" s="279">
        <v>0</v>
      </c>
      <c r="Q204" s="280">
        <v>0.94943027309173422</v>
      </c>
      <c r="R204" s="281"/>
    </row>
    <row r="205" spans="2:18" x14ac:dyDescent="0.2">
      <c r="B205" s="271"/>
      <c r="C205" s="272"/>
      <c r="D205" s="273" t="s">
        <v>853</v>
      </c>
      <c r="E205" s="274" t="s">
        <v>881</v>
      </c>
      <c r="F205" s="274" t="s">
        <v>882</v>
      </c>
      <c r="G205" s="284" t="s">
        <v>725</v>
      </c>
      <c r="H205" s="282">
        <v>0</v>
      </c>
      <c r="I205" s="282">
        <v>57820.800000000003</v>
      </c>
      <c r="J205" s="277">
        <v>57820.800000000003</v>
      </c>
      <c r="K205" s="277">
        <v>57820.800000000003</v>
      </c>
      <c r="L205" s="283">
        <v>44520.800000000003</v>
      </c>
      <c r="M205" s="283">
        <v>44520.800000000003</v>
      </c>
      <c r="N205" s="283">
        <v>44520.800000000003</v>
      </c>
      <c r="O205" s="277">
        <v>13300</v>
      </c>
      <c r="P205" s="279">
        <v>0</v>
      </c>
      <c r="Q205" s="280">
        <v>0.76997896950578337</v>
      </c>
      <c r="R205" s="281"/>
    </row>
    <row r="206" spans="2:18" x14ac:dyDescent="0.2">
      <c r="B206" s="271"/>
      <c r="C206" s="272"/>
      <c r="D206" s="273" t="s">
        <v>853</v>
      </c>
      <c r="E206" s="274" t="s">
        <v>883</v>
      </c>
      <c r="F206" s="274" t="s">
        <v>884</v>
      </c>
      <c r="G206" s="284" t="s">
        <v>453</v>
      </c>
      <c r="H206" s="282">
        <v>0</v>
      </c>
      <c r="I206" s="282">
        <v>18873.2</v>
      </c>
      <c r="J206" s="277">
        <v>18873.2</v>
      </c>
      <c r="K206" s="277">
        <v>18873.2</v>
      </c>
      <c r="L206" s="283">
        <v>18873.2</v>
      </c>
      <c r="M206" s="283">
        <v>18873.2</v>
      </c>
      <c r="N206" s="283">
        <v>18873.2</v>
      </c>
      <c r="O206" s="277">
        <v>0</v>
      </c>
      <c r="P206" s="279">
        <v>0</v>
      </c>
      <c r="Q206" s="280">
        <v>1</v>
      </c>
      <c r="R206" s="281"/>
    </row>
    <row r="207" spans="2:18" x14ac:dyDescent="0.2">
      <c r="B207" s="271"/>
      <c r="C207" s="272"/>
      <c r="D207" s="273" t="s">
        <v>853</v>
      </c>
      <c r="E207" s="274" t="s">
        <v>885</v>
      </c>
      <c r="F207" s="274" t="s">
        <v>886</v>
      </c>
      <c r="G207" s="284" t="s">
        <v>534</v>
      </c>
      <c r="H207" s="282">
        <v>0</v>
      </c>
      <c r="I207" s="282">
        <v>16994</v>
      </c>
      <c r="J207" s="277">
        <v>16994</v>
      </c>
      <c r="K207" s="277">
        <v>16994</v>
      </c>
      <c r="L207" s="283">
        <v>16994</v>
      </c>
      <c r="M207" s="283">
        <v>16994</v>
      </c>
      <c r="N207" s="283">
        <v>16994</v>
      </c>
      <c r="O207" s="277">
        <v>0</v>
      </c>
      <c r="P207" s="279">
        <v>0</v>
      </c>
      <c r="Q207" s="280">
        <v>1</v>
      </c>
      <c r="R207" s="281"/>
    </row>
    <row r="208" spans="2:18" x14ac:dyDescent="0.2">
      <c r="B208" s="271"/>
      <c r="C208" s="272"/>
      <c r="D208" s="273" t="s">
        <v>853</v>
      </c>
      <c r="E208" s="274" t="s">
        <v>887</v>
      </c>
      <c r="F208" s="274" t="s">
        <v>888</v>
      </c>
      <c r="G208" s="284" t="s">
        <v>600</v>
      </c>
      <c r="H208" s="282">
        <v>0</v>
      </c>
      <c r="I208" s="282">
        <v>19317729</v>
      </c>
      <c r="J208" s="277">
        <v>19317729</v>
      </c>
      <c r="K208" s="277">
        <v>2697752.9</v>
      </c>
      <c r="L208" s="283">
        <v>1444027.9</v>
      </c>
      <c r="M208" s="283">
        <v>1444027.9</v>
      </c>
      <c r="N208" s="283">
        <v>1444027.9</v>
      </c>
      <c r="O208" s="277">
        <v>17873701.100000001</v>
      </c>
      <c r="P208" s="279">
        <v>0</v>
      </c>
      <c r="Q208" s="280">
        <v>7.4751431702970883E-2</v>
      </c>
      <c r="R208" s="281"/>
    </row>
    <row r="209" spans="2:18" x14ac:dyDescent="0.2">
      <c r="B209" s="271"/>
      <c r="C209" s="272"/>
      <c r="D209" s="273" t="s">
        <v>853</v>
      </c>
      <c r="E209" s="274" t="s">
        <v>889</v>
      </c>
      <c r="F209" s="274" t="s">
        <v>890</v>
      </c>
      <c r="G209" s="284" t="s">
        <v>600</v>
      </c>
      <c r="H209" s="282">
        <v>0</v>
      </c>
      <c r="I209" s="282">
        <v>12578748.25</v>
      </c>
      <c r="J209" s="277">
        <v>12578748.25</v>
      </c>
      <c r="K209" s="277">
        <v>0</v>
      </c>
      <c r="L209" s="283">
        <v>0</v>
      </c>
      <c r="M209" s="283">
        <v>0</v>
      </c>
      <c r="N209" s="283">
        <v>0</v>
      </c>
      <c r="O209" s="277">
        <v>12578748.25</v>
      </c>
      <c r="P209" s="279">
        <v>0</v>
      </c>
      <c r="Q209" s="280">
        <v>0</v>
      </c>
      <c r="R209" s="281"/>
    </row>
    <row r="210" spans="2:18" ht="22.5" x14ac:dyDescent="0.2">
      <c r="B210" s="271"/>
      <c r="C210" s="272"/>
      <c r="D210" s="273" t="s">
        <v>853</v>
      </c>
      <c r="E210" s="274" t="s">
        <v>891</v>
      </c>
      <c r="F210" s="274" t="s">
        <v>892</v>
      </c>
      <c r="G210" s="284" t="s">
        <v>375</v>
      </c>
      <c r="H210" s="282">
        <v>7300000</v>
      </c>
      <c r="I210" s="282">
        <v>8067030.2999999998</v>
      </c>
      <c r="J210" s="277">
        <v>15367030.300000001</v>
      </c>
      <c r="K210" s="277">
        <v>12431195.75</v>
      </c>
      <c r="L210" s="283">
        <v>10269924.07</v>
      </c>
      <c r="M210" s="283">
        <v>10269924.07</v>
      </c>
      <c r="N210" s="283">
        <v>10269924.07</v>
      </c>
      <c r="O210" s="277">
        <v>5097106.2300000004</v>
      </c>
      <c r="P210" s="279">
        <v>1.4068389136986301</v>
      </c>
      <c r="Q210" s="280">
        <v>0.66830896207707746</v>
      </c>
      <c r="R210" s="281"/>
    </row>
    <row r="211" spans="2:18" ht="22.5" x14ac:dyDescent="0.2">
      <c r="B211" s="271"/>
      <c r="C211" s="272"/>
      <c r="D211" s="273" t="s">
        <v>853</v>
      </c>
      <c r="E211" s="274" t="s">
        <v>893</v>
      </c>
      <c r="F211" s="274" t="s">
        <v>894</v>
      </c>
      <c r="G211" s="284" t="s">
        <v>474</v>
      </c>
      <c r="H211" s="282">
        <v>0</v>
      </c>
      <c r="I211" s="282">
        <v>10882110.279999999</v>
      </c>
      <c r="J211" s="277">
        <v>10882110.279999999</v>
      </c>
      <c r="K211" s="277">
        <v>8762721.5099999998</v>
      </c>
      <c r="L211" s="283">
        <v>5415426.9299999997</v>
      </c>
      <c r="M211" s="283">
        <v>5415426.9299999997</v>
      </c>
      <c r="N211" s="283">
        <v>5415426.9299999997</v>
      </c>
      <c r="O211" s="277">
        <v>5466683.3499999996</v>
      </c>
      <c r="P211" s="279">
        <v>0</v>
      </c>
      <c r="Q211" s="280">
        <v>0.4976449227823852</v>
      </c>
      <c r="R211" s="281"/>
    </row>
    <row r="212" spans="2:18" ht="22.5" x14ac:dyDescent="0.2">
      <c r="B212" s="271"/>
      <c r="C212" s="272"/>
      <c r="D212" s="273" t="s">
        <v>853</v>
      </c>
      <c r="E212" s="274" t="s">
        <v>895</v>
      </c>
      <c r="F212" s="274" t="s">
        <v>896</v>
      </c>
      <c r="G212" s="284" t="s">
        <v>687</v>
      </c>
      <c r="H212" s="282">
        <v>0</v>
      </c>
      <c r="I212" s="282">
        <v>5368921.2000000002</v>
      </c>
      <c r="J212" s="277">
        <v>5368921.2000000002</v>
      </c>
      <c r="K212" s="277">
        <v>5368921.2000000002</v>
      </c>
      <c r="L212" s="283">
        <v>85741.2</v>
      </c>
      <c r="M212" s="283">
        <v>85741.2</v>
      </c>
      <c r="N212" s="283">
        <v>85741.2</v>
      </c>
      <c r="O212" s="277">
        <v>5283180</v>
      </c>
      <c r="P212" s="279">
        <v>0</v>
      </c>
      <c r="Q212" s="280">
        <v>1.5969912167829916E-2</v>
      </c>
      <c r="R212" s="281"/>
    </row>
    <row r="213" spans="2:18" x14ac:dyDescent="0.2">
      <c r="B213" s="271"/>
      <c r="C213" s="272"/>
      <c r="D213" s="273" t="s">
        <v>853</v>
      </c>
      <c r="E213" s="274" t="s">
        <v>897</v>
      </c>
      <c r="F213" s="274" t="s">
        <v>898</v>
      </c>
      <c r="G213" s="284" t="s">
        <v>588</v>
      </c>
      <c r="H213" s="282">
        <v>0</v>
      </c>
      <c r="I213" s="282">
        <v>17621919.669999998</v>
      </c>
      <c r="J213" s="277">
        <v>17621919.669999998</v>
      </c>
      <c r="K213" s="277">
        <v>17115381.189999998</v>
      </c>
      <c r="L213" s="283">
        <v>4516481.290000001</v>
      </c>
      <c r="M213" s="283">
        <v>4516481.290000001</v>
      </c>
      <c r="N213" s="283">
        <v>4516481.29</v>
      </c>
      <c r="O213" s="277">
        <v>13105438.379999997</v>
      </c>
      <c r="P213" s="279">
        <v>0</v>
      </c>
      <c r="Q213" s="280">
        <v>0.25629905110105416</v>
      </c>
      <c r="R213" s="281"/>
    </row>
    <row r="214" spans="2:18" x14ac:dyDescent="0.2">
      <c r="B214" s="271"/>
      <c r="C214" s="272"/>
      <c r="D214" s="273" t="s">
        <v>853</v>
      </c>
      <c r="E214" s="274" t="s">
        <v>899</v>
      </c>
      <c r="F214" s="274" t="s">
        <v>900</v>
      </c>
      <c r="G214" s="284" t="s">
        <v>690</v>
      </c>
      <c r="H214" s="282">
        <v>0</v>
      </c>
      <c r="I214" s="282">
        <v>1147043.75</v>
      </c>
      <c r="J214" s="277">
        <v>1147043.75</v>
      </c>
      <c r="K214" s="277">
        <v>455829.83</v>
      </c>
      <c r="L214" s="283">
        <v>201274.30000000002</v>
      </c>
      <c r="M214" s="283">
        <v>201274.30000000002</v>
      </c>
      <c r="N214" s="283">
        <v>201274.30000000002</v>
      </c>
      <c r="O214" s="277">
        <v>945769.45</v>
      </c>
      <c r="P214" s="279">
        <v>0</v>
      </c>
      <c r="Q214" s="280">
        <v>0.17547220844889308</v>
      </c>
      <c r="R214" s="281"/>
    </row>
    <row r="215" spans="2:18" ht="22.5" x14ac:dyDescent="0.2">
      <c r="B215" s="271"/>
      <c r="C215" s="272"/>
      <c r="D215" s="273" t="s">
        <v>853</v>
      </c>
      <c r="E215" s="274" t="s">
        <v>901</v>
      </c>
      <c r="F215" s="274" t="s">
        <v>902</v>
      </c>
      <c r="G215" s="284" t="s">
        <v>525</v>
      </c>
      <c r="H215" s="282">
        <v>0</v>
      </c>
      <c r="I215" s="282">
        <v>770536.48</v>
      </c>
      <c r="J215" s="277">
        <v>770536.48</v>
      </c>
      <c r="K215" s="277">
        <v>770536.48</v>
      </c>
      <c r="L215" s="283">
        <v>770536.48</v>
      </c>
      <c r="M215" s="283">
        <v>770536.48</v>
      </c>
      <c r="N215" s="283">
        <v>770536.48</v>
      </c>
      <c r="O215" s="277">
        <v>0</v>
      </c>
      <c r="P215" s="279">
        <v>0</v>
      </c>
      <c r="Q215" s="280">
        <v>1</v>
      </c>
      <c r="R215" s="281"/>
    </row>
    <row r="216" spans="2:18" x14ac:dyDescent="0.2">
      <c r="B216" s="271"/>
      <c r="C216" s="272"/>
      <c r="D216" s="273" t="s">
        <v>853</v>
      </c>
      <c r="E216" s="274" t="s">
        <v>903</v>
      </c>
      <c r="F216" s="274" t="s">
        <v>904</v>
      </c>
      <c r="G216" s="284" t="s">
        <v>510</v>
      </c>
      <c r="H216" s="282">
        <v>0</v>
      </c>
      <c r="I216" s="282">
        <v>20649.16</v>
      </c>
      <c r="J216" s="277">
        <v>20649.16</v>
      </c>
      <c r="K216" s="277">
        <v>20649.16</v>
      </c>
      <c r="L216" s="283">
        <v>20649.16</v>
      </c>
      <c r="M216" s="283">
        <v>20649.16</v>
      </c>
      <c r="N216" s="283">
        <v>20649.16</v>
      </c>
      <c r="O216" s="277">
        <v>0</v>
      </c>
      <c r="P216" s="279">
        <v>0</v>
      </c>
      <c r="Q216" s="280">
        <v>1</v>
      </c>
      <c r="R216" s="281"/>
    </row>
    <row r="217" spans="2:18" ht="22.5" x14ac:dyDescent="0.2">
      <c r="B217" s="271"/>
      <c r="C217" s="272"/>
      <c r="D217" s="273" t="s">
        <v>853</v>
      </c>
      <c r="E217" s="274" t="s">
        <v>905</v>
      </c>
      <c r="F217" s="274" t="s">
        <v>906</v>
      </c>
      <c r="G217" s="284" t="s">
        <v>564</v>
      </c>
      <c r="H217" s="282">
        <v>0</v>
      </c>
      <c r="I217" s="282">
        <v>131289.5</v>
      </c>
      <c r="J217" s="277">
        <v>131289.5</v>
      </c>
      <c r="K217" s="277">
        <v>131289.5</v>
      </c>
      <c r="L217" s="283">
        <v>131289.5</v>
      </c>
      <c r="M217" s="283">
        <v>131289.5</v>
      </c>
      <c r="N217" s="283">
        <v>131289.5</v>
      </c>
      <c r="O217" s="277">
        <v>0</v>
      </c>
      <c r="P217" s="279">
        <v>0</v>
      </c>
      <c r="Q217" s="280">
        <v>1</v>
      </c>
      <c r="R217" s="281"/>
    </row>
    <row r="218" spans="2:18" ht="33.75" x14ac:dyDescent="0.2">
      <c r="B218" s="271"/>
      <c r="C218" s="272"/>
      <c r="D218" s="273" t="s">
        <v>853</v>
      </c>
      <c r="E218" s="274" t="s">
        <v>907</v>
      </c>
      <c r="F218" s="274" t="s">
        <v>908</v>
      </c>
      <c r="G218" s="284" t="s">
        <v>468</v>
      </c>
      <c r="H218" s="282">
        <v>0</v>
      </c>
      <c r="I218" s="282">
        <v>5748515.0499999998</v>
      </c>
      <c r="J218" s="277">
        <v>5748515.0499999998</v>
      </c>
      <c r="K218" s="277">
        <v>5380086.5700000003</v>
      </c>
      <c r="L218" s="283">
        <v>273504.8</v>
      </c>
      <c r="M218" s="283">
        <v>273504.8</v>
      </c>
      <c r="N218" s="283">
        <v>273504.8</v>
      </c>
      <c r="O218" s="277">
        <v>5475010.25</v>
      </c>
      <c r="P218" s="279">
        <v>0</v>
      </c>
      <c r="Q218" s="280">
        <v>4.7578339383490001E-2</v>
      </c>
      <c r="R218" s="281"/>
    </row>
    <row r="219" spans="2:18" ht="33.75" x14ac:dyDescent="0.2">
      <c r="B219" s="271"/>
      <c r="C219" s="272"/>
      <c r="D219" s="273" t="s">
        <v>853</v>
      </c>
      <c r="E219" s="274" t="s">
        <v>909</v>
      </c>
      <c r="F219" s="274" t="s">
        <v>910</v>
      </c>
      <c r="G219" s="284" t="s">
        <v>495</v>
      </c>
      <c r="H219" s="282">
        <v>0</v>
      </c>
      <c r="I219" s="282">
        <v>120592.12</v>
      </c>
      <c r="J219" s="277">
        <v>120592.12</v>
      </c>
      <c r="K219" s="277">
        <v>120592.12</v>
      </c>
      <c r="L219" s="283">
        <v>120592.12</v>
      </c>
      <c r="M219" s="283">
        <v>120592.12</v>
      </c>
      <c r="N219" s="283">
        <v>120592.12</v>
      </c>
      <c r="O219" s="277">
        <v>0</v>
      </c>
      <c r="P219" s="279">
        <v>0</v>
      </c>
      <c r="Q219" s="280">
        <v>1</v>
      </c>
      <c r="R219" s="281"/>
    </row>
    <row r="220" spans="2:18" x14ac:dyDescent="0.2">
      <c r="B220" s="271"/>
      <c r="C220" s="272"/>
      <c r="D220" s="273" t="s">
        <v>853</v>
      </c>
      <c r="E220" s="274" t="s">
        <v>911</v>
      </c>
      <c r="F220" s="274" t="s">
        <v>912</v>
      </c>
      <c r="G220" s="284" t="s">
        <v>504</v>
      </c>
      <c r="H220" s="282">
        <v>0</v>
      </c>
      <c r="I220" s="282">
        <v>67933.08</v>
      </c>
      <c r="J220" s="277">
        <v>67933.08</v>
      </c>
      <c r="K220" s="277">
        <v>67933.08</v>
      </c>
      <c r="L220" s="283">
        <v>67933.08</v>
      </c>
      <c r="M220" s="283">
        <v>67933.08</v>
      </c>
      <c r="N220" s="283">
        <v>67933.08</v>
      </c>
      <c r="O220" s="277">
        <v>0</v>
      </c>
      <c r="P220" s="279">
        <v>0</v>
      </c>
      <c r="Q220" s="280">
        <v>1</v>
      </c>
      <c r="R220" s="281"/>
    </row>
    <row r="221" spans="2:18" x14ac:dyDescent="0.2">
      <c r="B221" s="271"/>
      <c r="C221" s="272"/>
      <c r="D221" s="273" t="s">
        <v>853</v>
      </c>
      <c r="E221" s="274" t="s">
        <v>913</v>
      </c>
      <c r="F221" s="274" t="s">
        <v>914</v>
      </c>
      <c r="G221" s="284" t="s">
        <v>492</v>
      </c>
      <c r="H221" s="282">
        <v>0</v>
      </c>
      <c r="I221" s="282">
        <v>104013.72</v>
      </c>
      <c r="J221" s="277">
        <v>104013.72</v>
      </c>
      <c r="K221" s="277">
        <v>104013.72</v>
      </c>
      <c r="L221" s="283">
        <v>104013.72</v>
      </c>
      <c r="M221" s="283">
        <v>104013.72</v>
      </c>
      <c r="N221" s="283">
        <v>104013.72</v>
      </c>
      <c r="O221" s="277">
        <v>0</v>
      </c>
      <c r="P221" s="279">
        <v>0</v>
      </c>
      <c r="Q221" s="280">
        <v>1</v>
      </c>
      <c r="R221" s="281"/>
    </row>
    <row r="222" spans="2:18" x14ac:dyDescent="0.2">
      <c r="B222" s="271"/>
      <c r="C222" s="272"/>
      <c r="D222" s="273" t="s">
        <v>853</v>
      </c>
      <c r="E222" s="274" t="s">
        <v>915</v>
      </c>
      <c r="F222" s="274" t="s">
        <v>916</v>
      </c>
      <c r="G222" s="284" t="s">
        <v>561</v>
      </c>
      <c r="H222" s="282">
        <v>0</v>
      </c>
      <c r="I222" s="282">
        <v>58852.6</v>
      </c>
      <c r="J222" s="277">
        <v>58852.6</v>
      </c>
      <c r="K222" s="277">
        <v>58852.6</v>
      </c>
      <c r="L222" s="283">
        <v>58852.6</v>
      </c>
      <c r="M222" s="283">
        <v>58852.6</v>
      </c>
      <c r="N222" s="283">
        <v>58852.6</v>
      </c>
      <c r="O222" s="277">
        <v>0</v>
      </c>
      <c r="P222" s="279">
        <v>0</v>
      </c>
      <c r="Q222" s="280">
        <v>1</v>
      </c>
      <c r="R222" s="281"/>
    </row>
    <row r="223" spans="2:18" x14ac:dyDescent="0.2">
      <c r="B223" s="271"/>
      <c r="C223" s="272"/>
      <c r="D223" s="273" t="s">
        <v>853</v>
      </c>
      <c r="E223" s="274" t="s">
        <v>917</v>
      </c>
      <c r="F223" s="274" t="s">
        <v>918</v>
      </c>
      <c r="G223" s="284" t="s">
        <v>531</v>
      </c>
      <c r="H223" s="282">
        <v>0</v>
      </c>
      <c r="I223" s="282">
        <v>735560.76</v>
      </c>
      <c r="J223" s="277">
        <v>735560.76</v>
      </c>
      <c r="K223" s="277">
        <v>643125.75</v>
      </c>
      <c r="L223" s="283">
        <v>73019.679999999993</v>
      </c>
      <c r="M223" s="283">
        <v>73019.679999999993</v>
      </c>
      <c r="N223" s="283">
        <v>73019.679999999993</v>
      </c>
      <c r="O223" s="277">
        <v>662541.08000000007</v>
      </c>
      <c r="P223" s="279">
        <v>0</v>
      </c>
      <c r="Q223" s="280">
        <v>9.9270765884792431E-2</v>
      </c>
      <c r="R223" s="281"/>
    </row>
    <row r="224" spans="2:18" ht="22.5" x14ac:dyDescent="0.2">
      <c r="B224" s="271"/>
      <c r="C224" s="272"/>
      <c r="D224" s="273" t="s">
        <v>853</v>
      </c>
      <c r="E224" s="274" t="s">
        <v>919</v>
      </c>
      <c r="F224" s="274" t="s">
        <v>920</v>
      </c>
      <c r="G224" s="284" t="s">
        <v>684</v>
      </c>
      <c r="H224" s="282">
        <v>0</v>
      </c>
      <c r="I224" s="282">
        <v>1408141.99</v>
      </c>
      <c r="J224" s="277">
        <v>1408141.99</v>
      </c>
      <c r="K224" s="277">
        <v>1388493.9100000001</v>
      </c>
      <c r="L224" s="283">
        <v>1361893.9100000001</v>
      </c>
      <c r="M224" s="283">
        <v>1361893.9100000001</v>
      </c>
      <c r="N224" s="283">
        <v>1361893.9100000001</v>
      </c>
      <c r="O224" s="277">
        <v>46248.079999999842</v>
      </c>
      <c r="P224" s="279">
        <v>0</v>
      </c>
      <c r="Q224" s="280">
        <v>0.96715666436450787</v>
      </c>
      <c r="R224" s="281"/>
    </row>
    <row r="225" spans="2:18" x14ac:dyDescent="0.2">
      <c r="B225" s="271"/>
      <c r="C225" s="272"/>
      <c r="D225" s="273" t="s">
        <v>853</v>
      </c>
      <c r="E225" s="274" t="s">
        <v>921</v>
      </c>
      <c r="F225" s="274" t="s">
        <v>922</v>
      </c>
      <c r="G225" s="284" t="s">
        <v>669</v>
      </c>
      <c r="H225" s="282">
        <v>0</v>
      </c>
      <c r="I225" s="282">
        <v>12031055.899999999</v>
      </c>
      <c r="J225" s="277">
        <v>12031055.899999999</v>
      </c>
      <c r="K225" s="277">
        <v>4783187.3499999996</v>
      </c>
      <c r="L225" s="283">
        <v>4531460.8699999992</v>
      </c>
      <c r="M225" s="283">
        <v>4531460.8699999992</v>
      </c>
      <c r="N225" s="283">
        <v>4531460.8699999992</v>
      </c>
      <c r="O225" s="277">
        <v>7499595.0299999993</v>
      </c>
      <c r="P225" s="279">
        <v>0</v>
      </c>
      <c r="Q225" s="280">
        <v>0.37664697992135499</v>
      </c>
      <c r="R225" s="281"/>
    </row>
    <row r="226" spans="2:18" ht="22.5" x14ac:dyDescent="0.2">
      <c r="B226" s="271"/>
      <c r="C226" s="272"/>
      <c r="D226" s="273" t="s">
        <v>853</v>
      </c>
      <c r="E226" s="274" t="s">
        <v>923</v>
      </c>
      <c r="F226" s="274" t="s">
        <v>924</v>
      </c>
      <c r="G226" s="284" t="s">
        <v>507</v>
      </c>
      <c r="H226" s="282">
        <v>0</v>
      </c>
      <c r="I226" s="282">
        <v>178468.32</v>
      </c>
      <c r="J226" s="277">
        <v>178468.32</v>
      </c>
      <c r="K226" s="277">
        <v>178468.32</v>
      </c>
      <c r="L226" s="283">
        <v>178468.32</v>
      </c>
      <c r="M226" s="283">
        <v>178468.32</v>
      </c>
      <c r="N226" s="283">
        <v>178468.32</v>
      </c>
      <c r="O226" s="277">
        <v>0</v>
      </c>
      <c r="P226" s="279">
        <v>0</v>
      </c>
      <c r="Q226" s="280">
        <v>1</v>
      </c>
      <c r="R226" s="281"/>
    </row>
    <row r="227" spans="2:18" ht="22.5" x14ac:dyDescent="0.2">
      <c r="B227" s="271"/>
      <c r="C227" s="272"/>
      <c r="D227" s="273" t="s">
        <v>853</v>
      </c>
      <c r="E227" s="274" t="s">
        <v>925</v>
      </c>
      <c r="F227" s="274" t="s">
        <v>926</v>
      </c>
      <c r="G227" s="284" t="s">
        <v>501</v>
      </c>
      <c r="H227" s="282">
        <v>0</v>
      </c>
      <c r="I227" s="282">
        <v>1390409.87</v>
      </c>
      <c r="J227" s="277">
        <v>1390409.87</v>
      </c>
      <c r="K227" s="277">
        <v>405669.28</v>
      </c>
      <c r="L227" s="283">
        <v>317879.44</v>
      </c>
      <c r="M227" s="283">
        <v>317879.44</v>
      </c>
      <c r="N227" s="283">
        <v>317879.44</v>
      </c>
      <c r="O227" s="277">
        <v>1072530.4300000002</v>
      </c>
      <c r="P227" s="279">
        <v>0</v>
      </c>
      <c r="Q227" s="280">
        <v>0.22862283047516052</v>
      </c>
      <c r="R227" s="281"/>
    </row>
    <row r="228" spans="2:18" x14ac:dyDescent="0.2">
      <c r="B228" s="271"/>
      <c r="C228" s="272"/>
      <c r="D228" s="273" t="s">
        <v>853</v>
      </c>
      <c r="E228" s="274" t="s">
        <v>927</v>
      </c>
      <c r="F228" s="274" t="s">
        <v>928</v>
      </c>
      <c r="G228" s="284" t="s">
        <v>480</v>
      </c>
      <c r="H228" s="282">
        <v>0</v>
      </c>
      <c r="I228" s="282">
        <v>5660096.3600000013</v>
      </c>
      <c r="J228" s="277">
        <v>5660096.3600000013</v>
      </c>
      <c r="K228" s="277">
        <v>5660096.3600000013</v>
      </c>
      <c r="L228" s="283">
        <v>3612549.03</v>
      </c>
      <c r="M228" s="283">
        <v>3612549.03</v>
      </c>
      <c r="N228" s="283">
        <v>3612549.0300000003</v>
      </c>
      <c r="O228" s="277">
        <v>2047547.3300000015</v>
      </c>
      <c r="P228" s="279">
        <v>0</v>
      </c>
      <c r="Q228" s="280">
        <v>0.63824867992176704</v>
      </c>
      <c r="R228" s="281"/>
    </row>
    <row r="229" spans="2:18" x14ac:dyDescent="0.2">
      <c r="B229" s="271"/>
      <c r="C229" s="272"/>
      <c r="D229" s="273" t="s">
        <v>853</v>
      </c>
      <c r="E229" s="274" t="s">
        <v>929</v>
      </c>
      <c r="F229" s="274" t="s">
        <v>930</v>
      </c>
      <c r="G229" s="284" t="s">
        <v>561</v>
      </c>
      <c r="H229" s="282">
        <v>0</v>
      </c>
      <c r="I229" s="282">
        <v>250240.4</v>
      </c>
      <c r="J229" s="277">
        <v>250240.4</v>
      </c>
      <c r="K229" s="277">
        <v>159611.28</v>
      </c>
      <c r="L229" s="283">
        <v>9949.3200000000015</v>
      </c>
      <c r="M229" s="283">
        <v>9949.3200000000015</v>
      </c>
      <c r="N229" s="283">
        <v>9949.32</v>
      </c>
      <c r="O229" s="277">
        <v>240291.08</v>
      </c>
      <c r="P229" s="279">
        <v>0</v>
      </c>
      <c r="Q229" s="280">
        <v>3.9759047699731945E-2</v>
      </c>
      <c r="R229" s="281"/>
    </row>
    <row r="230" spans="2:18" x14ac:dyDescent="0.2">
      <c r="B230" s="271"/>
      <c r="C230" s="272"/>
      <c r="D230" s="273" t="s">
        <v>853</v>
      </c>
      <c r="E230" s="274" t="s">
        <v>931</v>
      </c>
      <c r="F230" s="274" t="s">
        <v>932</v>
      </c>
      <c r="G230" s="284" t="s">
        <v>543</v>
      </c>
      <c r="H230" s="282">
        <v>0</v>
      </c>
      <c r="I230" s="282">
        <v>2817220.9400000004</v>
      </c>
      <c r="J230" s="277">
        <v>2817220.9400000004</v>
      </c>
      <c r="K230" s="277">
        <v>2638057.89</v>
      </c>
      <c r="L230" s="283">
        <v>1556590.2700000003</v>
      </c>
      <c r="M230" s="283">
        <v>1556590.2700000003</v>
      </c>
      <c r="N230" s="283">
        <v>1556590.27</v>
      </c>
      <c r="O230" s="277">
        <v>1260630.6700000002</v>
      </c>
      <c r="P230" s="279">
        <v>0</v>
      </c>
      <c r="Q230" s="280">
        <v>0.552526870682709</v>
      </c>
      <c r="R230" s="281"/>
    </row>
    <row r="231" spans="2:18" ht="22.5" x14ac:dyDescent="0.2">
      <c r="B231" s="271"/>
      <c r="C231" s="272"/>
      <c r="D231" s="273" t="s">
        <v>853</v>
      </c>
      <c r="E231" s="274" t="s">
        <v>933</v>
      </c>
      <c r="F231" s="274" t="s">
        <v>934</v>
      </c>
      <c r="G231" s="284" t="s">
        <v>561</v>
      </c>
      <c r="H231" s="282">
        <v>0</v>
      </c>
      <c r="I231" s="282">
        <v>62524</v>
      </c>
      <c r="J231" s="277">
        <v>62524</v>
      </c>
      <c r="K231" s="277">
        <v>62524</v>
      </c>
      <c r="L231" s="283">
        <v>62524</v>
      </c>
      <c r="M231" s="283">
        <v>62524</v>
      </c>
      <c r="N231" s="283">
        <v>62524</v>
      </c>
      <c r="O231" s="277">
        <v>0</v>
      </c>
      <c r="P231" s="279">
        <v>0</v>
      </c>
      <c r="Q231" s="280">
        <v>1</v>
      </c>
      <c r="R231" s="281"/>
    </row>
    <row r="232" spans="2:18" x14ac:dyDescent="0.2">
      <c r="B232" s="271"/>
      <c r="C232" s="272"/>
      <c r="D232" s="273" t="s">
        <v>853</v>
      </c>
      <c r="E232" s="274" t="s">
        <v>935</v>
      </c>
      <c r="F232" s="274" t="s">
        <v>936</v>
      </c>
      <c r="G232" s="284" t="s">
        <v>486</v>
      </c>
      <c r="H232" s="282">
        <v>0</v>
      </c>
      <c r="I232" s="282">
        <v>116538.24000000001</v>
      </c>
      <c r="J232" s="277">
        <v>116538.24000000001</v>
      </c>
      <c r="K232" s="277">
        <v>116538.24000000001</v>
      </c>
      <c r="L232" s="283">
        <v>116538.24000000001</v>
      </c>
      <c r="M232" s="283">
        <v>116538.24000000001</v>
      </c>
      <c r="N232" s="283">
        <v>116538.24000000001</v>
      </c>
      <c r="O232" s="277">
        <v>0</v>
      </c>
      <c r="P232" s="279">
        <v>0</v>
      </c>
      <c r="Q232" s="280">
        <v>1</v>
      </c>
      <c r="R232" s="281"/>
    </row>
    <row r="233" spans="2:18" x14ac:dyDescent="0.2">
      <c r="B233" s="271"/>
      <c r="C233" s="272"/>
      <c r="D233" s="273" t="s">
        <v>853</v>
      </c>
      <c r="E233" s="274" t="s">
        <v>937</v>
      </c>
      <c r="F233" s="274" t="s">
        <v>938</v>
      </c>
      <c r="G233" s="284" t="s">
        <v>543</v>
      </c>
      <c r="H233" s="282">
        <v>0</v>
      </c>
      <c r="I233" s="282">
        <v>755487.56</v>
      </c>
      <c r="J233" s="277">
        <v>755487.56</v>
      </c>
      <c r="K233" s="277">
        <v>345577.44</v>
      </c>
      <c r="L233" s="283">
        <v>231303.91999999998</v>
      </c>
      <c r="M233" s="283">
        <v>231303.91999999998</v>
      </c>
      <c r="N233" s="283">
        <v>231303.91999999998</v>
      </c>
      <c r="O233" s="277">
        <v>524183.64000000007</v>
      </c>
      <c r="P233" s="279">
        <v>0</v>
      </c>
      <c r="Q233" s="280">
        <v>0.30616509423398047</v>
      </c>
      <c r="R233" s="281"/>
    </row>
    <row r="234" spans="2:18" x14ac:dyDescent="0.2">
      <c r="B234" s="271"/>
      <c r="C234" s="272"/>
      <c r="D234" s="273" t="s">
        <v>853</v>
      </c>
      <c r="E234" s="274" t="s">
        <v>939</v>
      </c>
      <c r="F234" s="274" t="s">
        <v>940</v>
      </c>
      <c r="G234" s="284" t="s">
        <v>582</v>
      </c>
      <c r="H234" s="282">
        <v>0</v>
      </c>
      <c r="I234" s="282">
        <v>496450.8</v>
      </c>
      <c r="J234" s="277">
        <v>496450.8</v>
      </c>
      <c r="K234" s="277">
        <v>496450.8</v>
      </c>
      <c r="L234" s="283">
        <v>463200.8</v>
      </c>
      <c r="M234" s="283">
        <v>463200.8</v>
      </c>
      <c r="N234" s="283">
        <v>463200.8</v>
      </c>
      <c r="O234" s="277">
        <v>33250</v>
      </c>
      <c r="P234" s="279">
        <v>0</v>
      </c>
      <c r="Q234" s="280">
        <v>0.93302458169067304</v>
      </c>
      <c r="R234" s="281"/>
    </row>
    <row r="235" spans="2:18" ht="22.5" x14ac:dyDescent="0.2">
      <c r="B235" s="271"/>
      <c r="C235" s="272"/>
      <c r="D235" s="273" t="s">
        <v>853</v>
      </c>
      <c r="E235" s="274" t="s">
        <v>941</v>
      </c>
      <c r="F235" s="274" t="s">
        <v>942</v>
      </c>
      <c r="G235" s="284" t="s">
        <v>624</v>
      </c>
      <c r="H235" s="282">
        <v>0</v>
      </c>
      <c r="I235" s="282">
        <v>868044</v>
      </c>
      <c r="J235" s="277">
        <v>868044</v>
      </c>
      <c r="K235" s="277">
        <v>868044</v>
      </c>
      <c r="L235" s="283">
        <v>834794</v>
      </c>
      <c r="M235" s="283">
        <v>834794</v>
      </c>
      <c r="N235" s="283">
        <v>834794</v>
      </c>
      <c r="O235" s="277">
        <v>33250</v>
      </c>
      <c r="P235" s="279">
        <v>0</v>
      </c>
      <c r="Q235" s="280">
        <v>0.96169549009036404</v>
      </c>
      <c r="R235" s="281"/>
    </row>
    <row r="236" spans="2:18" x14ac:dyDescent="0.2">
      <c r="B236" s="271"/>
      <c r="C236" s="272"/>
      <c r="D236" s="273" t="s">
        <v>853</v>
      </c>
      <c r="E236" s="274" t="s">
        <v>943</v>
      </c>
      <c r="F236" s="274" t="s">
        <v>944</v>
      </c>
      <c r="G236" s="284" t="s">
        <v>543</v>
      </c>
      <c r="H236" s="282">
        <v>0</v>
      </c>
      <c r="I236" s="282">
        <v>548889.26</v>
      </c>
      <c r="J236" s="277">
        <v>548889.26</v>
      </c>
      <c r="K236" s="277">
        <v>548889.26</v>
      </c>
      <c r="L236" s="283">
        <v>548889.26</v>
      </c>
      <c r="M236" s="283">
        <v>548889.26</v>
      </c>
      <c r="N236" s="283">
        <v>548889.26</v>
      </c>
      <c r="O236" s="277">
        <v>0</v>
      </c>
      <c r="P236" s="279">
        <v>0</v>
      </c>
      <c r="Q236" s="280">
        <v>1</v>
      </c>
      <c r="R236" s="281"/>
    </row>
    <row r="237" spans="2:18" x14ac:dyDescent="0.2">
      <c r="B237" s="271"/>
      <c r="C237" s="272"/>
      <c r="D237" s="273" t="s">
        <v>853</v>
      </c>
      <c r="E237" s="274" t="s">
        <v>945</v>
      </c>
      <c r="F237" s="274" t="s">
        <v>946</v>
      </c>
      <c r="G237" s="284" t="s">
        <v>528</v>
      </c>
      <c r="H237" s="282">
        <v>0</v>
      </c>
      <c r="I237" s="282">
        <v>105474.56</v>
      </c>
      <c r="J237" s="277">
        <v>105474.56</v>
      </c>
      <c r="K237" s="277">
        <v>104024.56</v>
      </c>
      <c r="L237" s="283">
        <v>98274.559999999998</v>
      </c>
      <c r="M237" s="283">
        <v>98274.559999999998</v>
      </c>
      <c r="N237" s="283">
        <v>98274.559999999998</v>
      </c>
      <c r="O237" s="277">
        <v>7200</v>
      </c>
      <c r="P237" s="279">
        <v>0</v>
      </c>
      <c r="Q237" s="280">
        <v>0.93173709375986025</v>
      </c>
      <c r="R237" s="281"/>
    </row>
    <row r="238" spans="2:18" x14ac:dyDescent="0.2">
      <c r="B238" s="271"/>
      <c r="C238" s="272"/>
      <c r="D238" s="273" t="s">
        <v>853</v>
      </c>
      <c r="E238" s="274" t="s">
        <v>947</v>
      </c>
      <c r="F238" s="274" t="s">
        <v>948</v>
      </c>
      <c r="G238" s="284" t="s">
        <v>375</v>
      </c>
      <c r="H238" s="282">
        <v>2500000</v>
      </c>
      <c r="I238" s="282">
        <v>0</v>
      </c>
      <c r="J238" s="277">
        <v>2500000</v>
      </c>
      <c r="K238" s="277">
        <v>2252165.88</v>
      </c>
      <c r="L238" s="283">
        <v>1319017.76</v>
      </c>
      <c r="M238" s="283">
        <v>1319017.76</v>
      </c>
      <c r="N238" s="283">
        <v>1319017.76</v>
      </c>
      <c r="O238" s="277">
        <v>1180982.24</v>
      </c>
      <c r="P238" s="279">
        <v>0.52760710399999999</v>
      </c>
      <c r="Q238" s="280">
        <v>0.52760710399999999</v>
      </c>
      <c r="R238" s="281"/>
    </row>
    <row r="239" spans="2:18" x14ac:dyDescent="0.2">
      <c r="B239" s="271"/>
      <c r="C239" s="272"/>
      <c r="D239" s="273" t="s">
        <v>853</v>
      </c>
      <c r="E239" s="274" t="s">
        <v>949</v>
      </c>
      <c r="F239" s="274" t="s">
        <v>950</v>
      </c>
      <c r="G239" s="284" t="s">
        <v>561</v>
      </c>
      <c r="H239" s="282">
        <v>0</v>
      </c>
      <c r="I239" s="282">
        <v>287274.56</v>
      </c>
      <c r="J239" s="277">
        <v>287274.56</v>
      </c>
      <c r="K239" s="277">
        <v>287274.56</v>
      </c>
      <c r="L239" s="283">
        <v>286818.7</v>
      </c>
      <c r="M239" s="283">
        <v>286818.7</v>
      </c>
      <c r="N239" s="283">
        <v>286818.7</v>
      </c>
      <c r="O239" s="277">
        <v>455.85999999998603</v>
      </c>
      <c r="P239" s="279">
        <v>0</v>
      </c>
      <c r="Q239" s="280">
        <v>0.99841315569328526</v>
      </c>
      <c r="R239" s="281"/>
    </row>
    <row r="240" spans="2:18" x14ac:dyDescent="0.2">
      <c r="B240" s="271"/>
      <c r="C240" s="272"/>
      <c r="D240" s="273" t="s">
        <v>853</v>
      </c>
      <c r="E240" s="274" t="s">
        <v>951</v>
      </c>
      <c r="F240" s="274" t="s">
        <v>952</v>
      </c>
      <c r="G240" s="284" t="s">
        <v>486</v>
      </c>
      <c r="H240" s="282">
        <v>0</v>
      </c>
      <c r="I240" s="282">
        <v>521029.38000000006</v>
      </c>
      <c r="J240" s="277">
        <v>521029.38000000006</v>
      </c>
      <c r="K240" s="277">
        <v>521029.38000000006</v>
      </c>
      <c r="L240" s="283">
        <v>521029.38000000006</v>
      </c>
      <c r="M240" s="283">
        <v>521029.38000000006</v>
      </c>
      <c r="N240" s="283">
        <v>521029.38000000006</v>
      </c>
      <c r="O240" s="277">
        <v>0</v>
      </c>
      <c r="P240" s="279">
        <v>0</v>
      </c>
      <c r="Q240" s="280">
        <v>1</v>
      </c>
      <c r="R240" s="281"/>
    </row>
    <row r="241" spans="2:18" ht="22.5" x14ac:dyDescent="0.2">
      <c r="B241" s="271"/>
      <c r="C241" s="272"/>
      <c r="D241" s="273" t="s">
        <v>853</v>
      </c>
      <c r="E241" s="274" t="s">
        <v>953</v>
      </c>
      <c r="F241" s="274" t="s">
        <v>954</v>
      </c>
      <c r="G241" s="284" t="s">
        <v>618</v>
      </c>
      <c r="H241" s="282">
        <v>0</v>
      </c>
      <c r="I241" s="282">
        <v>70332035.950000003</v>
      </c>
      <c r="J241" s="277">
        <v>70332035.950000003</v>
      </c>
      <c r="K241" s="277">
        <v>70332035.950000003</v>
      </c>
      <c r="L241" s="283">
        <v>1386745.8700000048</v>
      </c>
      <c r="M241" s="283">
        <v>1386745.8700000048</v>
      </c>
      <c r="N241" s="283">
        <v>1386745.87</v>
      </c>
      <c r="O241" s="277">
        <v>68945290.079999998</v>
      </c>
      <c r="P241" s="279">
        <v>0</v>
      </c>
      <c r="Q241" s="280">
        <v>1.9717129630455476E-2</v>
      </c>
      <c r="R241" s="281"/>
    </row>
    <row r="242" spans="2:18" ht="33.75" x14ac:dyDescent="0.2">
      <c r="B242" s="271"/>
      <c r="C242" s="272"/>
      <c r="D242" s="273" t="s">
        <v>853</v>
      </c>
      <c r="E242" s="274" t="s">
        <v>955</v>
      </c>
      <c r="F242" s="274" t="s">
        <v>956</v>
      </c>
      <c r="G242" s="284" t="s">
        <v>663</v>
      </c>
      <c r="H242" s="282">
        <v>0</v>
      </c>
      <c r="I242" s="282">
        <v>662656.68000000005</v>
      </c>
      <c r="J242" s="277">
        <v>662656.68000000005</v>
      </c>
      <c r="K242" s="277">
        <v>662656.68000000005</v>
      </c>
      <c r="L242" s="283">
        <v>649356.68000000005</v>
      </c>
      <c r="M242" s="283">
        <v>649356.68000000005</v>
      </c>
      <c r="N242" s="283">
        <v>649356.68000000005</v>
      </c>
      <c r="O242" s="277">
        <v>13300</v>
      </c>
      <c r="P242" s="279">
        <v>0</v>
      </c>
      <c r="Q242" s="280">
        <v>0.97992927499048221</v>
      </c>
      <c r="R242" s="281"/>
    </row>
    <row r="243" spans="2:18" x14ac:dyDescent="0.2">
      <c r="B243" s="271"/>
      <c r="C243" s="272"/>
      <c r="D243" s="273" t="s">
        <v>853</v>
      </c>
      <c r="E243" s="274" t="s">
        <v>957</v>
      </c>
      <c r="F243" s="274" t="s">
        <v>958</v>
      </c>
      <c r="G243" s="284" t="s">
        <v>597</v>
      </c>
      <c r="H243" s="282">
        <v>0</v>
      </c>
      <c r="I243" s="282">
        <v>1764282.08</v>
      </c>
      <c r="J243" s="277">
        <v>1764282.08</v>
      </c>
      <c r="K243" s="277">
        <v>1720202.2200000002</v>
      </c>
      <c r="L243" s="283">
        <v>1720202.2200000002</v>
      </c>
      <c r="M243" s="283">
        <v>1720202.2200000002</v>
      </c>
      <c r="N243" s="283">
        <v>1720202.2200000002</v>
      </c>
      <c r="O243" s="277">
        <v>44079.85999999987</v>
      </c>
      <c r="P243" s="279">
        <v>0</v>
      </c>
      <c r="Q243" s="280">
        <v>0.97501541250138424</v>
      </c>
      <c r="R243" s="281"/>
    </row>
    <row r="244" spans="2:18" x14ac:dyDescent="0.2">
      <c r="B244" s="271"/>
      <c r="C244" s="272"/>
      <c r="D244" s="273" t="s">
        <v>853</v>
      </c>
      <c r="E244" s="274" t="s">
        <v>959</v>
      </c>
      <c r="F244" s="274" t="s">
        <v>960</v>
      </c>
      <c r="G244" s="284" t="s">
        <v>528</v>
      </c>
      <c r="H244" s="282">
        <v>0</v>
      </c>
      <c r="I244" s="282">
        <v>14319826</v>
      </c>
      <c r="J244" s="277">
        <v>14319826</v>
      </c>
      <c r="K244" s="277">
        <v>14319826</v>
      </c>
      <c r="L244" s="283">
        <v>0</v>
      </c>
      <c r="M244" s="283">
        <v>0</v>
      </c>
      <c r="N244" s="283">
        <v>0</v>
      </c>
      <c r="O244" s="277">
        <v>14319826</v>
      </c>
      <c r="P244" s="279">
        <v>0</v>
      </c>
      <c r="Q244" s="280">
        <v>0</v>
      </c>
      <c r="R244" s="281"/>
    </row>
    <row r="245" spans="2:18" ht="22.5" x14ac:dyDescent="0.2">
      <c r="B245" s="271"/>
      <c r="C245" s="272"/>
      <c r="D245" s="273" t="s">
        <v>853</v>
      </c>
      <c r="E245" s="274" t="s">
        <v>961</v>
      </c>
      <c r="F245" s="274" t="s">
        <v>962</v>
      </c>
      <c r="G245" s="284" t="s">
        <v>450</v>
      </c>
      <c r="H245" s="282">
        <v>0</v>
      </c>
      <c r="I245" s="282">
        <v>7551.6</v>
      </c>
      <c r="J245" s="277">
        <v>7551.6</v>
      </c>
      <c r="K245" s="277">
        <v>7551.6</v>
      </c>
      <c r="L245" s="283">
        <v>7551.6</v>
      </c>
      <c r="M245" s="283">
        <v>7551.6</v>
      </c>
      <c r="N245" s="283">
        <v>7551.6</v>
      </c>
      <c r="O245" s="277">
        <v>0</v>
      </c>
      <c r="P245" s="279">
        <v>0</v>
      </c>
      <c r="Q245" s="280">
        <v>1</v>
      </c>
      <c r="R245" s="281"/>
    </row>
    <row r="246" spans="2:18" x14ac:dyDescent="0.2">
      <c r="B246" s="271"/>
      <c r="C246" s="272"/>
      <c r="D246" s="273" t="s">
        <v>853</v>
      </c>
      <c r="E246" s="274" t="s">
        <v>963</v>
      </c>
      <c r="F246" s="274" t="s">
        <v>964</v>
      </c>
      <c r="G246" s="284" t="s">
        <v>579</v>
      </c>
      <c r="H246" s="282">
        <v>0</v>
      </c>
      <c r="I246" s="282">
        <v>50679.459999999992</v>
      </c>
      <c r="J246" s="277">
        <v>50679.459999999992</v>
      </c>
      <c r="K246" s="277">
        <v>50679.46</v>
      </c>
      <c r="L246" s="283">
        <v>17429.46</v>
      </c>
      <c r="M246" s="283">
        <v>17429.46</v>
      </c>
      <c r="N246" s="283">
        <v>17429.46</v>
      </c>
      <c r="O246" s="277">
        <v>33249.999999999993</v>
      </c>
      <c r="P246" s="279">
        <v>0</v>
      </c>
      <c r="Q246" s="280">
        <v>0.34391566129552292</v>
      </c>
      <c r="R246" s="281"/>
    </row>
    <row r="247" spans="2:18" ht="22.5" x14ac:dyDescent="0.2">
      <c r="B247" s="271"/>
      <c r="C247" s="272"/>
      <c r="D247" s="273" t="s">
        <v>853</v>
      </c>
      <c r="E247" s="274" t="s">
        <v>965</v>
      </c>
      <c r="F247" s="274" t="s">
        <v>966</v>
      </c>
      <c r="G247" s="284" t="s">
        <v>615</v>
      </c>
      <c r="H247" s="282">
        <v>0</v>
      </c>
      <c r="I247" s="282">
        <v>1027270.0800000001</v>
      </c>
      <c r="J247" s="277">
        <v>1027270.0800000001</v>
      </c>
      <c r="K247" s="277">
        <v>1004995</v>
      </c>
      <c r="L247" s="283">
        <v>252880</v>
      </c>
      <c r="M247" s="283">
        <v>252880</v>
      </c>
      <c r="N247" s="283">
        <v>252880</v>
      </c>
      <c r="O247" s="277">
        <v>774390.08000000007</v>
      </c>
      <c r="P247" s="279">
        <v>0</v>
      </c>
      <c r="Q247" s="280">
        <v>0.24616700605161204</v>
      </c>
      <c r="R247" s="281"/>
    </row>
    <row r="248" spans="2:18" x14ac:dyDescent="0.2">
      <c r="B248" s="271"/>
      <c r="C248" s="272"/>
      <c r="D248" s="273" t="s">
        <v>853</v>
      </c>
      <c r="E248" s="274" t="s">
        <v>967</v>
      </c>
      <c r="F248" s="274" t="s">
        <v>968</v>
      </c>
      <c r="G248" s="284" t="s">
        <v>606</v>
      </c>
      <c r="H248" s="282">
        <v>0</v>
      </c>
      <c r="I248" s="282">
        <v>46550</v>
      </c>
      <c r="J248" s="277">
        <v>46550</v>
      </c>
      <c r="K248" s="277">
        <v>46550</v>
      </c>
      <c r="L248" s="283">
        <v>0</v>
      </c>
      <c r="M248" s="283">
        <v>0</v>
      </c>
      <c r="N248" s="283">
        <v>0</v>
      </c>
      <c r="O248" s="277">
        <v>46550</v>
      </c>
      <c r="P248" s="279">
        <v>0</v>
      </c>
      <c r="Q248" s="280">
        <v>0</v>
      </c>
      <c r="R248" s="281"/>
    </row>
    <row r="249" spans="2:18" x14ac:dyDescent="0.2">
      <c r="B249" s="271"/>
      <c r="C249" s="272"/>
      <c r="D249" s="273" t="s">
        <v>853</v>
      </c>
      <c r="E249" s="274" t="s">
        <v>969</v>
      </c>
      <c r="F249" s="274" t="s">
        <v>970</v>
      </c>
      <c r="G249" s="284" t="s">
        <v>609</v>
      </c>
      <c r="H249" s="282">
        <v>0</v>
      </c>
      <c r="I249" s="282">
        <v>33250</v>
      </c>
      <c r="J249" s="277">
        <v>33250</v>
      </c>
      <c r="K249" s="277">
        <v>33250</v>
      </c>
      <c r="L249" s="283">
        <v>0</v>
      </c>
      <c r="M249" s="283">
        <v>0</v>
      </c>
      <c r="N249" s="283">
        <v>0</v>
      </c>
      <c r="O249" s="277">
        <v>33250</v>
      </c>
      <c r="P249" s="279">
        <v>0</v>
      </c>
      <c r="Q249" s="280">
        <v>0</v>
      </c>
      <c r="R249" s="281"/>
    </row>
    <row r="250" spans="2:18" x14ac:dyDescent="0.2">
      <c r="B250" s="271"/>
      <c r="C250" s="272"/>
      <c r="D250" s="273" t="s">
        <v>853</v>
      </c>
      <c r="E250" s="274" t="s">
        <v>971</v>
      </c>
      <c r="F250" s="274" t="s">
        <v>972</v>
      </c>
      <c r="G250" s="284" t="s">
        <v>627</v>
      </c>
      <c r="H250" s="282">
        <v>0</v>
      </c>
      <c r="I250" s="282">
        <v>4014571.46</v>
      </c>
      <c r="J250" s="277">
        <v>4014571.46</v>
      </c>
      <c r="K250" s="277">
        <v>3695699.77</v>
      </c>
      <c r="L250" s="283">
        <v>1870484.77</v>
      </c>
      <c r="M250" s="283">
        <v>1870484.77</v>
      </c>
      <c r="N250" s="283">
        <v>1870484.77</v>
      </c>
      <c r="O250" s="277">
        <v>2144086.69</v>
      </c>
      <c r="P250" s="279">
        <v>0</v>
      </c>
      <c r="Q250" s="280">
        <v>0.46592389465151035</v>
      </c>
      <c r="R250" s="281"/>
    </row>
    <row r="251" spans="2:18" x14ac:dyDescent="0.2">
      <c r="B251" s="271"/>
      <c r="C251" s="272"/>
      <c r="D251" s="273" t="s">
        <v>853</v>
      </c>
      <c r="E251" s="274" t="s">
        <v>973</v>
      </c>
      <c r="F251" s="274" t="s">
        <v>974</v>
      </c>
      <c r="G251" s="284" t="s">
        <v>654</v>
      </c>
      <c r="H251" s="282">
        <v>0</v>
      </c>
      <c r="I251" s="282">
        <v>123730.2</v>
      </c>
      <c r="J251" s="277">
        <v>123730.2</v>
      </c>
      <c r="K251" s="277">
        <v>123730.2</v>
      </c>
      <c r="L251" s="283">
        <v>110430.2</v>
      </c>
      <c r="M251" s="283">
        <v>110430.2</v>
      </c>
      <c r="N251" s="283">
        <v>110430.2</v>
      </c>
      <c r="O251" s="277">
        <v>13300</v>
      </c>
      <c r="P251" s="279">
        <v>0</v>
      </c>
      <c r="Q251" s="280">
        <v>0.89250805381386278</v>
      </c>
      <c r="R251" s="281"/>
    </row>
    <row r="252" spans="2:18" x14ac:dyDescent="0.2">
      <c r="B252" s="271"/>
      <c r="C252" s="272"/>
      <c r="D252" s="273" t="s">
        <v>853</v>
      </c>
      <c r="E252" s="274" t="s">
        <v>975</v>
      </c>
      <c r="F252" s="274" t="s">
        <v>976</v>
      </c>
      <c r="G252" s="284" t="s">
        <v>630</v>
      </c>
      <c r="H252" s="282">
        <v>0</v>
      </c>
      <c r="I252" s="282">
        <v>800904.79999999993</v>
      </c>
      <c r="J252" s="277">
        <v>800904.79999999993</v>
      </c>
      <c r="K252" s="277">
        <v>800904.79999999993</v>
      </c>
      <c r="L252" s="283">
        <v>168304.80000000002</v>
      </c>
      <c r="M252" s="283">
        <v>168304.80000000002</v>
      </c>
      <c r="N252" s="283">
        <v>168304.80000000002</v>
      </c>
      <c r="O252" s="277">
        <v>632599.99999999988</v>
      </c>
      <c r="P252" s="279">
        <v>0</v>
      </c>
      <c r="Q252" s="280">
        <v>0.21014332789614951</v>
      </c>
      <c r="R252" s="281"/>
    </row>
    <row r="253" spans="2:18" x14ac:dyDescent="0.2">
      <c r="B253" s="271"/>
      <c r="C253" s="272"/>
      <c r="D253" s="273" t="s">
        <v>853</v>
      </c>
      <c r="E253" s="274" t="s">
        <v>977</v>
      </c>
      <c r="F253" s="274" t="s">
        <v>978</v>
      </c>
      <c r="G253" s="284" t="s">
        <v>675</v>
      </c>
      <c r="H253" s="282">
        <v>0</v>
      </c>
      <c r="I253" s="282">
        <v>98620.800000000003</v>
      </c>
      <c r="J253" s="277">
        <v>98620.800000000003</v>
      </c>
      <c r="K253" s="277">
        <v>98620.800000000003</v>
      </c>
      <c r="L253" s="283">
        <v>85320.8</v>
      </c>
      <c r="M253" s="283">
        <v>85320.8</v>
      </c>
      <c r="N253" s="283">
        <v>85320.8</v>
      </c>
      <c r="O253" s="277">
        <v>13300</v>
      </c>
      <c r="P253" s="279">
        <v>0</v>
      </c>
      <c r="Q253" s="280">
        <v>0.86514001103215554</v>
      </c>
      <c r="R253" s="281"/>
    </row>
    <row r="254" spans="2:18" x14ac:dyDescent="0.2">
      <c r="B254" s="271"/>
      <c r="C254" s="272"/>
      <c r="D254" s="273" t="s">
        <v>853</v>
      </c>
      <c r="E254" s="274" t="s">
        <v>979</v>
      </c>
      <c r="F254" s="274" t="s">
        <v>980</v>
      </c>
      <c r="G254" s="284" t="s">
        <v>672</v>
      </c>
      <c r="H254" s="282">
        <v>0</v>
      </c>
      <c r="I254" s="282">
        <v>66160.399999999994</v>
      </c>
      <c r="J254" s="277">
        <v>66160.399999999994</v>
      </c>
      <c r="K254" s="277">
        <v>66160.399999999994</v>
      </c>
      <c r="L254" s="283">
        <v>52860.4</v>
      </c>
      <c r="M254" s="283">
        <v>52860.4</v>
      </c>
      <c r="N254" s="283">
        <v>52860.4</v>
      </c>
      <c r="O254" s="277">
        <v>13299.999999999993</v>
      </c>
      <c r="P254" s="279">
        <v>0</v>
      </c>
      <c r="Q254" s="280">
        <v>0.79897340403020545</v>
      </c>
      <c r="R254" s="281"/>
    </row>
    <row r="255" spans="2:18" x14ac:dyDescent="0.2">
      <c r="B255" s="271"/>
      <c r="C255" s="272"/>
      <c r="D255" s="273" t="s">
        <v>853</v>
      </c>
      <c r="E255" s="274" t="s">
        <v>981</v>
      </c>
      <c r="F255" s="274" t="s">
        <v>982</v>
      </c>
      <c r="G255" s="284" t="s">
        <v>651</v>
      </c>
      <c r="H255" s="282">
        <v>0</v>
      </c>
      <c r="I255" s="282">
        <v>552419.07999999996</v>
      </c>
      <c r="J255" s="277">
        <v>552419.07999999996</v>
      </c>
      <c r="K255" s="277">
        <v>13300</v>
      </c>
      <c r="L255" s="283">
        <v>0</v>
      </c>
      <c r="M255" s="283">
        <v>0</v>
      </c>
      <c r="N255" s="283">
        <v>0</v>
      </c>
      <c r="O255" s="277">
        <v>552419.07999999996</v>
      </c>
      <c r="P255" s="279">
        <v>0</v>
      </c>
      <c r="Q255" s="280">
        <v>0</v>
      </c>
      <c r="R255" s="281"/>
    </row>
    <row r="256" spans="2:18" x14ac:dyDescent="0.2">
      <c r="B256" s="271"/>
      <c r="C256" s="272"/>
      <c r="D256" s="273" t="s">
        <v>853</v>
      </c>
      <c r="E256" s="274" t="s">
        <v>983</v>
      </c>
      <c r="F256" s="274" t="s">
        <v>984</v>
      </c>
      <c r="G256" s="284" t="s">
        <v>660</v>
      </c>
      <c r="H256" s="282">
        <v>0</v>
      </c>
      <c r="I256" s="282">
        <v>96690.6</v>
      </c>
      <c r="J256" s="277">
        <v>96690.6</v>
      </c>
      <c r="K256" s="277">
        <v>96690.6</v>
      </c>
      <c r="L256" s="283">
        <v>83390.600000000006</v>
      </c>
      <c r="M256" s="283">
        <v>83390.600000000006</v>
      </c>
      <c r="N256" s="283">
        <v>83390.600000000006</v>
      </c>
      <c r="O256" s="277">
        <v>13300</v>
      </c>
      <c r="P256" s="279">
        <v>0</v>
      </c>
      <c r="Q256" s="280">
        <v>0.8624478491187354</v>
      </c>
      <c r="R256" s="281"/>
    </row>
    <row r="257" spans="2:18" x14ac:dyDescent="0.2">
      <c r="B257" s="271"/>
      <c r="C257" s="272"/>
      <c r="D257" s="273" t="s">
        <v>853</v>
      </c>
      <c r="E257" s="274" t="s">
        <v>985</v>
      </c>
      <c r="F257" s="274" t="s">
        <v>986</v>
      </c>
      <c r="G257" s="284" t="s">
        <v>639</v>
      </c>
      <c r="H257" s="282">
        <v>0</v>
      </c>
      <c r="I257" s="282">
        <v>13300</v>
      </c>
      <c r="J257" s="277">
        <v>13300</v>
      </c>
      <c r="K257" s="277">
        <v>13300</v>
      </c>
      <c r="L257" s="283">
        <v>0</v>
      </c>
      <c r="M257" s="283">
        <v>0</v>
      </c>
      <c r="N257" s="283">
        <v>0</v>
      </c>
      <c r="O257" s="277">
        <v>13300</v>
      </c>
      <c r="P257" s="279">
        <v>0</v>
      </c>
      <c r="Q257" s="280">
        <v>0</v>
      </c>
      <c r="R257" s="281"/>
    </row>
    <row r="258" spans="2:18" x14ac:dyDescent="0.2">
      <c r="B258" s="271"/>
      <c r="C258" s="272"/>
      <c r="D258" s="273" t="s">
        <v>853</v>
      </c>
      <c r="E258" s="274" t="s">
        <v>987</v>
      </c>
      <c r="F258" s="274" t="s">
        <v>988</v>
      </c>
      <c r="G258" s="284" t="s">
        <v>657</v>
      </c>
      <c r="H258" s="282">
        <v>0</v>
      </c>
      <c r="I258" s="282">
        <v>30431.58</v>
      </c>
      <c r="J258" s="277">
        <v>30431.58</v>
      </c>
      <c r="K258" s="277">
        <v>30431.58</v>
      </c>
      <c r="L258" s="283">
        <v>17131.580000000002</v>
      </c>
      <c r="M258" s="283">
        <v>17131.580000000002</v>
      </c>
      <c r="N258" s="283">
        <v>17131.580000000002</v>
      </c>
      <c r="O258" s="277">
        <v>13300</v>
      </c>
      <c r="P258" s="279">
        <v>0</v>
      </c>
      <c r="Q258" s="280">
        <v>0.5629540102748527</v>
      </c>
      <c r="R258" s="281"/>
    </row>
    <row r="259" spans="2:18" x14ac:dyDescent="0.2">
      <c r="B259" s="271"/>
      <c r="C259" s="272"/>
      <c r="D259" s="273" t="s">
        <v>853</v>
      </c>
      <c r="E259" s="274" t="s">
        <v>989</v>
      </c>
      <c r="F259" s="274" t="s">
        <v>990</v>
      </c>
      <c r="G259" s="284" t="s">
        <v>645</v>
      </c>
      <c r="H259" s="282">
        <v>0</v>
      </c>
      <c r="I259" s="282">
        <v>13300</v>
      </c>
      <c r="J259" s="277">
        <v>13300</v>
      </c>
      <c r="K259" s="277">
        <v>13300</v>
      </c>
      <c r="L259" s="283">
        <v>0</v>
      </c>
      <c r="M259" s="283">
        <v>0</v>
      </c>
      <c r="N259" s="283">
        <v>0</v>
      </c>
      <c r="O259" s="277">
        <v>13300</v>
      </c>
      <c r="P259" s="279">
        <v>0</v>
      </c>
      <c r="Q259" s="280">
        <v>0</v>
      </c>
      <c r="R259" s="281"/>
    </row>
    <row r="260" spans="2:18" x14ac:dyDescent="0.2">
      <c r="B260" s="271"/>
      <c r="C260" s="272"/>
      <c r="D260" s="273" t="s">
        <v>853</v>
      </c>
      <c r="E260" s="274" t="s">
        <v>991</v>
      </c>
      <c r="F260" s="274" t="s">
        <v>992</v>
      </c>
      <c r="G260" s="284" t="s">
        <v>678</v>
      </c>
      <c r="H260" s="282">
        <v>0</v>
      </c>
      <c r="I260" s="282">
        <v>35560.400000000001</v>
      </c>
      <c r="J260" s="277">
        <v>35560.400000000001</v>
      </c>
      <c r="K260" s="277">
        <v>35560.400000000001</v>
      </c>
      <c r="L260" s="283">
        <v>22260.400000000001</v>
      </c>
      <c r="M260" s="283">
        <v>22260.400000000001</v>
      </c>
      <c r="N260" s="283">
        <v>22260.400000000001</v>
      </c>
      <c r="O260" s="277">
        <v>13300</v>
      </c>
      <c r="P260" s="279">
        <v>0</v>
      </c>
      <c r="Q260" s="280">
        <v>0.62598845907245138</v>
      </c>
      <c r="R260" s="281"/>
    </row>
    <row r="261" spans="2:18" x14ac:dyDescent="0.2">
      <c r="B261" s="271"/>
      <c r="C261" s="272"/>
      <c r="D261" s="273" t="s">
        <v>853</v>
      </c>
      <c r="E261" s="274" t="s">
        <v>993</v>
      </c>
      <c r="F261" s="274" t="s">
        <v>994</v>
      </c>
      <c r="G261" s="284" t="s">
        <v>633</v>
      </c>
      <c r="H261" s="282">
        <v>0</v>
      </c>
      <c r="I261" s="282">
        <v>46690.6</v>
      </c>
      <c r="J261" s="277">
        <v>46690.6</v>
      </c>
      <c r="K261" s="277">
        <v>46690.6</v>
      </c>
      <c r="L261" s="283">
        <v>33390.6</v>
      </c>
      <c r="M261" s="283">
        <v>33390.6</v>
      </c>
      <c r="N261" s="283">
        <v>33390.6</v>
      </c>
      <c r="O261" s="277">
        <v>13300</v>
      </c>
      <c r="P261" s="279">
        <v>0</v>
      </c>
      <c r="Q261" s="280">
        <v>0.71514608936274104</v>
      </c>
      <c r="R261" s="281"/>
    </row>
    <row r="262" spans="2:18" x14ac:dyDescent="0.2">
      <c r="B262" s="271"/>
      <c r="C262" s="272"/>
      <c r="D262" s="273" t="s">
        <v>853</v>
      </c>
      <c r="E262" s="274" t="s">
        <v>995</v>
      </c>
      <c r="F262" s="274" t="s">
        <v>996</v>
      </c>
      <c r="G262" s="284" t="s">
        <v>666</v>
      </c>
      <c r="H262" s="282">
        <v>0</v>
      </c>
      <c r="I262" s="282">
        <v>35560.400000000001</v>
      </c>
      <c r="J262" s="277">
        <v>35560.400000000001</v>
      </c>
      <c r="K262" s="277">
        <v>35560.400000000001</v>
      </c>
      <c r="L262" s="283">
        <v>22260.400000000001</v>
      </c>
      <c r="M262" s="283">
        <v>22260.400000000001</v>
      </c>
      <c r="N262" s="283">
        <v>22260.400000000001</v>
      </c>
      <c r="O262" s="277">
        <v>13300</v>
      </c>
      <c r="P262" s="279">
        <v>0</v>
      </c>
      <c r="Q262" s="280">
        <v>0.62598845907245138</v>
      </c>
      <c r="R262" s="281"/>
    </row>
    <row r="263" spans="2:18" x14ac:dyDescent="0.2">
      <c r="B263" s="271"/>
      <c r="C263" s="272"/>
      <c r="D263" s="273" t="s">
        <v>853</v>
      </c>
      <c r="E263" s="274" t="s">
        <v>997</v>
      </c>
      <c r="F263" s="274" t="s">
        <v>998</v>
      </c>
      <c r="G263" s="284" t="s">
        <v>585</v>
      </c>
      <c r="H263" s="282">
        <v>0</v>
      </c>
      <c r="I263" s="282">
        <v>41230.800000000003</v>
      </c>
      <c r="J263" s="277">
        <v>41230.800000000003</v>
      </c>
      <c r="K263" s="277">
        <v>41230.800000000003</v>
      </c>
      <c r="L263" s="283">
        <v>7980.8</v>
      </c>
      <c r="M263" s="283">
        <v>7980.8</v>
      </c>
      <c r="N263" s="283">
        <v>7980.8</v>
      </c>
      <c r="O263" s="277">
        <v>33250</v>
      </c>
      <c r="P263" s="279">
        <v>0</v>
      </c>
      <c r="Q263" s="280">
        <v>0.19356403465370547</v>
      </c>
      <c r="R263" s="281"/>
    </row>
    <row r="264" spans="2:18" x14ac:dyDescent="0.2">
      <c r="B264" s="271"/>
      <c r="C264" s="272"/>
      <c r="D264" s="273" t="s">
        <v>853</v>
      </c>
      <c r="E264" s="274" t="s">
        <v>999</v>
      </c>
      <c r="F264" s="274" t="s">
        <v>1000</v>
      </c>
      <c r="G264" s="284" t="s">
        <v>648</v>
      </c>
      <c r="H264" s="282">
        <v>0</v>
      </c>
      <c r="I264" s="282">
        <v>88300</v>
      </c>
      <c r="J264" s="277">
        <v>88300</v>
      </c>
      <c r="K264" s="277">
        <v>88300</v>
      </c>
      <c r="L264" s="283">
        <v>75000</v>
      </c>
      <c r="M264" s="283">
        <v>75000</v>
      </c>
      <c r="N264" s="283">
        <v>75000</v>
      </c>
      <c r="O264" s="277">
        <v>13300</v>
      </c>
      <c r="P264" s="279">
        <v>0</v>
      </c>
      <c r="Q264" s="280">
        <v>0.84937712344280858</v>
      </c>
      <c r="R264" s="281"/>
    </row>
    <row r="265" spans="2:18" x14ac:dyDescent="0.2">
      <c r="B265" s="271"/>
      <c r="C265" s="272"/>
      <c r="D265" s="273" t="s">
        <v>853</v>
      </c>
      <c r="E265" s="274" t="s">
        <v>1001</v>
      </c>
      <c r="F265" s="274" t="s">
        <v>1002</v>
      </c>
      <c r="G265" s="284" t="s">
        <v>699</v>
      </c>
      <c r="H265" s="282">
        <v>0</v>
      </c>
      <c r="I265" s="282">
        <v>46690.6</v>
      </c>
      <c r="J265" s="277">
        <v>46690.6</v>
      </c>
      <c r="K265" s="277">
        <v>46690.6</v>
      </c>
      <c r="L265" s="283">
        <v>33390.6</v>
      </c>
      <c r="M265" s="283">
        <v>33390.6</v>
      </c>
      <c r="N265" s="283">
        <v>33390.6</v>
      </c>
      <c r="O265" s="277">
        <v>13300</v>
      </c>
      <c r="P265" s="279">
        <v>0</v>
      </c>
      <c r="Q265" s="280">
        <v>0.71514608936274104</v>
      </c>
      <c r="R265" s="281"/>
    </row>
    <row r="266" spans="2:18" x14ac:dyDescent="0.2">
      <c r="B266" s="271"/>
      <c r="C266" s="272"/>
      <c r="D266" s="273" t="s">
        <v>853</v>
      </c>
      <c r="E266" s="274" t="s">
        <v>1003</v>
      </c>
      <c r="F266" s="274" t="s">
        <v>1004</v>
      </c>
      <c r="G266" s="284" t="s">
        <v>621</v>
      </c>
      <c r="H266" s="282">
        <v>0</v>
      </c>
      <c r="I266" s="282">
        <v>55952.04</v>
      </c>
      <c r="J266" s="277">
        <v>55952.04</v>
      </c>
      <c r="K266" s="277">
        <v>55952.04</v>
      </c>
      <c r="L266" s="283">
        <v>42652.04</v>
      </c>
      <c r="M266" s="283">
        <v>42652.04</v>
      </c>
      <c r="N266" s="283">
        <v>42652.04</v>
      </c>
      <c r="O266" s="277">
        <v>13300</v>
      </c>
      <c r="P266" s="279">
        <v>0</v>
      </c>
      <c r="Q266" s="280">
        <v>0.76229642386586793</v>
      </c>
      <c r="R266" s="281"/>
    </row>
    <row r="267" spans="2:18" x14ac:dyDescent="0.2">
      <c r="B267" s="271"/>
      <c r="C267" s="272"/>
      <c r="D267" s="273" t="s">
        <v>853</v>
      </c>
      <c r="E267" s="274" t="s">
        <v>1005</v>
      </c>
      <c r="F267" s="274" t="s">
        <v>1006</v>
      </c>
      <c r="G267" s="284" t="s">
        <v>612</v>
      </c>
      <c r="H267" s="282">
        <v>0</v>
      </c>
      <c r="I267" s="282">
        <v>1052890</v>
      </c>
      <c r="J267" s="277">
        <v>1052890</v>
      </c>
      <c r="K267" s="277">
        <v>1052890</v>
      </c>
      <c r="L267" s="283">
        <v>1019640</v>
      </c>
      <c r="M267" s="283">
        <v>1019640</v>
      </c>
      <c r="N267" s="283">
        <v>1019640</v>
      </c>
      <c r="O267" s="277">
        <v>33250</v>
      </c>
      <c r="P267" s="279">
        <v>0</v>
      </c>
      <c r="Q267" s="280">
        <v>0.96842025282793076</v>
      </c>
      <c r="R267" s="281"/>
    </row>
    <row r="268" spans="2:18" x14ac:dyDescent="0.2">
      <c r="B268" s="271"/>
      <c r="C268" s="272"/>
      <c r="D268" s="273" t="s">
        <v>853</v>
      </c>
      <c r="E268" s="274" t="s">
        <v>1007</v>
      </c>
      <c r="F268" s="274" t="s">
        <v>1008</v>
      </c>
      <c r="G268" s="284" t="s">
        <v>663</v>
      </c>
      <c r="H268" s="282">
        <v>0</v>
      </c>
      <c r="I268" s="282">
        <v>51000</v>
      </c>
      <c r="J268" s="277">
        <v>51000</v>
      </c>
      <c r="K268" s="277">
        <v>51000</v>
      </c>
      <c r="L268" s="283">
        <v>51000</v>
      </c>
      <c r="M268" s="283">
        <v>51000</v>
      </c>
      <c r="N268" s="283">
        <v>51000</v>
      </c>
      <c r="O268" s="277">
        <v>0</v>
      </c>
      <c r="P268" s="279">
        <v>0</v>
      </c>
      <c r="Q268" s="280">
        <v>1</v>
      </c>
      <c r="R268" s="281"/>
    </row>
    <row r="269" spans="2:18" x14ac:dyDescent="0.2">
      <c r="B269" s="271"/>
      <c r="C269" s="272"/>
      <c r="D269" s="273" t="s">
        <v>853</v>
      </c>
      <c r="E269" s="274" t="s">
        <v>1009</v>
      </c>
      <c r="F269" s="274" t="s">
        <v>1010</v>
      </c>
      <c r="G269" s="284" t="s">
        <v>603</v>
      </c>
      <c r="H269" s="282">
        <v>0</v>
      </c>
      <c r="I269" s="282">
        <v>1412265</v>
      </c>
      <c r="J269" s="277">
        <v>1412265</v>
      </c>
      <c r="K269" s="277">
        <v>1381748.31</v>
      </c>
      <c r="L269" s="283">
        <v>0</v>
      </c>
      <c r="M269" s="283">
        <v>0</v>
      </c>
      <c r="N269" s="283">
        <v>0</v>
      </c>
      <c r="O269" s="277">
        <v>1412265</v>
      </c>
      <c r="P269" s="279">
        <v>0</v>
      </c>
      <c r="Q269" s="280">
        <v>0</v>
      </c>
      <c r="R269" s="281"/>
    </row>
    <row r="270" spans="2:18" x14ac:dyDescent="0.2">
      <c r="B270" s="271"/>
      <c r="C270" s="272"/>
      <c r="D270" s="273" t="s">
        <v>853</v>
      </c>
      <c r="E270" s="274" t="s">
        <v>1011</v>
      </c>
      <c r="F270" s="274" t="s">
        <v>1012</v>
      </c>
      <c r="G270" s="284" t="s">
        <v>636</v>
      </c>
      <c r="H270" s="282">
        <v>0</v>
      </c>
      <c r="I270" s="282">
        <v>486141</v>
      </c>
      <c r="J270" s="277">
        <v>486141</v>
      </c>
      <c r="K270" s="277">
        <v>453091.58</v>
      </c>
      <c r="L270" s="283">
        <v>254491.58000000002</v>
      </c>
      <c r="M270" s="283">
        <v>254491.58000000002</v>
      </c>
      <c r="N270" s="283">
        <v>254491.58</v>
      </c>
      <c r="O270" s="277">
        <v>231649.41999999998</v>
      </c>
      <c r="P270" s="279">
        <v>0</v>
      </c>
      <c r="Q270" s="280">
        <v>0.52349334863753527</v>
      </c>
      <c r="R270" s="281"/>
    </row>
    <row r="271" spans="2:18" x14ac:dyDescent="0.2">
      <c r="B271" s="271"/>
      <c r="C271" s="272"/>
      <c r="D271" s="273" t="s">
        <v>853</v>
      </c>
      <c r="E271" s="274" t="s">
        <v>1013</v>
      </c>
      <c r="F271" s="274" t="s">
        <v>1014</v>
      </c>
      <c r="G271" s="284" t="s">
        <v>642</v>
      </c>
      <c r="H271" s="282">
        <v>0</v>
      </c>
      <c r="I271" s="282">
        <v>50601.72</v>
      </c>
      <c r="J271" s="277">
        <v>50601.72</v>
      </c>
      <c r="K271" s="277">
        <v>50601.72</v>
      </c>
      <c r="L271" s="283">
        <v>37301.72</v>
      </c>
      <c r="M271" s="283">
        <v>37301.72</v>
      </c>
      <c r="N271" s="283">
        <v>37301.72</v>
      </c>
      <c r="O271" s="277">
        <v>13300</v>
      </c>
      <c r="P271" s="279">
        <v>0</v>
      </c>
      <c r="Q271" s="280">
        <v>0.73716308457499069</v>
      </c>
      <c r="R271" s="281"/>
    </row>
    <row r="272" spans="2:18" x14ac:dyDescent="0.2">
      <c r="B272" s="271"/>
      <c r="C272" s="272"/>
      <c r="D272" s="273" t="s">
        <v>853</v>
      </c>
      <c r="E272" s="274" t="s">
        <v>1015</v>
      </c>
      <c r="F272" s="274" t="s">
        <v>1016</v>
      </c>
      <c r="G272" s="284" t="s">
        <v>375</v>
      </c>
      <c r="H272" s="282">
        <v>0</v>
      </c>
      <c r="I272" s="282">
        <v>353246125.24000001</v>
      </c>
      <c r="J272" s="277">
        <v>353246125.24000001</v>
      </c>
      <c r="K272" s="277">
        <v>295371528.63000005</v>
      </c>
      <c r="L272" s="283">
        <v>222807179.41000003</v>
      </c>
      <c r="M272" s="283">
        <v>222807179.41000003</v>
      </c>
      <c r="N272" s="283">
        <v>222807179.41000003</v>
      </c>
      <c r="O272" s="277">
        <v>130438945.82999998</v>
      </c>
      <c r="P272" s="279">
        <v>0</v>
      </c>
      <c r="Q272" s="280">
        <v>0.63074203364190318</v>
      </c>
      <c r="R272" s="281"/>
    </row>
    <row r="273" spans="1:18" x14ac:dyDescent="0.2">
      <c r="B273" s="271"/>
      <c r="C273" s="272"/>
      <c r="D273" s="273" t="s">
        <v>853</v>
      </c>
      <c r="E273" s="274" t="s">
        <v>1017</v>
      </c>
      <c r="F273" s="274" t="s">
        <v>1018</v>
      </c>
      <c r="G273" s="284" t="s">
        <v>483</v>
      </c>
      <c r="H273" s="282">
        <v>0</v>
      </c>
      <c r="I273" s="282">
        <v>1801722.47</v>
      </c>
      <c r="J273" s="277">
        <v>1801722.47</v>
      </c>
      <c r="K273" s="277">
        <v>1801722.47</v>
      </c>
      <c r="L273" s="283">
        <v>1801722.47</v>
      </c>
      <c r="M273" s="283">
        <v>1801722.47</v>
      </c>
      <c r="N273" s="283">
        <v>1801722.47</v>
      </c>
      <c r="O273" s="277">
        <v>0</v>
      </c>
      <c r="P273" s="279">
        <v>0</v>
      </c>
      <c r="Q273" s="280">
        <v>1</v>
      </c>
      <c r="R273" s="281"/>
    </row>
    <row r="274" spans="1:18" x14ac:dyDescent="0.2">
      <c r="B274" s="271"/>
      <c r="C274" s="272"/>
      <c r="D274" s="273" t="s">
        <v>853</v>
      </c>
      <c r="E274" s="274" t="s">
        <v>1019</v>
      </c>
      <c r="F274" s="274" t="s">
        <v>1020</v>
      </c>
      <c r="G274" s="284" t="s">
        <v>375</v>
      </c>
      <c r="H274" s="282">
        <v>0</v>
      </c>
      <c r="I274" s="282">
        <v>48568726.329999998</v>
      </c>
      <c r="J274" s="277">
        <v>48568726.329999998</v>
      </c>
      <c r="K274" s="277">
        <v>28184280.010000002</v>
      </c>
      <c r="L274" s="283">
        <v>27094167.880000003</v>
      </c>
      <c r="M274" s="283">
        <v>27094167.880000003</v>
      </c>
      <c r="N274" s="283">
        <v>27094167.880000003</v>
      </c>
      <c r="O274" s="277">
        <v>21474558.449999996</v>
      </c>
      <c r="P274" s="279">
        <v>0</v>
      </c>
      <c r="Q274" s="280">
        <v>0.55785213917097187</v>
      </c>
      <c r="R274" s="281"/>
    </row>
    <row r="275" spans="1:18" x14ac:dyDescent="0.2">
      <c r="B275" s="271"/>
      <c r="C275" s="272"/>
      <c r="D275" s="273" t="s">
        <v>853</v>
      </c>
      <c r="E275" s="274" t="s">
        <v>1021</v>
      </c>
      <c r="F275" s="274" t="s">
        <v>1022</v>
      </c>
      <c r="G275" s="284" t="s">
        <v>407</v>
      </c>
      <c r="H275" s="282">
        <v>300000000</v>
      </c>
      <c r="I275" s="282">
        <v>0</v>
      </c>
      <c r="J275" s="277">
        <v>300000000</v>
      </c>
      <c r="K275" s="277">
        <v>0</v>
      </c>
      <c r="L275" s="283">
        <v>0</v>
      </c>
      <c r="M275" s="283">
        <v>0</v>
      </c>
      <c r="N275" s="283">
        <v>0</v>
      </c>
      <c r="O275" s="277">
        <v>300000000</v>
      </c>
      <c r="P275" s="279">
        <v>0</v>
      </c>
      <c r="Q275" s="280">
        <v>0</v>
      </c>
      <c r="R275" s="281"/>
    </row>
    <row r="276" spans="1:18" x14ac:dyDescent="0.2">
      <c r="B276" s="289"/>
      <c r="C276" s="290"/>
      <c r="D276" s="291"/>
      <c r="E276" s="292"/>
      <c r="F276" s="292"/>
      <c r="G276" s="293"/>
      <c r="H276" s="294"/>
      <c r="I276" s="294"/>
      <c r="J276" s="294"/>
      <c r="K276" s="294"/>
      <c r="L276" s="294"/>
      <c r="M276" s="294"/>
      <c r="N276" s="294"/>
      <c r="O276" s="295"/>
      <c r="P276" s="296"/>
      <c r="Q276" s="297"/>
      <c r="R276" s="281"/>
    </row>
    <row r="277" spans="1:18" s="305" customFormat="1" ht="57" customHeight="1" x14ac:dyDescent="0.2">
      <c r="A277" s="298"/>
      <c r="B277" s="299"/>
      <c r="C277" s="300" t="s">
        <v>177</v>
      </c>
      <c r="D277" s="301"/>
      <c r="E277" s="302"/>
      <c r="F277" s="302"/>
      <c r="G277" s="302"/>
      <c r="H277" s="295">
        <f t="shared" ref="H277:O277" si="0">SUM(H9:H275)</f>
        <v>13359576442.450001</v>
      </c>
      <c r="I277" s="295">
        <f t="shared" si="0"/>
        <v>1725769420.6999993</v>
      </c>
      <c r="J277" s="295">
        <f t="shared" si="0"/>
        <v>15085345863.150002</v>
      </c>
      <c r="K277" s="295">
        <f t="shared" si="0"/>
        <v>9902435989.6499996</v>
      </c>
      <c r="L277" s="295">
        <f t="shared" si="0"/>
        <v>8554268470.9099989</v>
      </c>
      <c r="M277" s="295">
        <f t="shared" si="0"/>
        <v>8554268470.9099989</v>
      </c>
      <c r="N277" s="295">
        <f t="shared" si="0"/>
        <v>8548941401.829999</v>
      </c>
      <c r="O277" s="295">
        <f t="shared" si="0"/>
        <v>6531077392.2399979</v>
      </c>
      <c r="P277" s="303">
        <f t="shared" ref="P277" si="1">IFERROR(L277/H277,0)</f>
        <v>0.64030985621137249</v>
      </c>
      <c r="Q277" s="304">
        <f>IFERROR(L277/J277,0)</f>
        <v>0.56705816018485145</v>
      </c>
    </row>
    <row r="278" spans="1:18" x14ac:dyDescent="0.2">
      <c r="B278" s="306" t="s">
        <v>1023</v>
      </c>
      <c r="C278" s="306"/>
      <c r="D278" s="306"/>
      <c r="E278" s="306"/>
      <c r="F278" s="306"/>
      <c r="G278" s="306"/>
      <c r="H278" s="306"/>
      <c r="I278" s="306"/>
      <c r="J278" s="306"/>
      <c r="K278" s="307"/>
      <c r="L278" s="308"/>
      <c r="M278" s="308"/>
      <c r="N278" s="309"/>
      <c r="O278" s="310"/>
      <c r="P278" s="308"/>
      <c r="Q278" s="311"/>
    </row>
    <row r="279" spans="1:18" x14ac:dyDescent="0.2">
      <c r="B279" s="311"/>
      <c r="C279" s="311"/>
      <c r="D279" s="311"/>
      <c r="E279" s="311"/>
      <c r="F279" s="311"/>
      <c r="G279" s="311"/>
      <c r="H279" s="311"/>
      <c r="I279" s="311"/>
      <c r="J279" s="312"/>
      <c r="K279" s="312"/>
      <c r="L279" s="313"/>
      <c r="M279" s="313"/>
      <c r="N279" s="311"/>
      <c r="O279" s="312"/>
      <c r="P279" s="308"/>
      <c r="Q279" s="311"/>
    </row>
  </sheetData>
  <mergeCells count="13">
    <mergeCell ref="B8:D8"/>
    <mergeCell ref="C277:D277"/>
    <mergeCell ref="B278:J278"/>
    <mergeCell ref="B1:Q1"/>
    <mergeCell ref="B2:Q2"/>
    <mergeCell ref="B3:Q3"/>
    <mergeCell ref="B4:Q4"/>
    <mergeCell ref="B5:D7"/>
    <mergeCell ref="E5:E7"/>
    <mergeCell ref="G5:G7"/>
    <mergeCell ref="H5:N5"/>
    <mergeCell ref="O5:O6"/>
    <mergeCell ref="P5:Q5"/>
  </mergeCells>
  <dataValidations count="1">
    <dataValidation allowBlank="1" showInputMessage="1" showErrorMessage="1" prompt="Valor absoluto y/o relativo que registren los indicadores con relación a su meta anual correspondiente al programa, proyecto o actividad que se trate. (DOF 9-dic-09)" sqref="P65781 JL65781 TH65781 ADD65781 AMZ65781 AWV65781 BGR65781 BQN65781 CAJ65781 CKF65781 CUB65781 DDX65781 DNT65781 DXP65781 EHL65781 ERH65781 FBD65781 FKZ65781 FUV65781 GER65781 GON65781 GYJ65781 HIF65781 HSB65781 IBX65781 ILT65781 IVP65781 JFL65781 JPH65781 JZD65781 KIZ65781 KSV65781 LCR65781 LMN65781 LWJ65781 MGF65781 MQB65781 MZX65781 NJT65781 NTP65781 ODL65781 ONH65781 OXD65781 PGZ65781 PQV65781 QAR65781 QKN65781 QUJ65781 REF65781 ROB65781 RXX65781 SHT65781 SRP65781 TBL65781 TLH65781 TVD65781 UEZ65781 UOV65781 UYR65781 VIN65781 VSJ65781 WCF65781 WMB65781 WVX65781 P131317 JL131317 TH131317 ADD131317 AMZ131317 AWV131317 BGR131317 BQN131317 CAJ131317 CKF131317 CUB131317 DDX131317 DNT131317 DXP131317 EHL131317 ERH131317 FBD131317 FKZ131317 FUV131317 GER131317 GON131317 GYJ131317 HIF131317 HSB131317 IBX131317 ILT131317 IVP131317 JFL131317 JPH131317 JZD131317 KIZ131317 KSV131317 LCR131317 LMN131317 LWJ131317 MGF131317 MQB131317 MZX131317 NJT131317 NTP131317 ODL131317 ONH131317 OXD131317 PGZ131317 PQV131317 QAR131317 QKN131317 QUJ131317 REF131317 ROB131317 RXX131317 SHT131317 SRP131317 TBL131317 TLH131317 TVD131317 UEZ131317 UOV131317 UYR131317 VIN131317 VSJ131317 WCF131317 WMB131317 WVX131317 P196853 JL196853 TH196853 ADD196853 AMZ196853 AWV196853 BGR196853 BQN196853 CAJ196853 CKF196853 CUB196853 DDX196853 DNT196853 DXP196853 EHL196853 ERH196853 FBD196853 FKZ196853 FUV196853 GER196853 GON196853 GYJ196853 HIF196853 HSB196853 IBX196853 ILT196853 IVP196853 JFL196853 JPH196853 JZD196853 KIZ196853 KSV196853 LCR196853 LMN196853 LWJ196853 MGF196853 MQB196853 MZX196853 NJT196853 NTP196853 ODL196853 ONH196853 OXD196853 PGZ196853 PQV196853 QAR196853 QKN196853 QUJ196853 REF196853 ROB196853 RXX196853 SHT196853 SRP196853 TBL196853 TLH196853 TVD196853 UEZ196853 UOV196853 UYR196853 VIN196853 VSJ196853 WCF196853 WMB196853 WVX196853 P262389 JL262389 TH262389 ADD262389 AMZ262389 AWV262389 BGR262389 BQN262389 CAJ262389 CKF262389 CUB262389 DDX262389 DNT262389 DXP262389 EHL262389 ERH262389 FBD262389 FKZ262389 FUV262389 GER262389 GON262389 GYJ262389 HIF262389 HSB262389 IBX262389 ILT262389 IVP262389 JFL262389 JPH262389 JZD262389 KIZ262389 KSV262389 LCR262389 LMN262389 LWJ262389 MGF262389 MQB262389 MZX262389 NJT262389 NTP262389 ODL262389 ONH262389 OXD262389 PGZ262389 PQV262389 QAR262389 QKN262389 QUJ262389 REF262389 ROB262389 RXX262389 SHT262389 SRP262389 TBL262389 TLH262389 TVD262389 UEZ262389 UOV262389 UYR262389 VIN262389 VSJ262389 WCF262389 WMB262389 WVX262389 P327925 JL327925 TH327925 ADD327925 AMZ327925 AWV327925 BGR327925 BQN327925 CAJ327925 CKF327925 CUB327925 DDX327925 DNT327925 DXP327925 EHL327925 ERH327925 FBD327925 FKZ327925 FUV327925 GER327925 GON327925 GYJ327925 HIF327925 HSB327925 IBX327925 ILT327925 IVP327925 JFL327925 JPH327925 JZD327925 KIZ327925 KSV327925 LCR327925 LMN327925 LWJ327925 MGF327925 MQB327925 MZX327925 NJT327925 NTP327925 ODL327925 ONH327925 OXD327925 PGZ327925 PQV327925 QAR327925 QKN327925 QUJ327925 REF327925 ROB327925 RXX327925 SHT327925 SRP327925 TBL327925 TLH327925 TVD327925 UEZ327925 UOV327925 UYR327925 VIN327925 VSJ327925 WCF327925 WMB327925 WVX327925 P393461 JL393461 TH393461 ADD393461 AMZ393461 AWV393461 BGR393461 BQN393461 CAJ393461 CKF393461 CUB393461 DDX393461 DNT393461 DXP393461 EHL393461 ERH393461 FBD393461 FKZ393461 FUV393461 GER393461 GON393461 GYJ393461 HIF393461 HSB393461 IBX393461 ILT393461 IVP393461 JFL393461 JPH393461 JZD393461 KIZ393461 KSV393461 LCR393461 LMN393461 LWJ393461 MGF393461 MQB393461 MZX393461 NJT393461 NTP393461 ODL393461 ONH393461 OXD393461 PGZ393461 PQV393461 QAR393461 QKN393461 QUJ393461 REF393461 ROB393461 RXX393461 SHT393461 SRP393461 TBL393461 TLH393461 TVD393461 UEZ393461 UOV393461 UYR393461 VIN393461 VSJ393461 WCF393461 WMB393461 WVX393461 P458997 JL458997 TH458997 ADD458997 AMZ458997 AWV458997 BGR458997 BQN458997 CAJ458997 CKF458997 CUB458997 DDX458997 DNT458997 DXP458997 EHL458997 ERH458997 FBD458997 FKZ458997 FUV458997 GER458997 GON458997 GYJ458997 HIF458997 HSB458997 IBX458997 ILT458997 IVP458997 JFL458997 JPH458997 JZD458997 KIZ458997 KSV458997 LCR458997 LMN458997 LWJ458997 MGF458997 MQB458997 MZX458997 NJT458997 NTP458997 ODL458997 ONH458997 OXD458997 PGZ458997 PQV458997 QAR458997 QKN458997 QUJ458997 REF458997 ROB458997 RXX458997 SHT458997 SRP458997 TBL458997 TLH458997 TVD458997 UEZ458997 UOV458997 UYR458997 VIN458997 VSJ458997 WCF458997 WMB458997 WVX458997 P524533 JL524533 TH524533 ADD524533 AMZ524533 AWV524533 BGR524533 BQN524533 CAJ524533 CKF524533 CUB524533 DDX524533 DNT524533 DXP524533 EHL524533 ERH524533 FBD524533 FKZ524533 FUV524533 GER524533 GON524533 GYJ524533 HIF524533 HSB524533 IBX524533 ILT524533 IVP524533 JFL524533 JPH524533 JZD524533 KIZ524533 KSV524533 LCR524533 LMN524533 LWJ524533 MGF524533 MQB524533 MZX524533 NJT524533 NTP524533 ODL524533 ONH524533 OXD524533 PGZ524533 PQV524533 QAR524533 QKN524533 QUJ524533 REF524533 ROB524533 RXX524533 SHT524533 SRP524533 TBL524533 TLH524533 TVD524533 UEZ524533 UOV524533 UYR524533 VIN524533 VSJ524533 WCF524533 WMB524533 WVX524533 P590069 JL590069 TH590069 ADD590069 AMZ590069 AWV590069 BGR590069 BQN590069 CAJ590069 CKF590069 CUB590069 DDX590069 DNT590069 DXP590069 EHL590069 ERH590069 FBD590069 FKZ590069 FUV590069 GER590069 GON590069 GYJ590069 HIF590069 HSB590069 IBX590069 ILT590069 IVP590069 JFL590069 JPH590069 JZD590069 KIZ590069 KSV590069 LCR590069 LMN590069 LWJ590069 MGF590069 MQB590069 MZX590069 NJT590069 NTP590069 ODL590069 ONH590069 OXD590069 PGZ590069 PQV590069 QAR590069 QKN590069 QUJ590069 REF590069 ROB590069 RXX590069 SHT590069 SRP590069 TBL590069 TLH590069 TVD590069 UEZ590069 UOV590069 UYR590069 VIN590069 VSJ590069 WCF590069 WMB590069 WVX590069 P655605 JL655605 TH655605 ADD655605 AMZ655605 AWV655605 BGR655605 BQN655605 CAJ655605 CKF655605 CUB655605 DDX655605 DNT655605 DXP655605 EHL655605 ERH655605 FBD655605 FKZ655605 FUV655605 GER655605 GON655605 GYJ655605 HIF655605 HSB655605 IBX655605 ILT655605 IVP655605 JFL655605 JPH655605 JZD655605 KIZ655605 KSV655605 LCR655605 LMN655605 LWJ655605 MGF655605 MQB655605 MZX655605 NJT655605 NTP655605 ODL655605 ONH655605 OXD655605 PGZ655605 PQV655605 QAR655605 QKN655605 QUJ655605 REF655605 ROB655605 RXX655605 SHT655605 SRP655605 TBL655605 TLH655605 TVD655605 UEZ655605 UOV655605 UYR655605 VIN655605 VSJ655605 WCF655605 WMB655605 WVX655605 P721141 JL721141 TH721141 ADD721141 AMZ721141 AWV721141 BGR721141 BQN721141 CAJ721141 CKF721141 CUB721141 DDX721141 DNT721141 DXP721141 EHL721141 ERH721141 FBD721141 FKZ721141 FUV721141 GER721141 GON721141 GYJ721141 HIF721141 HSB721141 IBX721141 ILT721141 IVP721141 JFL721141 JPH721141 JZD721141 KIZ721141 KSV721141 LCR721141 LMN721141 LWJ721141 MGF721141 MQB721141 MZX721141 NJT721141 NTP721141 ODL721141 ONH721141 OXD721141 PGZ721141 PQV721141 QAR721141 QKN721141 QUJ721141 REF721141 ROB721141 RXX721141 SHT721141 SRP721141 TBL721141 TLH721141 TVD721141 UEZ721141 UOV721141 UYR721141 VIN721141 VSJ721141 WCF721141 WMB721141 WVX721141 P786677 JL786677 TH786677 ADD786677 AMZ786677 AWV786677 BGR786677 BQN786677 CAJ786677 CKF786677 CUB786677 DDX786677 DNT786677 DXP786677 EHL786677 ERH786677 FBD786677 FKZ786677 FUV786677 GER786677 GON786677 GYJ786677 HIF786677 HSB786677 IBX786677 ILT786677 IVP786677 JFL786677 JPH786677 JZD786677 KIZ786677 KSV786677 LCR786677 LMN786677 LWJ786677 MGF786677 MQB786677 MZX786677 NJT786677 NTP786677 ODL786677 ONH786677 OXD786677 PGZ786677 PQV786677 QAR786677 QKN786677 QUJ786677 REF786677 ROB786677 RXX786677 SHT786677 SRP786677 TBL786677 TLH786677 TVD786677 UEZ786677 UOV786677 UYR786677 VIN786677 VSJ786677 WCF786677 WMB786677 WVX786677 P852213 JL852213 TH852213 ADD852213 AMZ852213 AWV852213 BGR852213 BQN852213 CAJ852213 CKF852213 CUB852213 DDX852213 DNT852213 DXP852213 EHL852213 ERH852213 FBD852213 FKZ852213 FUV852213 GER852213 GON852213 GYJ852213 HIF852213 HSB852213 IBX852213 ILT852213 IVP852213 JFL852213 JPH852213 JZD852213 KIZ852213 KSV852213 LCR852213 LMN852213 LWJ852213 MGF852213 MQB852213 MZX852213 NJT852213 NTP852213 ODL852213 ONH852213 OXD852213 PGZ852213 PQV852213 QAR852213 QKN852213 QUJ852213 REF852213 ROB852213 RXX852213 SHT852213 SRP852213 TBL852213 TLH852213 TVD852213 UEZ852213 UOV852213 UYR852213 VIN852213 VSJ852213 WCF852213 WMB852213 WVX852213 P917749 JL917749 TH917749 ADD917749 AMZ917749 AWV917749 BGR917749 BQN917749 CAJ917749 CKF917749 CUB917749 DDX917749 DNT917749 DXP917749 EHL917749 ERH917749 FBD917749 FKZ917749 FUV917749 GER917749 GON917749 GYJ917749 HIF917749 HSB917749 IBX917749 ILT917749 IVP917749 JFL917749 JPH917749 JZD917749 KIZ917749 KSV917749 LCR917749 LMN917749 LWJ917749 MGF917749 MQB917749 MZX917749 NJT917749 NTP917749 ODL917749 ONH917749 OXD917749 PGZ917749 PQV917749 QAR917749 QKN917749 QUJ917749 REF917749 ROB917749 RXX917749 SHT917749 SRP917749 TBL917749 TLH917749 TVD917749 UEZ917749 UOV917749 UYR917749 VIN917749 VSJ917749 WCF917749 WMB917749 WVX917749 P983285 JL983285 TH983285 ADD983285 AMZ983285 AWV983285 BGR983285 BQN983285 CAJ983285 CKF983285 CUB983285 DDX983285 DNT983285 DXP983285 EHL983285 ERH983285 FBD983285 FKZ983285 FUV983285 GER983285 GON983285 GYJ983285 HIF983285 HSB983285 IBX983285 ILT983285 IVP983285 JFL983285 JPH983285 JZD983285 KIZ983285 KSV983285 LCR983285 LMN983285 LWJ983285 MGF983285 MQB983285 MZX983285 NJT983285 NTP983285 ODL983285 ONH983285 OXD983285 PGZ983285 PQV983285 QAR983285 QKN983285 QUJ983285 REF983285 ROB983285 RXX983285 SHT983285 SRP983285 TBL983285 TLH983285 TVD983285 UEZ983285 UOV983285 UYR983285 VIN983285 VSJ983285 WCF983285 WMB983285 WVX983285 WVX5 WMB5 WCF5 VSJ5 VIN5 UYR5 UOV5 UEZ5 TVD5 TLH5 TBL5 SRP5 SHT5 RXX5 ROB5 REF5 QUJ5 QKN5 QAR5 PQV5 PGZ5 OXD5 ONH5 ODL5 NTP5 NJT5 MZX5 MQB5 MGF5 LWJ5 LMN5 LCR5 KSV5 KIZ5 JZD5 JPH5 JFL5 IVP5 ILT5 IBX5 HSB5 HIF5 GYJ5 GON5 GER5 FUV5 FKZ5 FBD5 ERH5 EHL5 DXP5 DNT5 DDX5 CUB5 CKF5 CAJ5 BQN5 BGR5 AWV5 AMZ5 ADD5 TH5 JL5 P5" xr:uid="{120E3906-B69B-4252-8CE6-6D39AFAEAF8B}"/>
  </dataValidations>
  <pageMargins left="0.70866141732283472" right="0.70866141732283472" top="0.74803149606299213" bottom="0.74803149606299213" header="0.31496062992125984" footer="0.31496062992125984"/>
  <pageSetup scale="7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9</vt:i4>
      </vt:variant>
    </vt:vector>
  </HeadingPairs>
  <TitlesOfParts>
    <vt:vector size="17" baseType="lpstr">
      <vt:lpstr>CE Ingreso</vt:lpstr>
      <vt:lpstr>EAI</vt:lpstr>
      <vt:lpstr>CtasAdmvas 1</vt:lpstr>
      <vt:lpstr>CTG</vt:lpstr>
      <vt:lpstr>COG</vt:lpstr>
      <vt:lpstr>CFF</vt:lpstr>
      <vt:lpstr>GCP</vt:lpstr>
      <vt:lpstr>PPI</vt:lpstr>
      <vt:lpstr>'CE Ingreso'!Área_de_impresión</vt:lpstr>
      <vt:lpstr>COG!Área_de_impresión</vt:lpstr>
      <vt:lpstr>'CtasAdmvas 1'!Área_de_impresión</vt:lpstr>
      <vt:lpstr>CTG!Área_de_impresión</vt:lpstr>
      <vt:lpstr>EAI!Área_de_impresión</vt:lpstr>
      <vt:lpstr>PPI!Área_de_impresión</vt:lpstr>
      <vt:lpstr>'CE Ingreso'!Títulos_a_imprimir</vt:lpstr>
      <vt:lpstr>COG!Títulos_a_imprimir</vt:lpstr>
      <vt:lpstr>PPI!Títulos_a_imprimir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cp:lastPrinted>2021-11-04T17:31:11Z</cp:lastPrinted>
  <dcterms:created xsi:type="dcterms:W3CDTF">2021-11-04T17:12:13Z</dcterms:created>
  <dcterms:modified xsi:type="dcterms:W3CDTF">2021-11-04T17:35:41Z</dcterms:modified>
</cp:coreProperties>
</file>