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Usuario\Documents\Alfonso Mares\2022\CUENTA PÚBLICA\CUARTO TRIMESTRE\PRATAFORMA TRANSPARENCIA DEL GASTO EN SALUD\"/>
    </mc:Choice>
  </mc:AlternateContent>
  <xr:revisionPtr revIDLastSave="0" documentId="13_ncr:1_{D0DF347C-8B6A-4608-9DD9-F3E59E01BEF8}" xr6:coauthVersionLast="36" xr6:coauthVersionMax="36" xr10:uidLastSave="{00000000-0000-0000-0000-000000000000}"/>
  <bookViews>
    <workbookView xWindow="0" yWindow="0" windowWidth="28800" windowHeight="9705" xr2:uid="{F338D608-989E-425F-A23B-4AFF8B5919BB}"/>
  </bookViews>
  <sheets>
    <sheet name="CE Ingreso" sheetId="1" r:id="rId1"/>
    <sheet name="EAI" sheetId="2" r:id="rId2"/>
    <sheet name="CtasAdmvas 1" sheetId="3" r:id="rId3"/>
    <sheet name="CTG" sheetId="4" r:id="rId4"/>
    <sheet name="COG" sheetId="5" r:id="rId5"/>
    <sheet name="CFF" sheetId="6" r:id="rId6"/>
    <sheet name="GCP" sheetId="7" r:id="rId7"/>
    <sheet name="PPI (2)" sheetId="8"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1" hidden="1">EAI!#REF!</definedName>
    <definedName name="_ftn1" localSheetId="0">'CE Ingreso'!#REF!</definedName>
    <definedName name="_ftn2" localSheetId="0">'CE Ingreso'!#REF!</definedName>
    <definedName name="_ftn3" localSheetId="0">'CE Ingreso'!#REF!</definedName>
    <definedName name="_ftn4" localSheetId="0">'CE Ingreso'!#REF!</definedName>
    <definedName name="_ftnref1" localSheetId="0">'CE Ingreso'!#REF!</definedName>
    <definedName name="_ftnref2" localSheetId="0">'CE Ingreso'!#REF!</definedName>
    <definedName name="_ftnref3" localSheetId="0">'CE Ingreso'!#REF!</definedName>
    <definedName name="_ftnref4" localSheetId="0">'CE Ingreso'!#REF!</definedName>
    <definedName name="A" localSheetId="7">[1]ECABR!#REF!</definedName>
    <definedName name="A">[1]ECABR!#REF!</definedName>
    <definedName name="A_impresión_IM" localSheetId="7">[1]ECABR!#REF!</definedName>
    <definedName name="A_impresión_IM">[1]ECABR!#REF!</definedName>
    <definedName name="abc" localSheetId="7">[2]TOTAL!#REF!</definedName>
    <definedName name="abc">[2]TOTAL!#REF!</definedName>
    <definedName name="ALFONSO">[1]ECABR!#REF!</definedName>
    <definedName name="_xlnm.Extract" localSheetId="7">[3]EGRESOS!#REF!</definedName>
    <definedName name="_xlnm.Extract">[3]EGRESOS!#REF!</definedName>
    <definedName name="_xlnm.Print_Area" localSheetId="0">'CE Ingreso'!$A$1:$I$121</definedName>
    <definedName name="_xlnm.Print_Area" localSheetId="4">COG!$A$1:$H$79</definedName>
    <definedName name="_xlnm.Print_Area" localSheetId="1">EAI!$A$1:$H$46</definedName>
    <definedName name="_xlnm.Print_Area" localSheetId="7">'PPI (2)'!$A$1:$M$220</definedName>
    <definedName name="B" localSheetId="7">[3]EGRESOS!#REF!</definedName>
    <definedName name="B">[3]EGRESOS!#REF!</definedName>
    <definedName name="BASE" localSheetId="2">#REF!</definedName>
    <definedName name="BASE" localSheetId="7">#REF!</definedName>
    <definedName name="BASE">#REF!</definedName>
    <definedName name="_xlnm.Database" localSheetId="2">[5]REPORTO!#REF!</definedName>
    <definedName name="_xlnm.Database" localSheetId="7">[5]REPORTO!#REF!</definedName>
    <definedName name="_xlnm.Database">[5]REPORTO!#REF!</definedName>
    <definedName name="cba" localSheetId="7">[2]TOTAL!#REF!</definedName>
    <definedName name="cba">[2]TOTAL!#REF!</definedName>
    <definedName name="cie" localSheetId="7">[1]ECABR!#REF!</definedName>
    <definedName name="cie">[1]ECABR!#REF!</definedName>
    <definedName name="ELOY" localSheetId="2">#REF!</definedName>
    <definedName name="ELOY" localSheetId="7">#REF!</definedName>
    <definedName name="ELOY">#REF!</definedName>
    <definedName name="Fecha" localSheetId="2">#REF!</definedName>
    <definedName name="Fecha" localSheetId="7">#REF!</definedName>
    <definedName name="Fecha">#REF!</definedName>
    <definedName name="HF">[6]T1705HF!$B$20:$B$20</definedName>
    <definedName name="ju" localSheetId="7">[5]REPORTO!#REF!</definedName>
    <definedName name="ju">[5]REPORTO!#REF!</definedName>
    <definedName name="mao" localSheetId="7">[1]ECABR!#REF!</definedName>
    <definedName name="mao">[1]ECABR!#REF!</definedName>
    <definedName name="N" localSheetId="2">#REF!</definedName>
    <definedName name="N" localSheetId="7">#REF!</definedName>
    <definedName name="N">#REF!</definedName>
    <definedName name="REPORTO" localSheetId="2">#REF!</definedName>
    <definedName name="REPORTO" localSheetId="7">#REF!</definedName>
    <definedName name="REPORTO">#REF!</definedName>
    <definedName name="TCAIE">[7]CH1902!$B$20:$B$20</definedName>
    <definedName name="TCFEEIS" localSheetId="2">#REF!</definedName>
    <definedName name="TCFEEIS" localSheetId="7">#REF!</definedName>
    <definedName name="TCFEEIS">#REF!</definedName>
    <definedName name="_xlnm.Print_Titles" localSheetId="0">'CE Ingreso'!$1:$8</definedName>
    <definedName name="_xlnm.Print_Titles" localSheetId="4">COG!$1:$4</definedName>
    <definedName name="_xlnm.Print_Titles" localSheetId="7">'PPI (2)'!$1:$5</definedName>
    <definedName name="TRASP" localSheetId="2">#REF!</definedName>
    <definedName name="TRASP" localSheetId="7">#REF!</definedName>
    <definedName name="TRASP">#REF!</definedName>
    <definedName name="U" localSheetId="2">#REF!</definedName>
    <definedName name="U" localSheetId="7">#REF!</definedName>
    <definedName name="U">#REF!</definedName>
    <definedName name="x" localSheetId="2">#REF!</definedName>
    <definedName name="x" localSheetId="7">#REF!</definedName>
    <definedName name="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9" i="3" l="1"/>
  <c r="E159" i="3"/>
  <c r="C159" i="3"/>
  <c r="B159" i="3"/>
  <c r="D158" i="3"/>
  <c r="G158" i="3" s="1"/>
  <c r="D157" i="3"/>
  <c r="G157" i="3" s="1"/>
  <c r="D156" i="3"/>
  <c r="M214" i="8"/>
  <c r="K214" i="8"/>
  <c r="L214" i="8" s="1"/>
  <c r="J214" i="8"/>
  <c r="I214" i="8"/>
  <c r="H214" i="8"/>
  <c r="M211" i="8"/>
  <c r="L211" i="8"/>
  <c r="G211" i="8"/>
  <c r="M210" i="8"/>
  <c r="L210" i="8"/>
  <c r="G210" i="8"/>
  <c r="M209" i="8"/>
  <c r="L209" i="8"/>
  <c r="G209" i="8"/>
  <c r="M208" i="8"/>
  <c r="L208" i="8"/>
  <c r="G208" i="8"/>
  <c r="M207" i="8"/>
  <c r="L207" i="8"/>
  <c r="G207" i="8"/>
  <c r="M206" i="8"/>
  <c r="L206" i="8"/>
  <c r="G206" i="8"/>
  <c r="M205" i="8"/>
  <c r="L205" i="8"/>
  <c r="G205" i="8"/>
  <c r="M204" i="8"/>
  <c r="L204" i="8"/>
  <c r="G204" i="8"/>
  <c r="M203" i="8"/>
  <c r="L203" i="8"/>
  <c r="G203" i="8"/>
  <c r="M202" i="8"/>
  <c r="L202" i="8"/>
  <c r="G202" i="8"/>
  <c r="M201" i="8"/>
  <c r="L201" i="8"/>
  <c r="G201" i="8"/>
  <c r="M200" i="8"/>
  <c r="L200" i="8"/>
  <c r="G200" i="8"/>
  <c r="M199" i="8"/>
  <c r="L199" i="8"/>
  <c r="G199" i="8"/>
  <c r="M198" i="8"/>
  <c r="L198" i="8"/>
  <c r="G198" i="8"/>
  <c r="M197" i="8"/>
  <c r="L197" i="8"/>
  <c r="G197" i="8"/>
  <c r="M196" i="8"/>
  <c r="L196" i="8"/>
  <c r="G196" i="8"/>
  <c r="M195" i="8"/>
  <c r="L195" i="8"/>
  <c r="G195" i="8"/>
  <c r="M194" i="8"/>
  <c r="L194" i="8"/>
  <c r="G194" i="8"/>
  <c r="M193" i="8"/>
  <c r="L193" i="8"/>
  <c r="G193" i="8"/>
  <c r="M192" i="8"/>
  <c r="L192" i="8"/>
  <c r="G192" i="8"/>
  <c r="M191" i="8"/>
  <c r="L191" i="8"/>
  <c r="G191" i="8"/>
  <c r="M190" i="8"/>
  <c r="L190" i="8"/>
  <c r="G190" i="8"/>
  <c r="K185" i="8"/>
  <c r="J185" i="8"/>
  <c r="J216" i="8" s="1"/>
  <c r="I185" i="8"/>
  <c r="I216" i="8" s="1"/>
  <c r="H185" i="8"/>
  <c r="H216" i="8" s="1"/>
  <c r="M182" i="8"/>
  <c r="L182" i="8"/>
  <c r="G182" i="8"/>
  <c r="M181" i="8"/>
  <c r="L181" i="8"/>
  <c r="G181" i="8"/>
  <c r="M180" i="8"/>
  <c r="L180" i="8"/>
  <c r="G180" i="8"/>
  <c r="M179" i="8"/>
  <c r="L179" i="8"/>
  <c r="G179" i="8"/>
  <c r="M178" i="8"/>
  <c r="L178" i="8"/>
  <c r="G178" i="8"/>
  <c r="M177" i="8"/>
  <c r="L177" i="8"/>
  <c r="G177" i="8"/>
  <c r="M176" i="8"/>
  <c r="L176" i="8"/>
  <c r="G176" i="8"/>
  <c r="M175" i="8"/>
  <c r="L175" i="8"/>
  <c r="G175" i="8"/>
  <c r="M174" i="8"/>
  <c r="L174" i="8"/>
  <c r="G174" i="8"/>
  <c r="M173" i="8"/>
  <c r="L173" i="8"/>
  <c r="G173" i="8"/>
  <c r="M172" i="8"/>
  <c r="L172" i="8"/>
  <c r="G172" i="8"/>
  <c r="M171" i="8"/>
  <c r="L171" i="8"/>
  <c r="G171" i="8"/>
  <c r="M170" i="8"/>
  <c r="L170" i="8"/>
  <c r="G170" i="8"/>
  <c r="M169" i="8"/>
  <c r="L169" i="8"/>
  <c r="G169" i="8"/>
  <c r="M168" i="8"/>
  <c r="L168" i="8"/>
  <c r="G168" i="8"/>
  <c r="M167" i="8"/>
  <c r="L167" i="8"/>
  <c r="G167" i="8"/>
  <c r="M166" i="8"/>
  <c r="L166" i="8"/>
  <c r="G166" i="8"/>
  <c r="M165" i="8"/>
  <c r="L165" i="8"/>
  <c r="G165" i="8"/>
  <c r="M164" i="8"/>
  <c r="L164" i="8"/>
  <c r="G164" i="8"/>
  <c r="M163" i="8"/>
  <c r="L163" i="8"/>
  <c r="G163" i="8"/>
  <c r="M162" i="8"/>
  <c r="L162" i="8"/>
  <c r="G162" i="8"/>
  <c r="M161" i="8"/>
  <c r="L161" i="8"/>
  <c r="G161" i="8"/>
  <c r="M160" i="8"/>
  <c r="L160" i="8"/>
  <c r="G160" i="8"/>
  <c r="M159" i="8"/>
  <c r="L159" i="8"/>
  <c r="G159" i="8"/>
  <c r="M158" i="8"/>
  <c r="L158" i="8"/>
  <c r="G158" i="8"/>
  <c r="M157" i="8"/>
  <c r="L157" i="8"/>
  <c r="G157" i="8"/>
  <c r="M156" i="8"/>
  <c r="L156" i="8"/>
  <c r="G156" i="8"/>
  <c r="M155" i="8"/>
  <c r="L155" i="8"/>
  <c r="G155" i="8"/>
  <c r="M154" i="8"/>
  <c r="L154" i="8"/>
  <c r="G154" i="8"/>
  <c r="M153" i="8"/>
  <c r="L153" i="8"/>
  <c r="G153" i="8"/>
  <c r="M152" i="8"/>
  <c r="L152" i="8"/>
  <c r="G152" i="8"/>
  <c r="M151" i="8"/>
  <c r="L151" i="8"/>
  <c r="G151" i="8"/>
  <c r="M150" i="8"/>
  <c r="L150" i="8"/>
  <c r="G150" i="8"/>
  <c r="M149" i="8"/>
  <c r="L149" i="8"/>
  <c r="G149" i="8"/>
  <c r="M148" i="8"/>
  <c r="L148" i="8"/>
  <c r="G148" i="8"/>
  <c r="M147" i="8"/>
  <c r="L147" i="8"/>
  <c r="G147" i="8"/>
  <c r="M146" i="8"/>
  <c r="L146" i="8"/>
  <c r="G146" i="8"/>
  <c r="M145" i="8"/>
  <c r="L145" i="8"/>
  <c r="G145" i="8"/>
  <c r="M144" i="8"/>
  <c r="L144" i="8"/>
  <c r="G144" i="8"/>
  <c r="M143" i="8"/>
  <c r="L143" i="8"/>
  <c r="G143" i="8"/>
  <c r="M142" i="8"/>
  <c r="L142" i="8"/>
  <c r="G142" i="8"/>
  <c r="M141" i="8"/>
  <c r="L141" i="8"/>
  <c r="G141" i="8"/>
  <c r="M140" i="8"/>
  <c r="L140" i="8"/>
  <c r="G140" i="8"/>
  <c r="M139" i="8"/>
  <c r="L139" i="8"/>
  <c r="G139" i="8"/>
  <c r="M138" i="8"/>
  <c r="L138" i="8"/>
  <c r="G138" i="8"/>
  <c r="M137" i="8"/>
  <c r="L137" i="8"/>
  <c r="G137" i="8"/>
  <c r="M136" i="8"/>
  <c r="L136" i="8"/>
  <c r="G136" i="8"/>
  <c r="M135" i="8"/>
  <c r="L135" i="8"/>
  <c r="G135" i="8"/>
  <c r="M134" i="8"/>
  <c r="L134" i="8"/>
  <c r="G134" i="8"/>
  <c r="M133" i="8"/>
  <c r="L133" i="8"/>
  <c r="G133" i="8"/>
  <c r="M132" i="8"/>
  <c r="L132" i="8"/>
  <c r="G132" i="8"/>
  <c r="M131" i="8"/>
  <c r="L131" i="8"/>
  <c r="G131" i="8"/>
  <c r="M130" i="8"/>
  <c r="L130" i="8"/>
  <c r="G130" i="8"/>
  <c r="M129" i="8"/>
  <c r="L129" i="8"/>
  <c r="G129" i="8"/>
  <c r="M128" i="8"/>
  <c r="L128" i="8"/>
  <c r="G128" i="8"/>
  <c r="M127" i="8"/>
  <c r="L127" i="8"/>
  <c r="G127" i="8"/>
  <c r="M126" i="8"/>
  <c r="L126" i="8"/>
  <c r="G126" i="8"/>
  <c r="M125" i="8"/>
  <c r="L125" i="8"/>
  <c r="G125" i="8"/>
  <c r="M124" i="8"/>
  <c r="L124" i="8"/>
  <c r="G124" i="8"/>
  <c r="M123" i="8"/>
  <c r="L123" i="8"/>
  <c r="G123" i="8"/>
  <c r="M122" i="8"/>
  <c r="L122" i="8"/>
  <c r="G122" i="8"/>
  <c r="M121" i="8"/>
  <c r="L121" i="8"/>
  <c r="G121" i="8"/>
  <c r="M120" i="8"/>
  <c r="L120" i="8"/>
  <c r="G120" i="8"/>
  <c r="M119" i="8"/>
  <c r="L119" i="8"/>
  <c r="G119" i="8"/>
  <c r="M118" i="8"/>
  <c r="L118" i="8"/>
  <c r="G118" i="8"/>
  <c r="M117" i="8"/>
  <c r="L117" i="8"/>
  <c r="G117" i="8"/>
  <c r="M116" i="8"/>
  <c r="L116" i="8"/>
  <c r="G116" i="8"/>
  <c r="M115" i="8"/>
  <c r="L115" i="8"/>
  <c r="G115" i="8"/>
  <c r="M114" i="8"/>
  <c r="L114" i="8"/>
  <c r="G114" i="8"/>
  <c r="M113" i="8"/>
  <c r="L113" i="8"/>
  <c r="G113" i="8"/>
  <c r="M112" i="8"/>
  <c r="L112" i="8"/>
  <c r="G112" i="8"/>
  <c r="M111" i="8"/>
  <c r="L111" i="8"/>
  <c r="G111" i="8"/>
  <c r="M110" i="8"/>
  <c r="L110" i="8"/>
  <c r="G110" i="8"/>
  <c r="M109" i="8"/>
  <c r="L109" i="8"/>
  <c r="G109" i="8"/>
  <c r="M108" i="8"/>
  <c r="L108" i="8"/>
  <c r="G108" i="8"/>
  <c r="M107" i="8"/>
  <c r="L107" i="8"/>
  <c r="G107" i="8"/>
  <c r="M106" i="8"/>
  <c r="L106" i="8"/>
  <c r="G106" i="8"/>
  <c r="M105" i="8"/>
  <c r="L105" i="8"/>
  <c r="G105" i="8"/>
  <c r="M104" i="8"/>
  <c r="L104" i="8"/>
  <c r="G104" i="8"/>
  <c r="M103" i="8"/>
  <c r="L103" i="8"/>
  <c r="G103" i="8"/>
  <c r="M102" i="8"/>
  <c r="L102" i="8"/>
  <c r="G102" i="8"/>
  <c r="M101" i="8"/>
  <c r="L101" i="8"/>
  <c r="G101" i="8"/>
  <c r="M100" i="8"/>
  <c r="L100" i="8"/>
  <c r="G100" i="8"/>
  <c r="M99" i="8"/>
  <c r="L99" i="8"/>
  <c r="G99" i="8"/>
  <c r="M98" i="8"/>
  <c r="L98" i="8"/>
  <c r="G98" i="8"/>
  <c r="M97" i="8"/>
  <c r="L97" i="8"/>
  <c r="G97" i="8"/>
  <c r="M96" i="8"/>
  <c r="L96" i="8"/>
  <c r="G96" i="8"/>
  <c r="M95" i="8"/>
  <c r="L95" i="8"/>
  <c r="G95" i="8"/>
  <c r="M94" i="8"/>
  <c r="L94" i="8"/>
  <c r="G94" i="8"/>
  <c r="M93" i="8"/>
  <c r="L93" i="8"/>
  <c r="G93" i="8"/>
  <c r="M92" i="8"/>
  <c r="L92" i="8"/>
  <c r="G92" i="8"/>
  <c r="M91" i="8"/>
  <c r="L91" i="8"/>
  <c r="G91" i="8"/>
  <c r="M90" i="8"/>
  <c r="L90" i="8"/>
  <c r="G90" i="8"/>
  <c r="M89" i="8"/>
  <c r="L89" i="8"/>
  <c r="G89" i="8"/>
  <c r="M88" i="8"/>
  <c r="L88" i="8"/>
  <c r="G88" i="8"/>
  <c r="M87" i="8"/>
  <c r="L87" i="8"/>
  <c r="G87" i="8"/>
  <c r="M86" i="8"/>
  <c r="L86" i="8"/>
  <c r="G86" i="8"/>
  <c r="M85" i="8"/>
  <c r="L85" i="8"/>
  <c r="G85" i="8"/>
  <c r="M84" i="8"/>
  <c r="L84" i="8"/>
  <c r="G84" i="8"/>
  <c r="M83" i="8"/>
  <c r="L83" i="8"/>
  <c r="G83" i="8"/>
  <c r="M82" i="8"/>
  <c r="L82" i="8"/>
  <c r="G82" i="8"/>
  <c r="M81" i="8"/>
  <c r="L81" i="8"/>
  <c r="G81" i="8"/>
  <c r="M80" i="8"/>
  <c r="L80" i="8"/>
  <c r="G80" i="8"/>
  <c r="M79" i="8"/>
  <c r="L79" i="8"/>
  <c r="G79" i="8"/>
  <c r="M78" i="8"/>
  <c r="L78" i="8"/>
  <c r="G78" i="8"/>
  <c r="M77" i="8"/>
  <c r="L77" i="8"/>
  <c r="G77" i="8"/>
  <c r="M76" i="8"/>
  <c r="L76" i="8"/>
  <c r="G76" i="8"/>
  <c r="M75" i="8"/>
  <c r="L75" i="8"/>
  <c r="G75" i="8"/>
  <c r="M74" i="8"/>
  <c r="L74" i="8"/>
  <c r="G74" i="8"/>
  <c r="M73" i="8"/>
  <c r="L73" i="8"/>
  <c r="G73" i="8"/>
  <c r="M72" i="8"/>
  <c r="L72" i="8"/>
  <c r="G72" i="8"/>
  <c r="M71" i="8"/>
  <c r="L71" i="8"/>
  <c r="G71" i="8"/>
  <c r="M70" i="8"/>
  <c r="L70" i="8"/>
  <c r="G70" i="8"/>
  <c r="M69" i="8"/>
  <c r="L69" i="8"/>
  <c r="G69" i="8"/>
  <c r="M68" i="8"/>
  <c r="L68" i="8"/>
  <c r="G68" i="8"/>
  <c r="M67" i="8"/>
  <c r="L67" i="8"/>
  <c r="G67" i="8"/>
  <c r="M66" i="8"/>
  <c r="L66" i="8"/>
  <c r="G66" i="8"/>
  <c r="M65" i="8"/>
  <c r="L65" i="8"/>
  <c r="G65" i="8"/>
  <c r="M64" i="8"/>
  <c r="L64" i="8"/>
  <c r="G64" i="8"/>
  <c r="M63" i="8"/>
  <c r="L63" i="8"/>
  <c r="G63" i="8"/>
  <c r="M62" i="8"/>
  <c r="L62" i="8"/>
  <c r="G62" i="8"/>
  <c r="M61" i="8"/>
  <c r="L61" i="8"/>
  <c r="G61" i="8"/>
  <c r="M60" i="8"/>
  <c r="L60" i="8"/>
  <c r="G60" i="8"/>
  <c r="M59" i="8"/>
  <c r="L59" i="8"/>
  <c r="G59" i="8"/>
  <c r="M58" i="8"/>
  <c r="L58" i="8"/>
  <c r="G58" i="8"/>
  <c r="M57" i="8"/>
  <c r="L57" i="8"/>
  <c r="G57" i="8"/>
  <c r="M56" i="8"/>
  <c r="L56" i="8"/>
  <c r="G56" i="8"/>
  <c r="M55" i="8"/>
  <c r="L55" i="8"/>
  <c r="G55" i="8"/>
  <c r="M54" i="8"/>
  <c r="L54" i="8"/>
  <c r="G54" i="8"/>
  <c r="M53" i="8"/>
  <c r="L53" i="8"/>
  <c r="G53" i="8"/>
  <c r="M52" i="8"/>
  <c r="L52" i="8"/>
  <c r="G52" i="8"/>
  <c r="M51" i="8"/>
  <c r="L51" i="8"/>
  <c r="G51" i="8"/>
  <c r="M50" i="8"/>
  <c r="L50" i="8"/>
  <c r="G50" i="8"/>
  <c r="M49" i="8"/>
  <c r="L49" i="8"/>
  <c r="G49" i="8"/>
  <c r="M48" i="8"/>
  <c r="L48" i="8"/>
  <c r="G48" i="8"/>
  <c r="M47" i="8"/>
  <c r="L47" i="8"/>
  <c r="G47" i="8"/>
  <c r="M46" i="8"/>
  <c r="L46" i="8"/>
  <c r="G46" i="8"/>
  <c r="M45" i="8"/>
  <c r="L45" i="8"/>
  <c r="G45" i="8"/>
  <c r="M44" i="8"/>
  <c r="L44" i="8"/>
  <c r="G44" i="8"/>
  <c r="M43" i="8"/>
  <c r="L43" i="8"/>
  <c r="G43" i="8"/>
  <c r="M42" i="8"/>
  <c r="L42" i="8"/>
  <c r="G42" i="8"/>
  <c r="M41" i="8"/>
  <c r="L41" i="8"/>
  <c r="G41" i="8"/>
  <c r="M40" i="8"/>
  <c r="L40" i="8"/>
  <c r="G40" i="8"/>
  <c r="M39" i="8"/>
  <c r="L39" i="8"/>
  <c r="G39" i="8"/>
  <c r="M38" i="8"/>
  <c r="L38" i="8"/>
  <c r="G38" i="8"/>
  <c r="M37" i="8"/>
  <c r="L37" i="8"/>
  <c r="G37" i="8"/>
  <c r="M36" i="8"/>
  <c r="L36" i="8"/>
  <c r="G36" i="8"/>
  <c r="M35" i="8"/>
  <c r="L35" i="8"/>
  <c r="G35" i="8"/>
  <c r="M34" i="8"/>
  <c r="L34" i="8"/>
  <c r="G34" i="8"/>
  <c r="M33" i="8"/>
  <c r="L33" i="8"/>
  <c r="G33" i="8"/>
  <c r="M32" i="8"/>
  <c r="L32" i="8"/>
  <c r="G32" i="8"/>
  <c r="M31" i="8"/>
  <c r="L31" i="8"/>
  <c r="G31" i="8"/>
  <c r="M30" i="8"/>
  <c r="L30" i="8"/>
  <c r="G30" i="8"/>
  <c r="M29" i="8"/>
  <c r="L29" i="8"/>
  <c r="G29" i="8"/>
  <c r="M28" i="8"/>
  <c r="L28" i="8"/>
  <c r="G28" i="8"/>
  <c r="M27" i="8"/>
  <c r="L27" i="8"/>
  <c r="G27" i="8"/>
  <c r="M26" i="8"/>
  <c r="L26" i="8"/>
  <c r="G26" i="8"/>
  <c r="M25" i="8"/>
  <c r="L25" i="8"/>
  <c r="G25" i="8"/>
  <c r="M24" i="8"/>
  <c r="L24" i="8"/>
  <c r="G24" i="8"/>
  <c r="M23" i="8"/>
  <c r="L23" i="8"/>
  <c r="G23" i="8"/>
  <c r="M22" i="8"/>
  <c r="L22" i="8"/>
  <c r="G22" i="8"/>
  <c r="M21" i="8"/>
  <c r="L21" i="8"/>
  <c r="G21" i="8"/>
  <c r="M20" i="8"/>
  <c r="L20" i="8"/>
  <c r="G20" i="8"/>
  <c r="M19" i="8"/>
  <c r="L19" i="8"/>
  <c r="G19" i="8"/>
  <c r="M18" i="8"/>
  <c r="L18" i="8"/>
  <c r="G18" i="8"/>
  <c r="M17" i="8"/>
  <c r="L17" i="8"/>
  <c r="G17" i="8"/>
  <c r="M16" i="8"/>
  <c r="L16" i="8"/>
  <c r="G16" i="8"/>
  <c r="M15" i="8"/>
  <c r="L15" i="8"/>
  <c r="G15" i="8"/>
  <c r="M14" i="8"/>
  <c r="L14" i="8"/>
  <c r="G14" i="8"/>
  <c r="M13" i="8"/>
  <c r="L13" i="8"/>
  <c r="G13" i="8"/>
  <c r="M12" i="8"/>
  <c r="L12" i="8"/>
  <c r="G12" i="8"/>
  <c r="M11" i="8"/>
  <c r="L11" i="8"/>
  <c r="G11" i="8"/>
  <c r="M10" i="8"/>
  <c r="L10" i="8"/>
  <c r="G10" i="8"/>
  <c r="M9" i="8"/>
  <c r="L9" i="8"/>
  <c r="G9" i="8"/>
  <c r="F34" i="7"/>
  <c r="F30" i="7" s="1"/>
  <c r="F33" i="7"/>
  <c r="I33" i="7" s="1"/>
  <c r="F32" i="7"/>
  <c r="I32" i="7" s="1"/>
  <c r="F31" i="7"/>
  <c r="I31" i="7" s="1"/>
  <c r="H30" i="7"/>
  <c r="G30" i="7"/>
  <c r="E30" i="7"/>
  <c r="D30" i="7"/>
  <c r="F29" i="7"/>
  <c r="I29" i="7" s="1"/>
  <c r="F28" i="7"/>
  <c r="F27" i="7"/>
  <c r="I27" i="7" s="1"/>
  <c r="F26" i="7"/>
  <c r="I26" i="7" s="1"/>
  <c r="H25" i="7"/>
  <c r="G25" i="7"/>
  <c r="E25" i="7"/>
  <c r="D25" i="7"/>
  <c r="F24" i="7"/>
  <c r="I24" i="7" s="1"/>
  <c r="F23" i="7"/>
  <c r="I23" i="7" s="1"/>
  <c r="H22" i="7"/>
  <c r="G22" i="7"/>
  <c r="E22" i="7"/>
  <c r="D22" i="7"/>
  <c r="F21" i="7"/>
  <c r="I21" i="7" s="1"/>
  <c r="F20" i="7"/>
  <c r="I20" i="7" s="1"/>
  <c r="F19" i="7"/>
  <c r="I19" i="7" s="1"/>
  <c r="H18" i="7"/>
  <c r="G18" i="7"/>
  <c r="E18" i="7"/>
  <c r="D18" i="7"/>
  <c r="F17" i="7"/>
  <c r="I17" i="7" s="1"/>
  <c r="F16" i="7"/>
  <c r="I16" i="7" s="1"/>
  <c r="F15" i="7"/>
  <c r="I15" i="7" s="1"/>
  <c r="F14" i="7"/>
  <c r="I14" i="7" s="1"/>
  <c r="F13" i="7"/>
  <c r="I13" i="7" s="1"/>
  <c r="F12" i="7"/>
  <c r="I12" i="7" s="1"/>
  <c r="F11" i="7"/>
  <c r="I11" i="7" s="1"/>
  <c r="F10" i="7"/>
  <c r="F9" i="7" s="1"/>
  <c r="H9" i="7"/>
  <c r="G9" i="7"/>
  <c r="E9" i="7"/>
  <c r="D9" i="7"/>
  <c r="F8" i="7"/>
  <c r="I8" i="7" s="1"/>
  <c r="F7" i="7"/>
  <c r="I7" i="7" s="1"/>
  <c r="H6" i="7"/>
  <c r="G6" i="7"/>
  <c r="E6" i="7"/>
  <c r="D6" i="7"/>
  <c r="H36" i="6"/>
  <c r="H35" i="6"/>
  <c r="H34" i="6"/>
  <c r="H33" i="6"/>
  <c r="G32" i="6"/>
  <c r="F32" i="6"/>
  <c r="D32" i="6"/>
  <c r="C32" i="6"/>
  <c r="E32" i="6" s="1"/>
  <c r="H31" i="6"/>
  <c r="H30" i="6"/>
  <c r="H29" i="6"/>
  <c r="H28" i="6"/>
  <c r="H27" i="6"/>
  <c r="H26" i="6"/>
  <c r="H25" i="6"/>
  <c r="H24" i="6"/>
  <c r="H23" i="6"/>
  <c r="G22" i="6"/>
  <c r="F22" i="6"/>
  <c r="E22" i="6"/>
  <c r="H22" i="6" s="1"/>
  <c r="D22" i="6"/>
  <c r="C22" i="6"/>
  <c r="H21" i="6"/>
  <c r="H20" i="6"/>
  <c r="H19" i="6"/>
  <c r="H18" i="6"/>
  <c r="E17" i="6"/>
  <c r="H17" i="6" s="1"/>
  <c r="H16" i="6"/>
  <c r="H15" i="6"/>
  <c r="G14" i="6"/>
  <c r="F14" i="6"/>
  <c r="D14" i="6"/>
  <c r="C14" i="6"/>
  <c r="E14" i="6" s="1"/>
  <c r="H14" i="6" s="1"/>
  <c r="H13" i="6"/>
  <c r="H12" i="6"/>
  <c r="H11" i="6"/>
  <c r="H10" i="6"/>
  <c r="H9" i="6"/>
  <c r="H8" i="6"/>
  <c r="H7" i="6"/>
  <c r="H6" i="6"/>
  <c r="G5" i="6"/>
  <c r="G37" i="6" s="1"/>
  <c r="F5" i="6"/>
  <c r="E5" i="6"/>
  <c r="D5" i="6"/>
  <c r="D37" i="6" s="1"/>
  <c r="C5" i="6"/>
  <c r="E76" i="5"/>
  <c r="H76" i="5" s="1"/>
  <c r="E75" i="5"/>
  <c r="H75" i="5" s="1"/>
  <c r="E74" i="5"/>
  <c r="H74" i="5" s="1"/>
  <c r="E73" i="5"/>
  <c r="H73" i="5" s="1"/>
  <c r="E72" i="5"/>
  <c r="H72" i="5" s="1"/>
  <c r="E71" i="5"/>
  <c r="H71" i="5" s="1"/>
  <c r="E70" i="5"/>
  <c r="H70" i="5" s="1"/>
  <c r="G69" i="5"/>
  <c r="F69" i="5"/>
  <c r="D69" i="5"/>
  <c r="E69" i="5" s="1"/>
  <c r="C69" i="5"/>
  <c r="E68" i="5"/>
  <c r="H68" i="5" s="1"/>
  <c r="E67" i="5"/>
  <c r="H67" i="5" s="1"/>
  <c r="E66" i="5"/>
  <c r="H66" i="5" s="1"/>
  <c r="G65" i="5"/>
  <c r="F65" i="5"/>
  <c r="D65" i="5"/>
  <c r="E65" i="5" s="1"/>
  <c r="C65" i="5"/>
  <c r="E64" i="5"/>
  <c r="H64" i="5" s="1"/>
  <c r="E63" i="5"/>
  <c r="H63" i="5" s="1"/>
  <c r="E62" i="5"/>
  <c r="H62" i="5" s="1"/>
  <c r="E61" i="5"/>
  <c r="H61" i="5" s="1"/>
  <c r="E60" i="5"/>
  <c r="H60" i="5" s="1"/>
  <c r="E59" i="5"/>
  <c r="H59" i="5" s="1"/>
  <c r="E58" i="5"/>
  <c r="H58" i="5" s="1"/>
  <c r="G57" i="5"/>
  <c r="F57" i="5"/>
  <c r="D57" i="5"/>
  <c r="E57" i="5" s="1"/>
  <c r="C57" i="5"/>
  <c r="E56" i="5"/>
  <c r="H56" i="5" s="1"/>
  <c r="E55" i="5"/>
  <c r="H55" i="5" s="1"/>
  <c r="E54" i="5"/>
  <c r="H54" i="5" s="1"/>
  <c r="G53" i="5"/>
  <c r="F53" i="5"/>
  <c r="D53" i="5"/>
  <c r="C53" i="5"/>
  <c r="E52" i="5"/>
  <c r="H52" i="5" s="1"/>
  <c r="E51" i="5"/>
  <c r="H51" i="5" s="1"/>
  <c r="E50" i="5"/>
  <c r="H50" i="5" s="1"/>
  <c r="E49" i="5"/>
  <c r="H49" i="5" s="1"/>
  <c r="E48" i="5"/>
  <c r="H48" i="5" s="1"/>
  <c r="E47" i="5"/>
  <c r="H47" i="5" s="1"/>
  <c r="E46" i="5"/>
  <c r="H46" i="5" s="1"/>
  <c r="E45" i="5"/>
  <c r="H45" i="5" s="1"/>
  <c r="E44" i="5"/>
  <c r="H44" i="5" s="1"/>
  <c r="G43" i="5"/>
  <c r="F43" i="5"/>
  <c r="D43" i="5"/>
  <c r="E43" i="5" s="1"/>
  <c r="C43" i="5"/>
  <c r="E42" i="5"/>
  <c r="H42" i="5" s="1"/>
  <c r="E41" i="5"/>
  <c r="H41" i="5" s="1"/>
  <c r="E40" i="5"/>
  <c r="H40" i="5" s="1"/>
  <c r="E39" i="5"/>
  <c r="H39" i="5" s="1"/>
  <c r="E38" i="5"/>
  <c r="H38" i="5" s="1"/>
  <c r="E37" i="5"/>
  <c r="H37" i="5" s="1"/>
  <c r="E36" i="5"/>
  <c r="H36" i="5" s="1"/>
  <c r="E35" i="5"/>
  <c r="H35" i="5" s="1"/>
  <c r="E34" i="5"/>
  <c r="H34" i="5" s="1"/>
  <c r="G33" i="5"/>
  <c r="F33" i="5"/>
  <c r="D33" i="5"/>
  <c r="C33" i="5"/>
  <c r="E32" i="5"/>
  <c r="H32" i="5" s="1"/>
  <c r="E31" i="5"/>
  <c r="H31" i="5" s="1"/>
  <c r="E30" i="5"/>
  <c r="H30" i="5" s="1"/>
  <c r="E29" i="5"/>
  <c r="H29" i="5" s="1"/>
  <c r="E28" i="5"/>
  <c r="H28" i="5" s="1"/>
  <c r="E27" i="5"/>
  <c r="H27" i="5" s="1"/>
  <c r="E26" i="5"/>
  <c r="H26" i="5" s="1"/>
  <c r="E25" i="5"/>
  <c r="H25" i="5" s="1"/>
  <c r="E24" i="5"/>
  <c r="H24" i="5" s="1"/>
  <c r="G23" i="5"/>
  <c r="F23" i="5"/>
  <c r="D23" i="5"/>
  <c r="C23" i="5"/>
  <c r="E23" i="5" s="1"/>
  <c r="E22" i="5"/>
  <c r="H22" i="5" s="1"/>
  <c r="E21" i="5"/>
  <c r="H21" i="5" s="1"/>
  <c r="E20" i="5"/>
  <c r="H20" i="5" s="1"/>
  <c r="E19" i="5"/>
  <c r="H19" i="5" s="1"/>
  <c r="E18" i="5"/>
  <c r="H18" i="5" s="1"/>
  <c r="E17" i="5"/>
  <c r="H17" i="5" s="1"/>
  <c r="E16" i="5"/>
  <c r="H16" i="5" s="1"/>
  <c r="E15" i="5"/>
  <c r="H15" i="5" s="1"/>
  <c r="E14" i="5"/>
  <c r="H14" i="5" s="1"/>
  <c r="G13" i="5"/>
  <c r="F13" i="5"/>
  <c r="D13" i="5"/>
  <c r="C13" i="5"/>
  <c r="E12" i="5"/>
  <c r="H12" i="5" s="1"/>
  <c r="E11" i="5"/>
  <c r="H11" i="5" s="1"/>
  <c r="E10" i="5"/>
  <c r="H10" i="5" s="1"/>
  <c r="E9" i="5"/>
  <c r="H9" i="5" s="1"/>
  <c r="E8" i="5"/>
  <c r="H8" i="5" s="1"/>
  <c r="E7" i="5"/>
  <c r="H7" i="5" s="1"/>
  <c r="E6" i="5"/>
  <c r="H6" i="5" s="1"/>
  <c r="G5" i="5"/>
  <c r="G77" i="5" s="1"/>
  <c r="F5" i="5"/>
  <c r="D5" i="5"/>
  <c r="C5" i="5"/>
  <c r="F10" i="4"/>
  <c r="E10" i="4"/>
  <c r="C10" i="4"/>
  <c r="B10" i="4"/>
  <c r="G9" i="4"/>
  <c r="G8" i="4"/>
  <c r="G7" i="4"/>
  <c r="D6" i="4"/>
  <c r="G6" i="4" s="1"/>
  <c r="D5" i="4"/>
  <c r="D10" i="4" s="1"/>
  <c r="F179" i="3"/>
  <c r="E179" i="3"/>
  <c r="C179" i="3"/>
  <c r="B179" i="3"/>
  <c r="D178" i="3"/>
  <c r="G178" i="3" s="1"/>
  <c r="D177" i="3"/>
  <c r="G177" i="3" s="1"/>
  <c r="D176" i="3"/>
  <c r="G176" i="3" s="1"/>
  <c r="D175" i="3"/>
  <c r="G175" i="3" s="1"/>
  <c r="D174" i="3"/>
  <c r="G174" i="3" s="1"/>
  <c r="D173" i="3"/>
  <c r="G173" i="3" s="1"/>
  <c r="D172" i="3"/>
  <c r="G172" i="3" s="1"/>
  <c r="D5" i="3"/>
  <c r="G5" i="3" s="1"/>
  <c r="D6" i="3"/>
  <c r="G6" i="3" s="1"/>
  <c r="D7" i="3"/>
  <c r="G7" i="3" s="1"/>
  <c r="D8" i="3"/>
  <c r="G8" i="3" s="1"/>
  <c r="D9" i="3"/>
  <c r="G9" i="3" s="1"/>
  <c r="D10" i="3"/>
  <c r="G10" i="3" s="1"/>
  <c r="D11" i="3"/>
  <c r="G11" i="3" s="1"/>
  <c r="D12" i="3"/>
  <c r="G12" i="3" s="1"/>
  <c r="D13" i="3"/>
  <c r="G13" i="3" s="1"/>
  <c r="D14" i="3"/>
  <c r="G14" i="3" s="1"/>
  <c r="D15" i="3"/>
  <c r="G15" i="3" s="1"/>
  <c r="D16" i="3"/>
  <c r="G16" i="3" s="1"/>
  <c r="D17" i="3"/>
  <c r="G17" i="3" s="1"/>
  <c r="D18" i="3"/>
  <c r="G18" i="3" s="1"/>
  <c r="D19" i="3"/>
  <c r="G19" i="3" s="1"/>
  <c r="D20" i="3"/>
  <c r="G20" i="3" s="1"/>
  <c r="D21" i="3"/>
  <c r="G21" i="3" s="1"/>
  <c r="D22" i="3"/>
  <c r="G22" i="3" s="1"/>
  <c r="D23" i="3"/>
  <c r="G23" i="3" s="1"/>
  <c r="D24" i="3"/>
  <c r="G24" i="3" s="1"/>
  <c r="D25" i="3"/>
  <c r="G25" i="3" s="1"/>
  <c r="D26" i="3"/>
  <c r="G26" i="3" s="1"/>
  <c r="D27" i="3"/>
  <c r="G27" i="3" s="1"/>
  <c r="D28" i="3"/>
  <c r="G28" i="3" s="1"/>
  <c r="D29" i="3"/>
  <c r="G29" i="3" s="1"/>
  <c r="D30" i="3"/>
  <c r="G30" i="3" s="1"/>
  <c r="D31" i="3"/>
  <c r="G31" i="3" s="1"/>
  <c r="D32" i="3"/>
  <c r="G32" i="3" s="1"/>
  <c r="D33" i="3"/>
  <c r="G33" i="3" s="1"/>
  <c r="D34" i="3"/>
  <c r="G34" i="3" s="1"/>
  <c r="D35" i="3"/>
  <c r="G35" i="3" s="1"/>
  <c r="D36" i="3"/>
  <c r="G36" i="3" s="1"/>
  <c r="D37" i="3"/>
  <c r="G37" i="3" s="1"/>
  <c r="D45" i="3"/>
  <c r="G45" i="3" s="1"/>
  <c r="D46" i="3"/>
  <c r="G46" i="3" s="1"/>
  <c r="D47" i="3"/>
  <c r="G47" i="3" s="1"/>
  <c r="D48" i="3"/>
  <c r="G48" i="3" s="1"/>
  <c r="D49" i="3"/>
  <c r="G49" i="3" s="1"/>
  <c r="D50" i="3"/>
  <c r="G50" i="3" s="1"/>
  <c r="D51" i="3"/>
  <c r="G51" i="3" s="1"/>
  <c r="D52" i="3"/>
  <c r="G52" i="3" s="1"/>
  <c r="D53" i="3"/>
  <c r="G53" i="3" s="1"/>
  <c r="D54" i="3"/>
  <c r="G54" i="3" s="1"/>
  <c r="D55" i="3"/>
  <c r="G55" i="3" s="1"/>
  <c r="D56" i="3"/>
  <c r="G56" i="3" s="1"/>
  <c r="D57" i="3"/>
  <c r="G57" i="3" s="1"/>
  <c r="D58" i="3"/>
  <c r="G58" i="3" s="1"/>
  <c r="D59" i="3"/>
  <c r="G59" i="3" s="1"/>
  <c r="D60" i="3"/>
  <c r="G60" i="3" s="1"/>
  <c r="D61" i="3"/>
  <c r="G61" i="3" s="1"/>
  <c r="D62" i="3"/>
  <c r="G62" i="3" s="1"/>
  <c r="D63" i="3"/>
  <c r="G63" i="3" s="1"/>
  <c r="D64" i="3"/>
  <c r="G64" i="3" s="1"/>
  <c r="D65" i="3"/>
  <c r="G65" i="3" s="1"/>
  <c r="D66" i="3"/>
  <c r="G66" i="3" s="1"/>
  <c r="D67" i="3"/>
  <c r="G67" i="3" s="1"/>
  <c r="D68" i="3"/>
  <c r="G68" i="3" s="1"/>
  <c r="D69" i="3"/>
  <c r="G69" i="3" s="1"/>
  <c r="D70" i="3"/>
  <c r="G70" i="3" s="1"/>
  <c r="D71" i="3"/>
  <c r="G71" i="3" s="1"/>
  <c r="D72" i="3"/>
  <c r="G72" i="3" s="1"/>
  <c r="D73" i="3"/>
  <c r="G73" i="3" s="1"/>
  <c r="D74" i="3"/>
  <c r="G74" i="3" s="1"/>
  <c r="D75" i="3"/>
  <c r="G75" i="3" s="1"/>
  <c r="D76" i="3"/>
  <c r="G76" i="3" s="1"/>
  <c r="D83" i="3"/>
  <c r="G83" i="3" s="1"/>
  <c r="D84" i="3"/>
  <c r="G84" i="3" s="1"/>
  <c r="D85" i="3"/>
  <c r="G85" i="3" s="1"/>
  <c r="D86" i="3"/>
  <c r="G86" i="3" s="1"/>
  <c r="D87" i="3"/>
  <c r="G87" i="3" s="1"/>
  <c r="D88" i="3"/>
  <c r="G88" i="3" s="1"/>
  <c r="D89" i="3"/>
  <c r="G89" i="3" s="1"/>
  <c r="D90" i="3"/>
  <c r="G90" i="3" s="1"/>
  <c r="D91" i="3"/>
  <c r="G91" i="3" s="1"/>
  <c r="D92" i="3"/>
  <c r="G92" i="3" s="1"/>
  <c r="D93" i="3"/>
  <c r="G93" i="3" s="1"/>
  <c r="D94" i="3"/>
  <c r="G94" i="3" s="1"/>
  <c r="D95" i="3"/>
  <c r="G95" i="3" s="1"/>
  <c r="D96" i="3"/>
  <c r="G96" i="3" s="1"/>
  <c r="D97" i="3"/>
  <c r="G97" i="3" s="1"/>
  <c r="D98" i="3"/>
  <c r="G98" i="3" s="1"/>
  <c r="D99" i="3"/>
  <c r="G99" i="3" s="1"/>
  <c r="D100" i="3"/>
  <c r="G100" i="3" s="1"/>
  <c r="D101" i="3"/>
  <c r="G101" i="3" s="1"/>
  <c r="D102" i="3"/>
  <c r="G102" i="3" s="1"/>
  <c r="D103" i="3"/>
  <c r="G103" i="3" s="1"/>
  <c r="D104" i="3"/>
  <c r="G104" i="3" s="1"/>
  <c r="D105" i="3"/>
  <c r="G105" i="3" s="1"/>
  <c r="D106" i="3"/>
  <c r="G106" i="3" s="1"/>
  <c r="D107" i="3"/>
  <c r="G107" i="3" s="1"/>
  <c r="D108" i="3"/>
  <c r="G108" i="3" s="1"/>
  <c r="D109" i="3"/>
  <c r="G109" i="3" s="1"/>
  <c r="D110" i="3"/>
  <c r="G110" i="3" s="1"/>
  <c r="D111" i="3"/>
  <c r="G111" i="3" s="1"/>
  <c r="D112" i="3"/>
  <c r="G112" i="3" s="1"/>
  <c r="D113" i="3"/>
  <c r="G113" i="3" s="1"/>
  <c r="D114" i="3"/>
  <c r="G114" i="3" s="1"/>
  <c r="D122" i="3"/>
  <c r="G122" i="3" s="1"/>
  <c r="D123" i="3"/>
  <c r="G123" i="3" s="1"/>
  <c r="D124" i="3"/>
  <c r="G124" i="3" s="1"/>
  <c r="D125" i="3"/>
  <c r="G125" i="3" s="1"/>
  <c r="D126" i="3"/>
  <c r="G126" i="3" s="1"/>
  <c r="D127" i="3"/>
  <c r="G127" i="3" s="1"/>
  <c r="D128" i="3"/>
  <c r="G128" i="3" s="1"/>
  <c r="D129" i="3"/>
  <c r="G129" i="3" s="1"/>
  <c r="D130" i="3"/>
  <c r="G130" i="3" s="1"/>
  <c r="D131" i="3"/>
  <c r="G131" i="3" s="1"/>
  <c r="D132" i="3"/>
  <c r="G132" i="3" s="1"/>
  <c r="D133" i="3"/>
  <c r="G133" i="3" s="1"/>
  <c r="D134" i="3"/>
  <c r="G134" i="3" s="1"/>
  <c r="D135" i="3"/>
  <c r="G135" i="3" s="1"/>
  <c r="D136" i="3"/>
  <c r="G136" i="3" s="1"/>
  <c r="D137" i="3"/>
  <c r="G137" i="3" s="1"/>
  <c r="D138" i="3"/>
  <c r="G138" i="3" s="1"/>
  <c r="D139" i="3"/>
  <c r="G139" i="3" s="1"/>
  <c r="B141" i="3"/>
  <c r="C141" i="3"/>
  <c r="E141" i="3"/>
  <c r="F141" i="3"/>
  <c r="H38" i="2"/>
  <c r="H37" i="2" s="1"/>
  <c r="E38" i="2"/>
  <c r="G37" i="2"/>
  <c r="F37" i="2"/>
  <c r="C37" i="2"/>
  <c r="H35" i="2"/>
  <c r="E35" i="2"/>
  <c r="H34" i="2"/>
  <c r="H31" i="2" s="1"/>
  <c r="E34" i="2"/>
  <c r="E31" i="2" s="1"/>
  <c r="G31" i="2"/>
  <c r="F31" i="2"/>
  <c r="D31" i="2"/>
  <c r="C31" i="2"/>
  <c r="H28" i="2"/>
  <c r="H21" i="2" s="1"/>
  <c r="E28" i="2"/>
  <c r="E21" i="2" s="1"/>
  <c r="E39" i="2" s="1"/>
  <c r="G21" i="2"/>
  <c r="G39" i="2" s="1"/>
  <c r="F21" i="2"/>
  <c r="F39" i="2" s="1"/>
  <c r="D21" i="2"/>
  <c r="D39" i="2" s="1"/>
  <c r="C21" i="2"/>
  <c r="C39" i="2" s="1"/>
  <c r="G16" i="2"/>
  <c r="F16" i="2"/>
  <c r="D16" i="2"/>
  <c r="C16" i="2"/>
  <c r="H15" i="2"/>
  <c r="H14" i="2"/>
  <c r="H13" i="2"/>
  <c r="E13" i="2"/>
  <c r="H12" i="2"/>
  <c r="E12" i="2"/>
  <c r="H11" i="2"/>
  <c r="E11" i="2"/>
  <c r="E16" i="2" s="1"/>
  <c r="H10" i="2"/>
  <c r="H9" i="2"/>
  <c r="H8" i="2"/>
  <c r="H7" i="2"/>
  <c r="H16" i="2" s="1"/>
  <c r="H6" i="2"/>
  <c r="H5" i="2"/>
  <c r="I118" i="1"/>
  <c r="F118" i="1"/>
  <c r="I117" i="1"/>
  <c r="F117" i="1"/>
  <c r="I116" i="1"/>
  <c r="F116" i="1"/>
  <c r="I115" i="1"/>
  <c r="F115" i="1"/>
  <c r="I114" i="1"/>
  <c r="F114" i="1"/>
  <c r="H113" i="1"/>
  <c r="G113" i="1"/>
  <c r="E113" i="1"/>
  <c r="D113" i="1"/>
  <c r="F113" i="1" s="1"/>
  <c r="I112" i="1"/>
  <c r="F112" i="1"/>
  <c r="I111" i="1"/>
  <c r="F111" i="1"/>
  <c r="I110" i="1"/>
  <c r="F110" i="1"/>
  <c r="H109" i="1"/>
  <c r="I109" i="1" s="1"/>
  <c r="G109" i="1"/>
  <c r="E109" i="1"/>
  <c r="D109" i="1"/>
  <c r="F109" i="1" s="1"/>
  <c r="I108" i="1"/>
  <c r="F108" i="1"/>
  <c r="I107" i="1"/>
  <c r="F107" i="1"/>
  <c r="I106" i="1"/>
  <c r="F106" i="1"/>
  <c r="I105" i="1"/>
  <c r="F105" i="1"/>
  <c r="I104" i="1"/>
  <c r="F104" i="1"/>
  <c r="H103" i="1"/>
  <c r="G103" i="1"/>
  <c r="E103" i="1"/>
  <c r="D103" i="1"/>
  <c r="F103" i="1" s="1"/>
  <c r="I102" i="1"/>
  <c r="F102" i="1"/>
  <c r="I101" i="1"/>
  <c r="F101" i="1"/>
  <c r="I100" i="1"/>
  <c r="F100" i="1"/>
  <c r="I99" i="1"/>
  <c r="F99" i="1"/>
  <c r="H98" i="1"/>
  <c r="G98" i="1"/>
  <c r="E98" i="1"/>
  <c r="D98" i="1"/>
  <c r="I98" i="1" s="1"/>
  <c r="H97" i="1"/>
  <c r="H95" i="1" s="1"/>
  <c r="G97" i="1"/>
  <c r="G95" i="1" s="1"/>
  <c r="I96" i="1"/>
  <c r="F96" i="1"/>
  <c r="I94" i="1"/>
  <c r="F94" i="1"/>
  <c r="I93" i="1"/>
  <c r="F93" i="1"/>
  <c r="I92" i="1"/>
  <c r="F92" i="1"/>
  <c r="I91" i="1"/>
  <c r="F91" i="1"/>
  <c r="H90" i="1"/>
  <c r="G90" i="1"/>
  <c r="E90" i="1"/>
  <c r="D90" i="1"/>
  <c r="I89" i="1"/>
  <c r="F89" i="1"/>
  <c r="I88" i="1"/>
  <c r="F88" i="1"/>
  <c r="I87" i="1"/>
  <c r="F87" i="1"/>
  <c r="I86" i="1"/>
  <c r="F86" i="1"/>
  <c r="I85" i="1"/>
  <c r="F85" i="1"/>
  <c r="I84" i="1"/>
  <c r="F84" i="1"/>
  <c r="I83" i="1"/>
  <c r="F83" i="1"/>
  <c r="H82" i="1"/>
  <c r="G82" i="1"/>
  <c r="E82" i="1"/>
  <c r="D82" i="1"/>
  <c r="I81" i="1"/>
  <c r="F81" i="1"/>
  <c r="I80" i="1"/>
  <c r="F80" i="1"/>
  <c r="I79" i="1"/>
  <c r="F79" i="1"/>
  <c r="H78" i="1"/>
  <c r="G78" i="1"/>
  <c r="E78" i="1"/>
  <c r="D78" i="1"/>
  <c r="I76" i="1"/>
  <c r="F76" i="1"/>
  <c r="I75" i="1"/>
  <c r="F75" i="1"/>
  <c r="I74" i="1"/>
  <c r="F74" i="1"/>
  <c r="I73" i="1"/>
  <c r="F73" i="1"/>
  <c r="I72" i="1"/>
  <c r="F72" i="1"/>
  <c r="H71" i="1"/>
  <c r="G71" i="1"/>
  <c r="E71" i="1"/>
  <c r="D71" i="1"/>
  <c r="F71" i="1" s="1"/>
  <c r="I70" i="1"/>
  <c r="F70" i="1"/>
  <c r="I69" i="1"/>
  <c r="F69" i="1"/>
  <c r="I68" i="1"/>
  <c r="F68" i="1"/>
  <c r="I67" i="1"/>
  <c r="F67" i="1"/>
  <c r="I66" i="1"/>
  <c r="F66" i="1"/>
  <c r="H65" i="1"/>
  <c r="G65" i="1"/>
  <c r="E65" i="1"/>
  <c r="D65" i="1"/>
  <c r="F65" i="1" s="1"/>
  <c r="I64" i="1"/>
  <c r="F64" i="1"/>
  <c r="I63" i="1"/>
  <c r="F63" i="1"/>
  <c r="I62" i="1"/>
  <c r="F62" i="1"/>
  <c r="I61" i="1"/>
  <c r="F61" i="1"/>
  <c r="H60" i="1"/>
  <c r="H59" i="1" s="1"/>
  <c r="H57" i="1" s="1"/>
  <c r="G60" i="1"/>
  <c r="G59" i="1" s="1"/>
  <c r="G57" i="1" s="1"/>
  <c r="E60" i="1"/>
  <c r="E59" i="1" s="1"/>
  <c r="E57" i="1" s="1"/>
  <c r="D60" i="1"/>
  <c r="I60" i="1" s="1"/>
  <c r="I58" i="1"/>
  <c r="F58" i="1"/>
  <c r="I56" i="1"/>
  <c r="F56" i="1"/>
  <c r="I55" i="1"/>
  <c r="F55" i="1"/>
  <c r="H54" i="1"/>
  <c r="G54" i="1"/>
  <c r="E54" i="1"/>
  <c r="D54" i="1"/>
  <c r="I54" i="1" s="1"/>
  <c r="I53" i="1"/>
  <c r="F53" i="1"/>
  <c r="I52" i="1"/>
  <c r="F52" i="1"/>
  <c r="I51" i="1"/>
  <c r="F51" i="1"/>
  <c r="H50" i="1"/>
  <c r="G50" i="1"/>
  <c r="E50" i="1"/>
  <c r="F50" i="1" s="1"/>
  <c r="D50" i="1"/>
  <c r="I49" i="1"/>
  <c r="F49" i="1"/>
  <c r="I48" i="1"/>
  <c r="F48" i="1"/>
  <c r="I47" i="1"/>
  <c r="F47" i="1"/>
  <c r="I46" i="1"/>
  <c r="F46" i="1"/>
  <c r="I45" i="1"/>
  <c r="F45" i="1"/>
  <c r="H44" i="1"/>
  <c r="H43" i="1" s="1"/>
  <c r="G44" i="1"/>
  <c r="G43" i="1" s="1"/>
  <c r="E44" i="1"/>
  <c r="D44" i="1"/>
  <c r="E43" i="1"/>
  <c r="I42" i="1"/>
  <c r="F42" i="1"/>
  <c r="I41" i="1"/>
  <c r="F41" i="1"/>
  <c r="I40" i="1"/>
  <c r="F40" i="1"/>
  <c r="H39" i="1"/>
  <c r="G39" i="1"/>
  <c r="E39" i="1"/>
  <c r="D39" i="1"/>
  <c r="F39" i="1" s="1"/>
  <c r="I38" i="1"/>
  <c r="F38" i="1"/>
  <c r="I37" i="1"/>
  <c r="F37" i="1"/>
  <c r="I36" i="1"/>
  <c r="F36" i="1"/>
  <c r="I35" i="1"/>
  <c r="F35" i="1"/>
  <c r="I34" i="1"/>
  <c r="F34" i="1"/>
  <c r="H33" i="1"/>
  <c r="G33" i="1"/>
  <c r="E33" i="1"/>
  <c r="D33" i="1"/>
  <c r="I32" i="1"/>
  <c r="F32" i="1"/>
  <c r="I31" i="1"/>
  <c r="F31" i="1"/>
  <c r="I30" i="1"/>
  <c r="F30" i="1"/>
  <c r="I29" i="1"/>
  <c r="F29" i="1"/>
  <c r="I28" i="1"/>
  <c r="F28" i="1"/>
  <c r="I27" i="1"/>
  <c r="F27" i="1"/>
  <c r="H26" i="1"/>
  <c r="G26" i="1"/>
  <c r="E26" i="1"/>
  <c r="D26" i="1"/>
  <c r="I25" i="1"/>
  <c r="F25" i="1"/>
  <c r="I24" i="1"/>
  <c r="F24" i="1"/>
  <c r="I23" i="1"/>
  <c r="F23" i="1"/>
  <c r="H22" i="1"/>
  <c r="H21" i="1" s="1"/>
  <c r="G22" i="1"/>
  <c r="G21" i="1" s="1"/>
  <c r="E22" i="1"/>
  <c r="D22" i="1"/>
  <c r="F22" i="1" s="1"/>
  <c r="E21" i="1"/>
  <c r="I20" i="1"/>
  <c r="F20" i="1"/>
  <c r="I19" i="1"/>
  <c r="F19" i="1"/>
  <c r="H18" i="1"/>
  <c r="G18" i="1"/>
  <c r="E18" i="1"/>
  <c r="D18" i="1"/>
  <c r="I17" i="1"/>
  <c r="F17" i="1"/>
  <c r="I16" i="1"/>
  <c r="F16" i="1"/>
  <c r="H15" i="1"/>
  <c r="G15" i="1"/>
  <c r="E15" i="1"/>
  <c r="D15" i="1"/>
  <c r="I14" i="1"/>
  <c r="F14" i="1"/>
  <c r="H13" i="1"/>
  <c r="I13" i="1" s="1"/>
  <c r="G13" i="1"/>
  <c r="E13" i="1"/>
  <c r="E12" i="1" s="1"/>
  <c r="E11" i="1" s="1"/>
  <c r="D13" i="1"/>
  <c r="G12" i="1"/>
  <c r="M185" i="8" l="1"/>
  <c r="G214" i="8"/>
  <c r="G185" i="8"/>
  <c r="G216" i="8" s="1"/>
  <c r="I18" i="7"/>
  <c r="I22" i="7"/>
  <c r="F25" i="7"/>
  <c r="D35" i="7"/>
  <c r="E35" i="7"/>
  <c r="H35" i="7"/>
  <c r="G35" i="7"/>
  <c r="F22" i="7"/>
  <c r="F37" i="6"/>
  <c r="H32" i="6"/>
  <c r="C77" i="5"/>
  <c r="E53" i="5"/>
  <c r="D77" i="5"/>
  <c r="E77" i="5" s="1"/>
  <c r="F77" i="5"/>
  <c r="E13" i="5"/>
  <c r="E33" i="5"/>
  <c r="D159" i="3"/>
  <c r="G156" i="3"/>
  <c r="G159" i="3" s="1"/>
  <c r="D141" i="3"/>
  <c r="F44" i="1"/>
  <c r="I113" i="1"/>
  <c r="E10" i="1"/>
  <c r="I26" i="1"/>
  <c r="I33" i="1"/>
  <c r="I71" i="1"/>
  <c r="I15" i="1"/>
  <c r="I65" i="1"/>
  <c r="G77" i="1"/>
  <c r="F90" i="1"/>
  <c r="I103" i="1"/>
  <c r="I50" i="1"/>
  <c r="F18" i="1"/>
  <c r="I90" i="1"/>
  <c r="E97" i="1"/>
  <c r="E95" i="1" s="1"/>
  <c r="E77" i="1" s="1"/>
  <c r="I43" i="1"/>
  <c r="H12" i="1"/>
  <c r="H11" i="1" s="1"/>
  <c r="H10" i="1" s="1"/>
  <c r="F13" i="1"/>
  <c r="I18" i="1"/>
  <c r="F26" i="1"/>
  <c r="F33" i="1"/>
  <c r="D43" i="1"/>
  <c r="F43" i="1" s="1"/>
  <c r="I39" i="1"/>
  <c r="H77" i="1"/>
  <c r="K216" i="8"/>
  <c r="L185" i="8"/>
  <c r="I6" i="7"/>
  <c r="I30" i="7"/>
  <c r="I10" i="7"/>
  <c r="I9" i="7" s="1"/>
  <c r="I28" i="7"/>
  <c r="I25" i="7" s="1"/>
  <c r="I34" i="7"/>
  <c r="F6" i="7"/>
  <c r="F18" i="7"/>
  <c r="E37" i="6"/>
  <c r="H5" i="6"/>
  <c r="H37" i="6" s="1"/>
  <c r="C37" i="6"/>
  <c r="H43" i="5"/>
  <c r="H65" i="5"/>
  <c r="H69" i="5"/>
  <c r="H13" i="5"/>
  <c r="H33" i="5"/>
  <c r="H53" i="5"/>
  <c r="H57" i="5"/>
  <c r="H5" i="5"/>
  <c r="H23" i="5"/>
  <c r="E5" i="5"/>
  <c r="G5" i="4"/>
  <c r="G10" i="4" s="1"/>
  <c r="G179" i="3"/>
  <c r="D179" i="3"/>
  <c r="G141" i="3"/>
  <c r="H39" i="2"/>
  <c r="G11" i="1"/>
  <c r="G10" i="1" s="1"/>
  <c r="I22" i="1"/>
  <c r="I44" i="1"/>
  <c r="I78" i="1"/>
  <c r="F54" i="1"/>
  <c r="D59" i="1"/>
  <c r="I59" i="1" s="1"/>
  <c r="F60" i="1"/>
  <c r="F82" i="1"/>
  <c r="D97" i="1"/>
  <c r="I97" i="1" s="1"/>
  <c r="F98" i="1"/>
  <c r="D12" i="1"/>
  <c r="F15" i="1"/>
  <c r="I82" i="1"/>
  <c r="D21" i="1"/>
  <c r="F21" i="1" s="1"/>
  <c r="F78" i="1"/>
  <c r="H77" i="5" l="1"/>
  <c r="I21" i="1"/>
  <c r="E119" i="1"/>
  <c r="E9" i="1"/>
  <c r="M216" i="8"/>
  <c r="L216" i="8"/>
  <c r="F35" i="7"/>
  <c r="I35" i="7"/>
  <c r="F12" i="1"/>
  <c r="D11" i="1"/>
  <c r="G119" i="1"/>
  <c r="G9" i="1"/>
  <c r="F97" i="1"/>
  <c r="D95" i="1"/>
  <c r="I12" i="1"/>
  <c r="F59" i="1"/>
  <c r="D57" i="1"/>
  <c r="H119" i="1"/>
  <c r="H9" i="1"/>
  <c r="F95" i="1" l="1"/>
  <c r="I95" i="1"/>
  <c r="D77" i="1"/>
  <c r="F11" i="1"/>
  <c r="D10" i="1"/>
  <c r="I11" i="1"/>
  <c r="F57" i="1"/>
  <c r="I57" i="1"/>
  <c r="F77" i="1" l="1"/>
  <c r="I77" i="1"/>
  <c r="D9" i="1"/>
  <c r="F10" i="1"/>
  <c r="D119" i="1"/>
  <c r="I10" i="1"/>
  <c r="F119" i="1" l="1"/>
  <c r="I119" i="1"/>
  <c r="F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DGCG</author>
  </authors>
  <commentList>
    <comment ref="I7" authorId="0" shapeId="0" xr:uid="{97CEDBBC-8F27-45C3-A0B4-C6C0A85B641B}">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<sst xmlns="http://schemas.openxmlformats.org/spreadsheetml/2006/main" count="1166" uniqueCount="777">
  <si>
    <t>ESTADO ANALÍTICO DEL EJERCICIO DEL PRESUPUESTO DE INGRESOS</t>
  </si>
  <si>
    <t xml:space="preserve">CLASIFICACIÓN ECONÓMICA </t>
  </si>
  <si>
    <t>Del 1 de Enero al 31 de Diciembre de 2022</t>
  </si>
  <si>
    <t>Ente Público:</t>
  </si>
  <si>
    <t>INSTITUTO DE SALUD PUBLICA DEL ESTADO DE GUANAJUATO</t>
  </si>
  <si>
    <t>Código</t>
  </si>
  <si>
    <t>Concepto</t>
  </si>
  <si>
    <t xml:space="preserve">Egresos </t>
  </si>
  <si>
    <t>Diferencia</t>
  </si>
  <si>
    <t>Estimado</t>
  </si>
  <si>
    <t>Ampliaciones/ (Reducciones)</t>
  </si>
  <si>
    <t>Modificado</t>
  </si>
  <si>
    <t>Devengado</t>
  </si>
  <si>
    <t>Recauadado</t>
  </si>
  <si>
    <t>INGRESOS</t>
  </si>
  <si>
    <t>INGRESOS CORRIENTES</t>
  </si>
  <si>
    <t>1.1.1</t>
  </si>
  <si>
    <t>Impuestos</t>
  </si>
  <si>
    <t>1.1.1.1</t>
  </si>
  <si>
    <t xml:space="preserve">Impuesto sobre el Ingreso, las Utilidades y las Ganancias de Capital  </t>
  </si>
  <si>
    <t>1.1.1.1.1</t>
  </si>
  <si>
    <t>De Personas Físicas</t>
  </si>
  <si>
    <t>1.1.1.1.1.1</t>
  </si>
  <si>
    <t>Impuesto sobre los Ingresos</t>
  </si>
  <si>
    <t>1.1.1.1.2</t>
  </si>
  <si>
    <t>De Empresas y Otras Corporaciones (Personas Morales)</t>
  </si>
  <si>
    <t>1.1.1.1.2.1</t>
  </si>
  <si>
    <t>1.1.1.1.3</t>
  </si>
  <si>
    <t>No Clasificables</t>
  </si>
  <si>
    <t>1.1.1.2</t>
  </si>
  <si>
    <t xml:space="preserve">Impuesto sobre Nómina y la Fuerza de Trabajo  </t>
  </si>
  <si>
    <t>1.1.1.2.1</t>
  </si>
  <si>
    <t>Impuesto sobre Nómina y Asimilables</t>
  </si>
  <si>
    <t>1.1.1.3</t>
  </si>
  <si>
    <t>Impuesto sobre la Propiedad</t>
  </si>
  <si>
    <t>1.1.1.4</t>
  </si>
  <si>
    <t>Impuesto sobre los Bienes y Servicios</t>
  </si>
  <si>
    <t>1.1.1.4.1</t>
  </si>
  <si>
    <t>Impuesto sobre la Producción, el Consumo y las Transacciones</t>
  </si>
  <si>
    <t>1.1.1.4.1.1</t>
  </si>
  <si>
    <t>Impuesto al Valor Agregado</t>
  </si>
  <si>
    <t>1.1.1.4.1.2</t>
  </si>
  <si>
    <t>Impuesto especial sobre Producción y Servicios</t>
  </si>
  <si>
    <t xml:space="preserve">1.1.1.4.1.3 </t>
  </si>
  <si>
    <t>Otros Impuestos Sobre Bienes y Servicios</t>
  </si>
  <si>
    <t>1.1.1.5</t>
  </si>
  <si>
    <t>Impuesto sobre el Comercio y las Transacciones Internacionales / Comercio Exterior</t>
  </si>
  <si>
    <t>1.1.1.5.1</t>
  </si>
  <si>
    <t xml:space="preserve">Impuesto a la Importación </t>
  </si>
  <si>
    <t>1.1.1.5.2</t>
  </si>
  <si>
    <t>Impuesto a la Exportación</t>
  </si>
  <si>
    <t>1.1.1.6</t>
  </si>
  <si>
    <t>Impuestos Ecológicos</t>
  </si>
  <si>
    <t>1.1.1.7</t>
  </si>
  <si>
    <t>Impuesto a los Rendimientos Petroleros</t>
  </si>
  <si>
    <t xml:space="preserve">1.1.1.8 </t>
  </si>
  <si>
    <t>Otros Impuestos</t>
  </si>
  <si>
    <t>1.1.1.9</t>
  </si>
  <si>
    <t>Accesorios</t>
  </si>
  <si>
    <t>1.1.2</t>
  </si>
  <si>
    <t xml:space="preserve">Contribuciones a la Seguridad Social  </t>
  </si>
  <si>
    <t>1.1.2.1</t>
  </si>
  <si>
    <t>Contribuciones de los Empleados</t>
  </si>
  <si>
    <t>1.1.2.2</t>
  </si>
  <si>
    <t>Contribuciones de los Empleadores</t>
  </si>
  <si>
    <t xml:space="preserve">1.1.2.3 </t>
  </si>
  <si>
    <t>Contribuciones de los Trabajadores Por Cuenta Propia o No Empleados</t>
  </si>
  <si>
    <t xml:space="preserve">1.1.2.4 </t>
  </si>
  <si>
    <t>Contribuciones no Clasificables</t>
  </si>
  <si>
    <t>1.1.3</t>
  </si>
  <si>
    <t>Contribuciones de Mejoras</t>
  </si>
  <si>
    <t>1.1.4</t>
  </si>
  <si>
    <t>Derechos, Productos y Aprovechamientos Corrientes</t>
  </si>
  <si>
    <t>1.1.4.1</t>
  </si>
  <si>
    <t>Derechos No Incluidos en Otros Conceptos</t>
  </si>
  <si>
    <t>1.1.4.2</t>
  </si>
  <si>
    <t>Productos Corrientes No Incluidos en Otros Conceptos</t>
  </si>
  <si>
    <t>1.1.4.3</t>
  </si>
  <si>
    <t>Aprovechamientos Corrientes No Incluidos en Otros Conceptos</t>
  </si>
  <si>
    <t>1.1.5</t>
  </si>
  <si>
    <t>Rentas de la Propiedad</t>
  </si>
  <si>
    <t>1.1.5.1</t>
  </si>
  <si>
    <t>Intereses</t>
  </si>
  <si>
    <t>1.1.5.1.1</t>
  </si>
  <si>
    <t>Internos</t>
  </si>
  <si>
    <t>1.1.5.1.2</t>
  </si>
  <si>
    <t>Externos</t>
  </si>
  <si>
    <t>1.1.5.2</t>
  </si>
  <si>
    <t>Dividendos y Retiros de las Cuasisociedades</t>
  </si>
  <si>
    <t>1.1.5.3</t>
  </si>
  <si>
    <t>Arrendamiento de Tierras y Terrenos</t>
  </si>
  <si>
    <t>1.1.5.4</t>
  </si>
  <si>
    <t>Otros</t>
  </si>
  <si>
    <t xml:space="preserve">1.1.6 </t>
  </si>
  <si>
    <t>Venta de Bienes y Servicios de Entidades del Gobierno General / Ingresos de Explotación de Entidades Empresariales</t>
  </si>
  <si>
    <t>1.1.6.1</t>
  </si>
  <si>
    <t>Venta de Establecimientos No de Mercado</t>
  </si>
  <si>
    <t>1.1.6.2</t>
  </si>
  <si>
    <t>Venta de Establecimientos de Mercado</t>
  </si>
  <si>
    <t>1.1.6.3</t>
  </si>
  <si>
    <t>Derechos Administrativos</t>
  </si>
  <si>
    <t>1.1.7</t>
  </si>
  <si>
    <t>Subsidios y Subvenciones Recibidos por Entidades Empresariales Públicas</t>
  </si>
  <si>
    <t>1.1.7.1</t>
  </si>
  <si>
    <t>Subsidios y Subvenciones Recibidos por Entidades Empresariales Públicas No Financieras</t>
  </si>
  <si>
    <t>1.1.7.2</t>
  </si>
  <si>
    <t>Subsidios y Subvenciones Recibidos por Entidades Empresariales Públicas Financieras</t>
  </si>
  <si>
    <t xml:space="preserve">1.1.8 </t>
  </si>
  <si>
    <t>Transferencias, Asignaciones y Donativos Corrientes Recibidos</t>
  </si>
  <si>
    <t>1.1.8.1</t>
  </si>
  <si>
    <t>Del Sector Privado</t>
  </si>
  <si>
    <t>1.1.8.2</t>
  </si>
  <si>
    <t>Del Sector Público</t>
  </si>
  <si>
    <t>1.1.8.2.1</t>
  </si>
  <si>
    <t>De la Federación</t>
  </si>
  <si>
    <t>1.1.8.2.1.1</t>
  </si>
  <si>
    <t xml:space="preserve">Transferencias Internas y Asignaciones </t>
  </si>
  <si>
    <t>1.1.8.2.1.2</t>
  </si>
  <si>
    <t>Transferencias del Resto del Sector Público</t>
  </si>
  <si>
    <t>1.1.8.2.1.3</t>
  </si>
  <si>
    <t>Pensiones y Jubilaciones</t>
  </si>
  <si>
    <t>1.1.8.2.1.4</t>
  </si>
  <si>
    <t>Transferencias de Fideicomisos, Mandatos y Contratos Análogos</t>
  </si>
  <si>
    <t>1.1.8.2.2</t>
  </si>
  <si>
    <t>De Entidades Federativas</t>
  </si>
  <si>
    <t>1.1.8.2.2.1</t>
  </si>
  <si>
    <t>1.1.8.2.2.2</t>
  </si>
  <si>
    <t>1.1.8.2.2.3</t>
  </si>
  <si>
    <t>1.1.8.2.2.4</t>
  </si>
  <si>
    <t>1.1.8.2.3</t>
  </si>
  <si>
    <t>De Municipios</t>
  </si>
  <si>
    <t>1.1.8.3</t>
  </si>
  <si>
    <t>Del Sector Externo</t>
  </si>
  <si>
    <t>1.1.8.3.1</t>
  </si>
  <si>
    <t>De Gobiernos Extranjeros</t>
  </si>
  <si>
    <t>1.1.8.3.2</t>
  </si>
  <si>
    <t>De Organismos Internacionales</t>
  </si>
  <si>
    <t>1.1.8.3.3</t>
  </si>
  <si>
    <t>Del Sector Privado Externo</t>
  </si>
  <si>
    <t>1.1.9</t>
  </si>
  <si>
    <t>Participaciones</t>
  </si>
  <si>
    <t>INGRESOS DE CAPITAL</t>
  </si>
  <si>
    <t>1.2.1</t>
  </si>
  <si>
    <t>Venta (Disposición) de Activos</t>
  </si>
  <si>
    <t>1.2.1.1</t>
  </si>
  <si>
    <t>Venta de Activos Fijos</t>
  </si>
  <si>
    <t>1.2.1.2</t>
  </si>
  <si>
    <t>Venta de Objetos de Valor</t>
  </si>
  <si>
    <t>1.2.1.3</t>
  </si>
  <si>
    <t>Venta de Activos No Producidos</t>
  </si>
  <si>
    <t>1.2.2</t>
  </si>
  <si>
    <t>Disminución de Existencias</t>
  </si>
  <si>
    <t>1.2.2.1</t>
  </si>
  <si>
    <t>Materiales y Suministros</t>
  </si>
  <si>
    <t>1.2.2.2</t>
  </si>
  <si>
    <t>Materias Primas</t>
  </si>
  <si>
    <t>1.2.2.3</t>
  </si>
  <si>
    <t>Trabajos en Curso</t>
  </si>
  <si>
    <t>1.2.2.4</t>
  </si>
  <si>
    <t>Bienes Terminados</t>
  </si>
  <si>
    <t>1.2.2.5</t>
  </si>
  <si>
    <t>Bienes para venta</t>
  </si>
  <si>
    <t>1.2.2.6</t>
  </si>
  <si>
    <t>Bienes en tránsito</t>
  </si>
  <si>
    <t>1.2.2.7</t>
  </si>
  <si>
    <t>Existencias de Material de Seguridad y Defensa</t>
  </si>
  <si>
    <t>1.2.3</t>
  </si>
  <si>
    <t>Incremento de la Depreciación, Amortización, Estimaciones y Provisiones Acumuladas</t>
  </si>
  <si>
    <t>1.2.3.1</t>
  </si>
  <si>
    <t>Depreciación y Amortización</t>
  </si>
  <si>
    <t>1.2.3.2</t>
  </si>
  <si>
    <t>Estimaciones por Deterioro de Inventarios</t>
  </si>
  <si>
    <t>1.2.3.3</t>
  </si>
  <si>
    <t>Otras Estimaciones por pérdida o deterioro</t>
  </si>
  <si>
    <t>1.2.3.4</t>
  </si>
  <si>
    <t>Provisiones</t>
  </si>
  <si>
    <t>1.2.4</t>
  </si>
  <si>
    <t>Transferencias, Asignaciones y Donativos de Capital Recibidas</t>
  </si>
  <si>
    <t xml:space="preserve">1.2.4.1 </t>
  </si>
  <si>
    <t>1.2.4.2</t>
  </si>
  <si>
    <t>1.2.4.2.1</t>
  </si>
  <si>
    <t xml:space="preserve">De la Federación </t>
  </si>
  <si>
    <t>1.2.4.2.1.1</t>
  </si>
  <si>
    <t>1.2.4.2.1.2</t>
  </si>
  <si>
    <t>1.2.4.2.1.3</t>
  </si>
  <si>
    <t>1.2.4.2.1.4</t>
  </si>
  <si>
    <t xml:space="preserve">1.2.4.2.2 </t>
  </si>
  <si>
    <t>1.2.4.2.2.1</t>
  </si>
  <si>
    <t>1.2.4.2.2.2</t>
  </si>
  <si>
    <t>1.2.4.2.2.3</t>
  </si>
  <si>
    <t>1.2.4.2.2.4</t>
  </si>
  <si>
    <t>1.2.4.2.3</t>
  </si>
  <si>
    <t>1.2.4.3</t>
  </si>
  <si>
    <t>1.2.4.3.1</t>
  </si>
  <si>
    <t>1.2.4.3.2</t>
  </si>
  <si>
    <t>1.2.4.3.3</t>
  </si>
  <si>
    <t>1.2.5</t>
  </si>
  <si>
    <t>Recuperación de Inversiones Financieras Realizadas con Fines de Política</t>
  </si>
  <si>
    <t>1.2.5.1</t>
  </si>
  <si>
    <t>Venta de Acciones y Participaciones de Capital Adquiridas con Fines de Política</t>
  </si>
  <si>
    <t>1.2.5.2</t>
  </si>
  <si>
    <t>Valores Representativos de Deuda Adquiridos con Fines de Política</t>
  </si>
  <si>
    <t>1.2.5.3</t>
  </si>
  <si>
    <t>Venta de Obligaciones Negociables Adquiridas con Fines de Política</t>
  </si>
  <si>
    <t>1.2.5.4</t>
  </si>
  <si>
    <t>Recuperación de Préstamos Realizados con Fines de Política</t>
  </si>
  <si>
    <t>TOTAL DE INGRESOS</t>
  </si>
  <si>
    <t>*Nota: No se consideran el rubro de ingresos 79 "Remanente Otros Ingresos"</t>
  </si>
  <si>
    <t>Bajo protesta de decir verdad declaramos que los Estados Financieros y sus Notas son razonablemente correctos y responsabilidad del emisor</t>
  </si>
  <si>
    <t>INSTITUTO DE SALUD PUBLICA DEL ESTADO DE GUANAJUATO
Estado Analítico de Ingresos
Del 1 de Enero al 31 de Diciembre de 2022</t>
  </si>
  <si>
    <t>Rubro de Ingresos</t>
  </si>
  <si>
    <t>Ingresos</t>
  </si>
  <si>
    <t>Ampliaciones y Reducciones</t>
  </si>
  <si>
    <t>Recaudado</t>
  </si>
  <si>
    <t>(1)</t>
  </si>
  <si>
    <t>(2)</t>
  </si>
  <si>
    <t>(3 = 1 + 2)</t>
  </si>
  <si>
    <t>(4)</t>
  </si>
  <si>
    <t>(5)</t>
  </si>
  <si>
    <t>(6 = 5 - 1)</t>
  </si>
  <si>
    <t>10</t>
  </si>
  <si>
    <t>Cuotas y Aportaciones de Seguridad Social</t>
  </si>
  <si>
    <t>20</t>
  </si>
  <si>
    <t>30</t>
  </si>
  <si>
    <t>Derechos</t>
  </si>
  <si>
    <t>40</t>
  </si>
  <si>
    <t>Productos</t>
  </si>
  <si>
    <t>50</t>
  </si>
  <si>
    <t>Aprovechamientos</t>
  </si>
  <si>
    <t>60</t>
  </si>
  <si>
    <t>Ingresos por Venta de Bienes, Prestación de Servicios y Otros Ingresos</t>
  </si>
  <si>
    <t>70</t>
  </si>
  <si>
    <t>Participaciones, Aportaciones, Convenios, Incentivos de Derivados de la Colaboración Fiscal y Fondos Distintos de Aportaciones</t>
  </si>
  <si>
    <t>80</t>
  </si>
  <si>
    <t>Transferencias, Asignaciones, Subsidios y Subvenciones, y Pensiones y Jubilaciones</t>
  </si>
  <si>
    <t>90</t>
  </si>
  <si>
    <t>Ingresos Derivados de Financiamientos</t>
  </si>
  <si>
    <t>00</t>
  </si>
  <si>
    <t>xx</t>
  </si>
  <si>
    <t>Total</t>
  </si>
  <si>
    <t>Ingresos Excedentes</t>
  </si>
  <si>
    <t>Estado Analítico de Ingresos Por Fuente de Financiamiento</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</si>
  <si>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</si>
  <si>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</si>
  <si>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</si>
  <si>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</si>
  <si>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</si>
  <si>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color rgb="FF0070C0"/>
        <rFont val="Arial"/>
        <family val="2"/>
      </rPr>
      <t>1</t>
    </r>
  </si>
  <si>
    <r>
      <t>Ingresos por Venta de Bienes, Prestación de Servicios y Otros Ingresos</t>
    </r>
    <r>
      <rPr>
        <vertAlign val="superscript"/>
        <sz val="8"/>
        <rFont val="Arial"/>
        <family val="2"/>
      </rPr>
      <t>3</t>
    </r>
  </si>
  <si>
    <t>Ingresos Derivados de Financiamiento</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</si>
  <si>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</si>
  <si>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 los entes públicos en productos.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</si>
  <si>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</si>
  <si>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</si>
  <si>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LIC. FERNANDO REYNOSO MÁRQUEZ</t>
  </si>
  <si>
    <t>DR. ENRIQUE NEGRETE PÉREZ</t>
  </si>
  <si>
    <t>COORDINADOR GENERAL DE ADMINISTRACIÓN</t>
  </si>
  <si>
    <t>DIRECTOR GENERAL DE ADMINISTRACIÓN</t>
  </si>
  <si>
    <t>EN AUSENCIA DEL DIRECTOR GENERAL DEL ISAPEG CON FUNDAMENTO EN LO DISPUESTO EN EL ART.82 DEL REGLAMENTO INTERIOR DEL ISAPEG</t>
  </si>
  <si>
    <t xml:space="preserve"> </t>
  </si>
  <si>
    <t>Total del Gasto</t>
  </si>
  <si>
    <t>0908 CLÍNICA DE DESINTOXICACIÓN DE LEÓN</t>
  </si>
  <si>
    <t>0907 CENTRO ESTATAL DE CUIDADOS CRÍTICOS</t>
  </si>
  <si>
    <t>0905 CONSEJO ESTATAL DE TRANSPLANTES (CO</t>
  </si>
  <si>
    <t>0903 SISTEMA DE URGENCIAS DEL ESTADO DE</t>
  </si>
  <si>
    <t>0902 CENTRO ESTATAL DE TRANFUSION SANGUI</t>
  </si>
  <si>
    <t>0901 LABORATORIO ESTATAL DE SALUD PUBLIC</t>
  </si>
  <si>
    <t>0848 HOSPITAL ESTATAL DE ATENCIÓN AL COV</t>
  </si>
  <si>
    <t>0847 HOSPITAL COMUNITARIO LAS JOYAS</t>
  </si>
  <si>
    <t>0846 HOSPITAL DE LOS PUEBLOS DEL RINCÓN</t>
  </si>
  <si>
    <t>0845 HOSPITAL MATERNO INFANTIL DE IRAPUA</t>
  </si>
  <si>
    <t>0844 HOSP.D ESPECIALIDADES PEDIÁTRICO DE</t>
  </si>
  <si>
    <t>0843 HOSPITAL MATERNO CELAYA</t>
  </si>
  <si>
    <t>0842 HOSPITAL MATERNO SAN LUIS DE LA PAZ</t>
  </si>
  <si>
    <t>0841 HOSPITAL COMUNITARIO SAN DIEGO DE L</t>
  </si>
  <si>
    <t>0840 HOSPITAL COMUNITARIO YURIRIA</t>
  </si>
  <si>
    <t>0839 HOSPITAL COMUNITARIO MOROLEÓN</t>
  </si>
  <si>
    <t>0838 HOSPITALA COMUNITARIO JARAL DEL PRO</t>
  </si>
  <si>
    <t>0837 HOSPITAL COMUNITARIO HUANIMARO</t>
  </si>
  <si>
    <t>0835 HOSPITAL COMUNITARIO VILLAGRAN</t>
  </si>
  <si>
    <t>0834 HOSPITAL COMUNITARIO TARIMORO</t>
  </si>
  <si>
    <t>0833 HOSPITAL COMUNITARIO CORTAZAR</t>
  </si>
  <si>
    <t>0832 HOSPITAL COMUNITARIO JUVENTINO ROSA</t>
  </si>
  <si>
    <t>0831 HOSPITAL COMUNITARIO MANUEL DOBLADO</t>
  </si>
  <si>
    <t>0830 HOSPITAL COMUNITARIO APASEO EL ALTO</t>
  </si>
  <si>
    <t>0829 HOSPITAL COMUNITARIO ABASOLO</t>
  </si>
  <si>
    <t>0828 HOSPITAL GENERAL VALLE DE SANTIAGO</t>
  </si>
  <si>
    <t>0827 HOSPITAL GENERAL DE SILAO</t>
  </si>
  <si>
    <t>0826 HOSPITAL GENERAL DE SAN JOSE ITURBI</t>
  </si>
  <si>
    <t>0825 HOSDPITAL COMUNITARIO JERECUARO</t>
  </si>
  <si>
    <t>0824 HOSDPITAL COMUNITARIO APASEO EL GDE</t>
  </si>
  <si>
    <t>0823 HOSDPITAL COMUNITARIO COMONFORT</t>
  </si>
  <si>
    <t>0819 HOSDPITAL COMUNITARIO ROMITA</t>
  </si>
  <si>
    <t>0817 HOSDPITAL COMUNITARIO SAN FCO. RINC</t>
  </si>
  <si>
    <t>0816 HOSDPITAL COMUNITARIO SAN FELIPE</t>
  </si>
  <si>
    <t>0815 COORDINACION INTERSECTORIAL</t>
  </si>
  <si>
    <t>0814 HOSPITAL GENERAL SAN LUIS DE LA PAZ</t>
  </si>
  <si>
    <t>0813 HOSPITAL GENERAL PÉNJAMO</t>
  </si>
  <si>
    <t>0812 CAIS MENTAL DE LEÓN</t>
  </si>
  <si>
    <t>0811 HOSPITAL MATERNO INFANTIL</t>
  </si>
  <si>
    <t>0810 HOSPITAL GENERAL URIANGATO</t>
  </si>
  <si>
    <t>0809 HOSPITAL GENERAL SALVATIERRA</t>
  </si>
  <si>
    <t>0808 HOSPITAL GENERAL SALAMANCA</t>
  </si>
  <si>
    <t>0807 HOSPITAL GENERAL LEÓN</t>
  </si>
  <si>
    <t>0806 HOSPITAL GENERAL IRAPUATO</t>
  </si>
  <si>
    <t>0805 HOSPITAL GENERAL GUANAJUATO</t>
  </si>
  <si>
    <t>0804 HOSPITAL GENERAL DOLORES HIDALGO</t>
  </si>
  <si>
    <t>0803 HOSPITAL GENERAL CELAYA</t>
  </si>
  <si>
    <t>0802 HOSPITAL GENERAL ALLENDE</t>
  </si>
  <si>
    <t>0801 HOSPITAL GENERAL ACAMBARO</t>
  </si>
  <si>
    <t>0754 UNIDAD MÉDICA MUNICIPIO CD  MANUEL</t>
  </si>
  <si>
    <t>0753 UNIDAD MÉDICA MUNICIPIO PURÍSIMA DE</t>
  </si>
  <si>
    <t>0752 UNIDAD MÉDICA MUNICIPIO SAN FRANCIS</t>
  </si>
  <si>
    <t>0751 UNIDAD MÉDICA MUNICIPIO ROMITA</t>
  </si>
  <si>
    <t>0750 UNIDAD MÉDICA MUNICIPIO SILAO</t>
  </si>
  <si>
    <t>0749 UNIDAD MÉDICA MUNICIPIO LEÓN</t>
  </si>
  <si>
    <t>0748 UNIDAD MÉDICA MUNICIPIO PENJAMO</t>
  </si>
  <si>
    <t>0747 UNIDAD MÉDICA MUNICIPIO PUEBLO NUEV</t>
  </si>
  <si>
    <t>0746 UNIDAD MÉDICA MUNICIPIO HUANIMARO</t>
  </si>
  <si>
    <t>0745 UNIDAD MÉDICA MUNICIPIO CUERAMARO</t>
  </si>
  <si>
    <t>0744 UNIDAD MÉDICA MUNICIPIO ABASOLO</t>
  </si>
  <si>
    <t>0743 UNIDAD MÉDICA MUNICIPIO IRAPUATO</t>
  </si>
  <si>
    <t>0742 UNIDAD MÉDICA MUNICIPIO MOROLEON</t>
  </si>
  <si>
    <t>0741 UNIDAD MÉDICA MUNICIPIO URIANGATO</t>
  </si>
  <si>
    <t>0740 UNIDAD MÉDICA MUNICIPIO YURIRIA</t>
  </si>
  <si>
    <t>0739 UNIDAD MÉDICA MUNICIPIO JARAL DEL P</t>
  </si>
  <si>
    <t>0738 UNIDAD MÉDICA MUNICIPIO VALLE DE SA</t>
  </si>
  <si>
    <t>0737 UNIDAD MÉDICA MUNICIPIO SALAMANCA</t>
  </si>
  <si>
    <t>0736 UNIDAD MÉDICA MUNICIPIO JERÉCUARO</t>
  </si>
  <si>
    <t>0735 UNIDAD MÉDICA MUNICIPIO TARANDACUAO</t>
  </si>
  <si>
    <t>0734 UNIDAD MÉDICA MUNICIPIO SANTIAGO MA</t>
  </si>
  <si>
    <t>0733 UNIDAD MÉDICA MUNICIPIO CORONEO</t>
  </si>
  <si>
    <t>0732 UNIDAD MÉDICA MUNICIPIO SALVATIERRA</t>
  </si>
  <si>
    <t>0731 UNIDAD MÉDICA MUNICIPIO ACAMBARO</t>
  </si>
  <si>
    <t>0730 UNIDAD MÉDICA MUNICIPIO APASEO EL G</t>
  </si>
  <si>
    <t>0729 UNIDAD MÉDICA MUNICIPIO APASEO EL A</t>
  </si>
  <si>
    <t>0728 UNIDAD MÉDICA MUNICIPIO VILLAGRAN</t>
  </si>
  <si>
    <t>0727 UNIDAD MÉDICA MUNICIPIO COMONFORT</t>
  </si>
  <si>
    <t>0726 UNIDAD MÉDICA MUNICIPIO TARIMORO</t>
  </si>
  <si>
    <t>0725 UNIDAD MÉDICA MUNICIPIO CORTAZAR</t>
  </si>
  <si>
    <t>0724 UNIDAD MÉDICA MUNICIPIO SANTA CRUZ</t>
  </si>
  <si>
    <t>0723 UNIDAD MÉDICA MUNICIPIO CELAYA</t>
  </si>
  <si>
    <t>0722 UNIDAD MÉDICA MUNICIPIO XICHU</t>
  </si>
  <si>
    <t>0721 UNIDAD MÉDICA MUNICIPIO ATARJEA</t>
  </si>
  <si>
    <t>0720 UNIDAD MÉDICA MUNICIPIO TIERRA BLAN</t>
  </si>
  <si>
    <t>0719 UNIDAD MÉDICA MUNICIPIO SANTA CATAR</t>
  </si>
  <si>
    <t>0718 UNIDAD MÉDICA MUNICIPIO VICTORIA</t>
  </si>
  <si>
    <t>0717 UNIDAD MÉDICA MUNICIPIO SAN LUIS DE</t>
  </si>
  <si>
    <t>0716 UNIDAD MÉDICA MUNICIPIO SAN JOSE IT</t>
  </si>
  <si>
    <t>0715 UNIDAD MÉDICA MUNICIPIO DR  MORA</t>
  </si>
  <si>
    <t>0714 UNIDAD MÉDICA MUNICIPIO SAN MIGUEL</t>
  </si>
  <si>
    <t>0713 UNIDAD MÉDICA MUNICIPIO OCAMPO</t>
  </si>
  <si>
    <t>0712 UNIDAD MÉDICA MUNICIPIO SAN FÉLIPE</t>
  </si>
  <si>
    <t>0711 UNIDAD MÉDICA MUNICIPIO SAN DIEGO D</t>
  </si>
  <si>
    <t>0710 UNIDAD MÉDICA MUNICIPIO DOLORES HID</t>
  </si>
  <si>
    <t>0709 UNIDAD MÉDICA MUNICIPIO GUANAJUATO</t>
  </si>
  <si>
    <t>0708 JUR SANIT NO. VIII SED SAN FCO DEL</t>
  </si>
  <si>
    <t>0707 JUR SANIT NO. VII SEDE LEON</t>
  </si>
  <si>
    <t>0706 JUR SANIT NO. VI SEDE IRAPUATO</t>
  </si>
  <si>
    <t>0705 JUR SANIT NO. V SEDE SALAMANCA</t>
  </si>
  <si>
    <t>0704 JUR SANIT NO. IV SEDE ACAMBARO</t>
  </si>
  <si>
    <t>0703 JUR SANIT NO. III SEDE CELAYA</t>
  </si>
  <si>
    <t>0702 JUR SANIT NO. II SEDE SAN MIGUEL DE</t>
  </si>
  <si>
    <t>0701 JUR SANIT NO. I CON SEDE EN GTO</t>
  </si>
  <si>
    <t>0601 DIRECCIÓN GENERAL DE RECURSOS HUMAN</t>
  </si>
  <si>
    <t>0502 DIRECCIÓN DE RECURSOS MATERIALES;</t>
  </si>
  <si>
    <t>0501 DES DIR GENERAL DE ADMINISTRACIÓN</t>
  </si>
  <si>
    <t>0401 DIRECCIÓN GENERAL DE PROTECCIÓN CON</t>
  </si>
  <si>
    <t>0301 DES DIR GRAL DE PLANEACION Y DESARR</t>
  </si>
  <si>
    <t>0201 DES. DIR GRAL DE SERVICIOS DE SALUD</t>
  </si>
  <si>
    <t>0107 COORDINACIÓN GENERAL DE ADMINISTRAC</t>
  </si>
  <si>
    <t>0106 COORDINACIÓN GENERAL DE SALUD PÚBLI</t>
  </si>
  <si>
    <t>0104 ÓRGANO INTERNO DE CONTROL</t>
  </si>
  <si>
    <t>0103 COORDINACION DE ASUNTOS JURIDICOS</t>
  </si>
  <si>
    <t>0102 COORDINACION DE COMUNICACION SOCIAL</t>
  </si>
  <si>
    <t>0101 DESPACHO DEL DIRECTOR GENERAL DEL I</t>
  </si>
  <si>
    <t>6 = ( 3 - 4 )</t>
  </si>
  <si>
    <t>3 = (1 + 2 )</t>
  </si>
  <si>
    <t>Pagado</t>
  </si>
  <si>
    <t>Aprobado</t>
  </si>
  <si>
    <t>Subejercicio</t>
  </si>
  <si>
    <t>INSTITUTO DE SALUD PUBLICA DEL ESTADO DE GUANAJUATO
Estado Analítico del Ejercicio del Presupuesto de Egresos
Clasificación Administrativa  
Del 1 de Enero al 31 de Diciembre de 2022</t>
  </si>
  <si>
    <t>Egresos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</si>
  <si>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</si>
  <si>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</si>
  <si>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</si>
  <si>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</si>
  <si>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</si>
  <si>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</si>
  <si>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</si>
  <si>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 xml:space="preserve">    Poder Ejecutivo </t>
  </si>
  <si>
    <t xml:space="preserve">    Poder Legislativo</t>
  </si>
  <si>
    <t xml:space="preserve">    Poder Judicial</t>
  </si>
  <si>
    <t xml:space="preserve">    Organismos Autónomos</t>
  </si>
  <si>
    <t>INSTITUTO DE SALUD PUBLICA DEL ESTADO DE GUANAJUATO
Estado Analítico del Ejercicio del Presupuesto de Egresos
Clasificación Económica (por Tipo de Gasto)
Del 1 de Enero al 31 de Diciembre de 2022</t>
  </si>
  <si>
    <t>Gasto Corriente</t>
  </si>
  <si>
    <t>Gasto de Capital</t>
  </si>
  <si>
    <t>Amortización de la Deuda y Disminución de Pasivos</t>
  </si>
  <si>
    <t>INSTITUTO DE SALUD PUBLICA DEL ESTADO DE GUANAJUATOe
Estado Analítico del Ejercicio del Presupuesto de Egresos
Clasificación por Objeto del Gasto (Capítulo y Concepto)
Del 1 de Enero al 31 de Diciembre de 2022</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</si>
  <si>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</si>
  <si>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</si>
  <si>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</si>
  <si>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</si>
  <si>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</si>
  <si>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</si>
  <si>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</si>
  <si>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</si>
  <si>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</si>
  <si>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</si>
  <si>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</si>
  <si>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</si>
  <si>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</si>
  <si>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</si>
  <si>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</si>
  <si>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</si>
  <si>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</si>
  <si>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</si>
  <si>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</si>
  <si>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</si>
  <si>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</si>
  <si>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</si>
  <si>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</si>
  <si>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</si>
  <si>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</si>
  <si>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</si>
  <si>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</si>
  <si>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</si>
  <si>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</si>
  <si>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</si>
  <si>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</si>
  <si>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</si>
  <si>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</si>
  <si>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</si>
  <si>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</si>
  <si>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</si>
  <si>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</si>
  <si>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</si>
  <si>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</si>
  <si>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</si>
  <si>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</si>
  <si>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</si>
  <si>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</si>
  <si>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</si>
  <si>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</si>
  <si>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</si>
  <si>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</si>
  <si>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</si>
  <si>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</si>
  <si>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</si>
  <si>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</si>
  <si>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</si>
  <si>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</si>
  <si>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</si>
  <si>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</si>
  <si>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</si>
  <si>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</si>
  <si>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</si>
  <si>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</si>
  <si>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</si>
  <si>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</si>
  <si>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</si>
  <si>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</si>
  <si>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</si>
  <si>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</si>
  <si>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</si>
  <si>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</si>
  <si>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</si>
  <si>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</si>
  <si>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INSTITUTO DE SALUD PUBLICA DEL ESTADO DE GUANAJUATO
Estado Analítico del Ejercicio del Presupuesto de Egresos
Clasificación Funcional (Finalidad y Función)
Del 1 de Enero al 31 de Diciembre de 2022</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</si>
  <si>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</si>
  <si>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</si>
  <si>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</si>
  <si>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</si>
  <si>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</si>
  <si>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</si>
  <si>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</si>
  <si>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</si>
  <si>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</si>
  <si>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</si>
  <si>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</si>
  <si>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</si>
  <si>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</si>
  <si>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</si>
  <si>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</si>
  <si>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</si>
  <si>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</si>
  <si>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</si>
  <si>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</si>
  <si>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</si>
  <si>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</si>
  <si>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</si>
  <si>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</si>
  <si>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</si>
  <si>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</si>
  <si>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</si>
  <si>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</si>
  <si>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</si>
  <si>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</si>
  <si>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</si>
  <si>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</si>
  <si>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INSTITUTO DE SALUD PUBLICA DEL ESTADO DE GUANAJUATO
Gasto por Categoría Programática
Del 1 de Enero al 31 de Diciembre de 2022</t>
  </si>
  <si>
    <t>Programas</t>
  </si>
  <si>
    <t>Subsidios: Sector Social y Privado o Entidades Federativas y Municipios</t>
  </si>
  <si>
    <t>S</t>
  </si>
  <si>
    <t>Sujetos a Reglas de Operación</t>
  </si>
  <si>
    <t>U</t>
  </si>
  <si>
    <t>Otros Subsidios</t>
  </si>
  <si>
    <t>Desempeño de las Funciones</t>
  </si>
  <si>
    <t>E</t>
  </si>
  <si>
    <t>Prestación de Servicios Públicos</t>
  </si>
  <si>
    <t>B</t>
  </si>
  <si>
    <t>Provisión de Bienes Públicos</t>
  </si>
  <si>
    <t>P</t>
  </si>
  <si>
    <t>Planeación, seguimiento y evaluación de políticas públicas</t>
  </si>
  <si>
    <t>F</t>
  </si>
  <si>
    <t>Promoción y fomento</t>
  </si>
  <si>
    <t>G</t>
  </si>
  <si>
    <t>Regulación y supervisión</t>
  </si>
  <si>
    <t>A</t>
  </si>
  <si>
    <t>Funciones de las Fuerzas Armadas (Únicamente Gobierno Federal)</t>
  </si>
  <si>
    <t>R</t>
  </si>
  <si>
    <t>Específicos</t>
  </si>
  <si>
    <t>K</t>
  </si>
  <si>
    <t>Proyectos de Inversión</t>
  </si>
  <si>
    <t>Administrativos y de Apoyo</t>
  </si>
  <si>
    <t>M</t>
  </si>
  <si>
    <t>Apoyo al proceso presupuestario y para mejorar la eficiencia institucional</t>
  </si>
  <si>
    <t>O</t>
  </si>
  <si>
    <t>Apoyo a la función pública y al mejoramiento de la gestión</t>
  </si>
  <si>
    <t>W</t>
  </si>
  <si>
    <t>Operaciones ajenas</t>
  </si>
  <si>
    <t>Compromisos</t>
  </si>
  <si>
    <t>L</t>
  </si>
  <si>
    <t>Obligaciones de cumplimiento de resolución jurisdiccional</t>
  </si>
  <si>
    <t>N</t>
  </si>
  <si>
    <t>Desastres Naturales</t>
  </si>
  <si>
    <t>Obligaciones</t>
  </si>
  <si>
    <t>J</t>
  </si>
  <si>
    <t>Pensiones y jubilaciones</t>
  </si>
  <si>
    <t>T</t>
  </si>
  <si>
    <t>Aportaciones a la seguridad social</t>
  </si>
  <si>
    <t>Y</t>
  </si>
  <si>
    <t>Aportaciones a fondos de estabilización</t>
  </si>
  <si>
    <t>Z</t>
  </si>
  <si>
    <t>Aportaciones a fondos de inversión y reestructura de pensiones</t>
  </si>
  <si>
    <t>Programas de Gasto Federalizado (Gobierno Federal)</t>
  </si>
  <si>
    <t>I</t>
  </si>
  <si>
    <t>Gasto Federalizado</t>
  </si>
  <si>
    <t>C</t>
  </si>
  <si>
    <t>Participaciones a Entidades Federativas y Municipios</t>
  </si>
  <si>
    <t>D</t>
  </si>
  <si>
    <t>Costo Financiero, Deuda o Apoyos a Deudores y Ahorradores de la Banca</t>
  </si>
  <si>
    <t>H</t>
  </si>
  <si>
    <t>INSTITUTO DE SALUD PUBLICA DEL ESTADO DE GUANAJUATO
Programas y Proyectos de Inversión
Del 1 de Enero al 31 de Diciembre de 2022</t>
  </si>
  <si>
    <t>PROGRAMAS Y PROYECTOS DE INVERSIÓN</t>
  </si>
  <si>
    <t>DENOMINACIÓN PROGRAMA/PROYECTO</t>
  </si>
  <si>
    <t>PARTIDA DE GASTO</t>
  </si>
  <si>
    <t>DENOMINACIÓN PARTIDA DE GASTO</t>
  </si>
  <si>
    <t>INVERSIÓN</t>
  </si>
  <si>
    <t xml:space="preserve">INVERSIÓN INICIAL PROGRAMADA   </t>
  </si>
  <si>
    <t>APROBADA</t>
  </si>
  <si>
    <t>MODIFICADA</t>
  </si>
  <si>
    <t>DEVENGADO</t>
  </si>
  <si>
    <t>PAGADO</t>
  </si>
  <si>
    <t xml:space="preserve">PORCENTAJE DE AVANCE FINANCIERO </t>
  </si>
  <si>
    <t>PAGADO/ APROBADA</t>
  </si>
  <si>
    <t>PAGADO/ MODIFICADA</t>
  </si>
  <si>
    <t>PROGRAMAS DE INVERSIÓN</t>
  </si>
  <si>
    <t>PROGRAMA DE INVERSIÓN DE ADQUISICIONES</t>
  </si>
  <si>
    <t>G1115</t>
  </si>
  <si>
    <t>OPERACIÓN ADMINISTRATIVA DE LA DIRECCIÓN GENERAL DE ADMINISTRACIÓN.</t>
  </si>
  <si>
    <t>MUEBLES DE OFICINA Y ESTANTERIA</t>
  </si>
  <si>
    <t>MUEBLES, EXCEPTO DE OFICINA Y ESTANTERIA</t>
  </si>
  <si>
    <t>EQUIPO DE COMPUTO Y DE TECNOLOGIAS DE LA INFORMACI</t>
  </si>
  <si>
    <t>OTROS MOBILIARIOS Y EQUIPOS DE ADMINISTRACION</t>
  </si>
  <si>
    <t>EQUIPO Y APARATOS AUDIOVISUALES</t>
  </si>
  <si>
    <t>SISTEMAS DE AIRE ACONDICIONADO, CALEFACCION Y DE R</t>
  </si>
  <si>
    <t>G1115.0089</t>
  </si>
  <si>
    <t>SISTEMAS DE INFORMACIÓN EN SALUD</t>
  </si>
  <si>
    <t>G1116</t>
  </si>
  <si>
    <t>ADQUISICIÓN, ALMACENAMIENTO Y DISTRIBUCIÓN DE INSUMOS PARA LA SALUD, ASÍ COMO LA CONSERVACIÓN DE LOS</t>
  </si>
  <si>
    <t>HERRAMIENTAS Y MAQUINAS-HERRAMIENTA</t>
  </si>
  <si>
    <t>G1117</t>
  </si>
  <si>
    <t>OPERACIÓN Y ADMINISTRACIÓN DE LA DIRECCIÓN GENERAL DE RECURSOS HUMANOS.</t>
  </si>
  <si>
    <t>G2098</t>
  </si>
  <si>
    <t>OPERACIÓN Y ADMINISTRACIÓN DEL DESPACHO DE LA DIRECCIÓN GENERAL DEL ISAPEG.</t>
  </si>
  <si>
    <t>G2102</t>
  </si>
  <si>
    <t>PROMOCIÓN E IMPLEMENTACIÓN DE POLÍTICAS PARA LA ADMINISTRACIÓN DE RECURSOS HUMANOS, FINANCIEROS Y MA</t>
  </si>
  <si>
    <t>P1103</t>
  </si>
  <si>
    <t>OPERACIÓN DE LA JURISDICCIÓN SANITARIA  VII LEÓN</t>
  </si>
  <si>
    <t>P1109</t>
  </si>
  <si>
    <t>OPERACIÓN DEL LABORATORIO ESTATAL DE SALUD PÚBLICA PARA COLABORAR EN LA VIGILANCIA EPIDEMIOLÓGICA Y</t>
  </si>
  <si>
    <t>EQUIPO MEDICO Y DE LABORATORIO</t>
  </si>
  <si>
    <t>P1110</t>
  </si>
  <si>
    <t>OPERACIÓN DEL CENTRO ESTATAL DE MEDICINA TRANSFUSIONAL</t>
  </si>
  <si>
    <t>P1111</t>
  </si>
  <si>
    <t>OPERACIÓN DEL SISTEMA DE URGENCIAS DEL ESTADO DE GUANAJUATO</t>
  </si>
  <si>
    <t>OTRO MOBILIARIO Y EQUIPO EDUCACIONAL Y RECREATIVO</t>
  </si>
  <si>
    <t>EQUIPO DE COMUNICACION Y TELECOMUNICACION</t>
  </si>
  <si>
    <t>P1187</t>
  </si>
  <si>
    <t>OPERACIÓN DEL PRIMER NIVEL DE ATENCIÓN EN LA UNIDAD MÉDICA MUNICIPIO CUERAMARO</t>
  </si>
  <si>
    <t>P1210</t>
  </si>
  <si>
    <t>HOSPITALIZACIÓN Y VALORACIÓN DE PACIENTES EN EL HOSPITAL GENERAL CELAYA</t>
  </si>
  <si>
    <t>P1216</t>
  </si>
  <si>
    <t>HOSPITALIZACIÓN Y VALORACIÓN DE PACIENTES EN EL HOSPITAL GENERAL DE SILAO</t>
  </si>
  <si>
    <t>MAQUINARIA Y EQUIPO INDUSTRIAL</t>
  </si>
  <si>
    <t>P1219</t>
  </si>
  <si>
    <t>HOSPITALIZACIÓN Y VALORACIÓN DE PACIENTES EN EL HOSPITAL GENERAL DOLORES HIDALGO</t>
  </si>
  <si>
    <t>P1225</t>
  </si>
  <si>
    <t>HOSPITALIZACIÓN Y VALORACIÓN DE PACIENTES EN EL HOSPITAL GENERAL IRAPUATO</t>
  </si>
  <si>
    <t>P1228</t>
  </si>
  <si>
    <t>HOSPITALIZACIÓN Y VALORACIÓN DE PACIENTES EN EL HOSPITAL GENERAL LEÓN</t>
  </si>
  <si>
    <t>P1240</t>
  </si>
  <si>
    <t>HOSPITALIZACIÓN Y VALORACIÓN DE PACIENTES EN EL HOSPITAL GENERAL SAN LUIS DE LA PAZ</t>
  </si>
  <si>
    <t>OTROS EQUIPOS</t>
  </si>
  <si>
    <t>P1244</t>
  </si>
  <si>
    <t>HOSPITALIZACIÓN Y VALORACIÓN DE PACIENTES EN EL HOSPITAL GENERAL SAN MIGUEL ALLENDE</t>
  </si>
  <si>
    <t>EQUIPOS DE GENERACION ELECTRICA, APARATOS Y ACCESO</t>
  </si>
  <si>
    <t>P1256</t>
  </si>
  <si>
    <t>HOSPITALIZACIÓN Y VALORACIÓN DE PACIENTES EN EL HOSPITAL MATERNO DE CELAYA</t>
  </si>
  <si>
    <t>P1260</t>
  </si>
  <si>
    <t>HOSPITALIZACIÓN Y VALORACIÓN DE PACIENTES EN EL HOSPITAL MATERNO INFANTIL DE IRAPUATO</t>
  </si>
  <si>
    <t>P1288</t>
  </si>
  <si>
    <t>HOSPITALIZACIÓN Y VALORACIÓN DE PACIENTES EN EL HOSPITAL COMUNITARIO JARAL DEL PROGRESO</t>
  </si>
  <si>
    <t>P1289</t>
  </si>
  <si>
    <t>HOSPITALIZACIÓN Y VALORACIÓN DE PACIENTES EN EL HOSPITAL COMUNITARIO SANTA CRUZ DE JUVENTINO ROSAS</t>
  </si>
  <si>
    <t>P1294</t>
  </si>
  <si>
    <t>HOSPITALIZACIÓN Y VALORACIÓN DE PACIENTES EN EL HOSPITAL COMUNITARIO SAN FRANCISCO DEL RINCÓN</t>
  </si>
  <si>
    <t>P1305</t>
  </si>
  <si>
    <t>HOSPITALIZACIÓN Y VALORACIÓN DE PACIENTES EN EL HOSPITAL COMUNITARIO SAN DIEGO DE LA UNIÓN</t>
  </si>
  <si>
    <t>P1310</t>
  </si>
  <si>
    <t>HOSPITALIZACIÓN Y VALORACIÓN DE PACIENTES EN EL HOSPITAL COMUNITARIO ROMITA</t>
  </si>
  <si>
    <t>P1321</t>
  </si>
  <si>
    <t>HOSPITALIZACIÓN Y VALORACIÓN DE PACIENTES EN EL HOSPITAL DE ESPECIALIDADES PEDIÁTRICO DE LEÓN</t>
  </si>
  <si>
    <t>P1324</t>
  </si>
  <si>
    <t>ATENCIÓN DE PACIENTES EN EL CENTRO DE ATENCIÓN INTEGRAL A LA SALUD MENTAL DE LEÓN</t>
  </si>
  <si>
    <t>INSTRUMENTAL MEDICO Y DE LABORATORIO</t>
  </si>
  <si>
    <t>P1327</t>
  </si>
  <si>
    <t>HOSPITALIZACIÓN Y VALORACIÓN DE PACIENTES EN EL CENTRO ESTATAL DE CUIDADOS CRÍTICOS, SALAMANCA</t>
  </si>
  <si>
    <t>P1330</t>
  </si>
  <si>
    <t>VALORACIÓN DE PACIENTES EN EL CENTRO ESTATAL DE ATENCIÓN INTEGRAL EN ADICCIONES DE LEÓN</t>
  </si>
  <si>
    <t>P2776</t>
  </si>
  <si>
    <t>OPERACIÓN DE LABORATORIO ESTATAL DE SALUD PUBLICA EN MATERIA DE VIGILANCIA EPIDEMIOLÓGICA Y CAPACITA</t>
  </si>
  <si>
    <t>P2779</t>
  </si>
  <si>
    <t>OPERACIÓN Y ADMINISTRACIÓN DE LA DIRECCIÓN GENERAL DE SERVICIOS DE SALUD IMPULSANDO ACCIONES DE PREV</t>
  </si>
  <si>
    <t>P2779.0001</t>
  </si>
  <si>
    <t>PREVENCIÓN Y ATENCIÓN DE LAS ADICCIONES</t>
  </si>
  <si>
    <t>P2779.0012</t>
  </si>
  <si>
    <t>ESCUELA Y SALUD</t>
  </si>
  <si>
    <t>P2779.0013</t>
  </si>
  <si>
    <t>IGUALDAD DE GÉNERO EN SALUD</t>
  </si>
  <si>
    <t>P2779.0017</t>
  </si>
  <si>
    <t>PLANIFICACIÓN FAMILIAR Y ANTICONCEPCIÓN</t>
  </si>
  <si>
    <t>CAMARAS FOTOGRAFICAS Y DE VIDEO</t>
  </si>
  <si>
    <t>SOFTWARE</t>
  </si>
  <si>
    <t>P2779.0021</t>
  </si>
  <si>
    <t>SALUD BUCAL</t>
  </si>
  <si>
    <t>P2779.0023</t>
  </si>
  <si>
    <t>PREVENCIÓN Y ATENCIÓN EN SALUD MENTAL</t>
  </si>
  <si>
    <t>P2779.0024</t>
  </si>
  <si>
    <t>SALUD SEXUAL Y REPRODUCTIVA PARA ADOLESCENTES</t>
  </si>
  <si>
    <t>P2779.0026</t>
  </si>
  <si>
    <t>SEGURIDAD VIAL</t>
  </si>
  <si>
    <t>P2779.0108</t>
  </si>
  <si>
    <t>ENFERMEDADES CARDIOMETABÓLICAS</t>
  </si>
  <si>
    <t>P2779.0118</t>
  </si>
  <si>
    <t>ABORTO SEGURO</t>
  </si>
  <si>
    <t>P2779.0119</t>
  </si>
  <si>
    <t>CÁNCER</t>
  </si>
  <si>
    <t>P2779.0122</t>
  </si>
  <si>
    <t>SALUD MATERNA</t>
  </si>
  <si>
    <t>P2779.0123</t>
  </si>
  <si>
    <t>SALUD PERINATAL</t>
  </si>
  <si>
    <t>P2779.0149</t>
  </si>
  <si>
    <t>VIGILANCIA LABORATORIOS</t>
  </si>
  <si>
    <t>P2779.0159</t>
  </si>
  <si>
    <t>POLÍTICAS DE SALUD PÚBLICA Y PROMOCIÓN DE LA SALUD</t>
  </si>
  <si>
    <t>AUTOMOVILES Y CAMIONES</t>
  </si>
  <si>
    <t>P2781</t>
  </si>
  <si>
    <t>DIRECCIÓN GENERAL DE PROTECCIÓN CONTRA RIESGOS SANITARIOS</t>
  </si>
  <si>
    <t>P2800</t>
  </si>
  <si>
    <t>HOSPITALIZACIÓN Y VALORACIÓN DE PACIENTES EN EL HOSPITAL DE LOS PUEBLOS DEL RINCÓN</t>
  </si>
  <si>
    <t>Q0679</t>
  </si>
  <si>
    <t>EQUIPAMIENTO DE UNIDADES MÉDICAS EN SALUD</t>
  </si>
  <si>
    <t>Q1492</t>
  </si>
  <si>
    <t>HOSPITAL COMUNITARIO DE ROMITA (REMODELACIÓN Y AMPLIACIÓN)</t>
  </si>
  <si>
    <t>Q1493</t>
  </si>
  <si>
    <t>HOSPITAL GENERAL DOLORES HIDALGO-REHABILITACIÓN</t>
  </si>
  <si>
    <t>Q1494</t>
  </si>
  <si>
    <t>HOSPITAL GENERAL DE IRAPUATO (REMODELACIÓN)</t>
  </si>
  <si>
    <t>Q1525</t>
  </si>
  <si>
    <t>HOSPITAL COMUNITARIO DE CORTAZAR (AMPLIACIÓN Y REMODELACIÓN)</t>
  </si>
  <si>
    <t>Q1526</t>
  </si>
  <si>
    <t>HOSPITAL GENERAL GUANAJUATO</t>
  </si>
  <si>
    <t>Q1599</t>
  </si>
  <si>
    <t>NUEVO HOSPITAL GENERAL DE LEÓN</t>
  </si>
  <si>
    <t>Q2163</t>
  </si>
  <si>
    <t>SUSTITUCIÓN DEL CENTRO DE SALUD CON SERVICIOS AMPLIADOS (CESSA) DE VICTORIA</t>
  </si>
  <si>
    <t>Q2537</t>
  </si>
  <si>
    <t>TOMÓGRAFO EN EL HOSPITAL DE ESPECIALIDADES PEDIÁTRICO DE LEÓN</t>
  </si>
  <si>
    <t>Q2560</t>
  </si>
  <si>
    <t>HOSPITAL GENERAL DE SILAO - AMPLIACIÓN</t>
  </si>
  <si>
    <t>Q2615</t>
  </si>
  <si>
    <t>CENTRO DE ATENCIÓN INTEGRAL A LA SALUD MENTAL</t>
  </si>
  <si>
    <t>Q2810</t>
  </si>
  <si>
    <t>UMAPS MAGDALENA DE ARACEO, VALLE DE SANTIAGO</t>
  </si>
  <si>
    <t>Q2811</t>
  </si>
  <si>
    <t>HOSPITAL MATERNO INFANTIL DE LEÓN (AMPLIACIÓN Y REMODELACIÓN)</t>
  </si>
  <si>
    <t>Q2877</t>
  </si>
  <si>
    <t>HOSPITAL GENERAL CELAYA</t>
  </si>
  <si>
    <t>Q2981</t>
  </si>
  <si>
    <t>UMAPS LOS CASTILLOS, LEÓN (SUSTITUCIÓN)</t>
  </si>
  <si>
    <t>Q3301</t>
  </si>
  <si>
    <t>TORRE MÉDICA DEL HOSPITAL GENERAL DE IRAPUATO</t>
  </si>
  <si>
    <t>Q3305</t>
  </si>
  <si>
    <t>UMAPS VALTIERRA, SALAMANCA (SUSTITUCIÓN)</t>
  </si>
  <si>
    <t>Q3339</t>
  </si>
  <si>
    <t>HOSPITAL GENERAL DE SAN MIGUEL DE ALLENDE (EQUIPAMIENTO)</t>
  </si>
  <si>
    <t>Q3340</t>
  </si>
  <si>
    <t>HOSPITAL GENERAL SALAMANCA</t>
  </si>
  <si>
    <t>Q3341</t>
  </si>
  <si>
    <t>HOSPITAL GENERAL SALVATIERRA</t>
  </si>
  <si>
    <t>Q3342</t>
  </si>
  <si>
    <t>HOSPITAL MATERNO DE CELAYA (EQUIPAMIENTO)</t>
  </si>
  <si>
    <t>Q3349</t>
  </si>
  <si>
    <t>HOSP. COMU. DE TARIMORO</t>
  </si>
  <si>
    <t>Q3350</t>
  </si>
  <si>
    <t>HOSPITAL MATERNO INFANTIL DE IRAPUATO (EQUIPAMIENTO)</t>
  </si>
  <si>
    <t>Q3352</t>
  </si>
  <si>
    <t>HOSPITAL COMUNITARIO DE MANUEL DOBLADO</t>
  </si>
  <si>
    <t>Q3356</t>
  </si>
  <si>
    <t>HOSPITAL COMUNITARIO DE JARAL DEL PROGRESO</t>
  </si>
  <si>
    <t>Q3361</t>
  </si>
  <si>
    <t>HOSPITAL GENERAL DE SAN JOSÉ ITURBIDE</t>
  </si>
  <si>
    <t>Q3362</t>
  </si>
  <si>
    <t>HOSPITAL COMUNITARIO DE VILLAGRÁN</t>
  </si>
  <si>
    <t>Q3363</t>
  </si>
  <si>
    <t>HOSPITAL COMUNITARIO DE ABASOLO</t>
  </si>
  <si>
    <t>Q3365</t>
  </si>
  <si>
    <t>HOSP. GRAL. DE SAN LUIS DE LA PAZ</t>
  </si>
  <si>
    <t>Q3367</t>
  </si>
  <si>
    <t>HOSPITAL GENERAL DE PÉNJAMO (EQUIPAMIENTO)</t>
  </si>
  <si>
    <t>Q3388</t>
  </si>
  <si>
    <t>FORTALECIMIENTO DE LOS SERVICIOS DE SALUD DEL ESTADO DE GUANAJUATO PARA LA ATENCIÓN DE CONTINGENCIAS</t>
  </si>
  <si>
    <t>TOTAL PROGRAMA DE INVERSIÓN DE ADQUISICIONES</t>
  </si>
  <si>
    <t>PROYECTOS DE INVERSIÓN</t>
  </si>
  <si>
    <t>PROGRAMA DE INVERSIÓN DE INFRAESTRUCTURA</t>
  </si>
  <si>
    <t>EDIFICACION NO HABITACIONAL</t>
  </si>
  <si>
    <t>Q2066</t>
  </si>
  <si>
    <t>IPP NUEVO HOSPITAL GENERAL DE LEÓN</t>
  </si>
  <si>
    <t>Q2764</t>
  </si>
  <si>
    <t>SUSTITUCIÓN DEL CENTRO DE ATENCIÓN INTEGRAL DE SERVICIOS ESENCIALES DE SALUD (CAISES) DE SAN JOSÉ IT</t>
  </si>
  <si>
    <t>Q2814</t>
  </si>
  <si>
    <t>CENTRO DE ATENCIÓN INTEGRAL EN SERVICIOS ESENCIALES DE SALUD (CAISES) DE VILLAGRÁN</t>
  </si>
  <si>
    <t>Q2829</t>
  </si>
  <si>
    <t>UMAPS EL CARRICILLO, ATARJEA</t>
  </si>
  <si>
    <t>Q2852</t>
  </si>
  <si>
    <t>UMAPS VENADO DE YOSTIRO, IRAPUATO</t>
  </si>
  <si>
    <t>Q2876</t>
  </si>
  <si>
    <t>UMAPS LUCIO CABAÑAS, IRAPUATO</t>
  </si>
  <si>
    <t>Q3295</t>
  </si>
  <si>
    <t>HOSPITAL GENERAL DE URIANGATO (AMPLIACIÓN Y REMODELACIÓN)</t>
  </si>
  <si>
    <t>Q3353</t>
  </si>
  <si>
    <t>HOSPITAL COMUNITARIO DE HUANÍMARO - AMPLIACIÓN Y REMODELACIÓN</t>
  </si>
  <si>
    <t>Q3418</t>
  </si>
  <si>
    <t>CENTRO DE SALUD XICHÚ</t>
  </si>
  <si>
    <t>Q3427</t>
  </si>
  <si>
    <t>SUSTITUCIÓN DEL CENTRO DE ATENCION INTEGRAL EN SERVICIOS ESENCIALES DE SALUD (CAISES)  JARAL DEL PRO</t>
  </si>
  <si>
    <t>Q3645</t>
  </si>
  <si>
    <t>UMAPS JALPA DE CÁNOVAS EN PURÍSIMA DEL RINCÓN ( SUSTITUCIÓN)</t>
  </si>
  <si>
    <t>Q3691</t>
  </si>
  <si>
    <t>UMAPS SAN BARTOLOMÉ DE AGUA CALIENTE, APASEO EL AL</t>
  </si>
  <si>
    <t>Q3773</t>
  </si>
  <si>
    <t>CAISES COLÓN IRAPUATO</t>
  </si>
  <si>
    <t>TOTAL PROYECTOS DE INVERSIÓN DE INFRAESTRUCTURA</t>
  </si>
  <si>
    <t xml:space="preserve">TOTAL PROGRAMAS Y PROYECTOS DE INVERSIÓN </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</si>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</sst>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0.00_-;\-&quot;$&quot;* #,##0.00_-;_-&quot;$&quot;* &quot;-&quot;??_-;_-@_-"/>
    <numFmt numFmtId="43" formatCode="_-* #,##0.00_-;\-* #,##0.00_-;_-* &quot;-&quot;??_-;_-@_-"/>
    <numFmt numFmtId="164" formatCode="#,##0.00_ ;[Red]\-#,##0.00\ "/>
    <numFmt numFmtId="165" formatCode="_-&quot;$&quot;* #,##0_-;\-&quot;$&quot;* #,##0_-;_-&quot;$&quot;* &quot;-&quot;??_-;_-@_-"/>
    <numFmt numFmtId="166" formatCode="_(* #,##0.00_);_(* \(#,##0.00\);_(* &quot;-&quot;??_);_(@_)"/>
  </numFmts>
  <fonts count="35" x14ac:knownFonts="1">
    <font>
      <sz val="11"/>
      <color theme="1"/>
      <name val="Calibri"/>
      <family val="2"/>
      <scheme val="minor"/>
    </font>
    <font>
      <sz val="11"/>
      <color theme="1"/>
      <name val="Calibri"/>
      <family val="2"/>
      <scheme val="minor"/>
    </font>
    <font>
      <sz val="10"/>
      <color theme="0"/>
      <name val="Calibri Light"/>
      <family val="2"/>
    </font>
    <font>
      <b/>
      <sz val="10"/>
      <name val="Calibri Light"/>
      <family val="2"/>
    </font>
    <font>
      <sz val="10"/>
      <name val="Calibri Light"/>
      <family val="2"/>
    </font>
    <font>
      <b/>
      <sz val="10"/>
      <color theme="0"/>
      <name val="Calibri Light"/>
      <family val="2"/>
    </font>
    <font>
      <b/>
      <sz val="8"/>
      <color theme="1"/>
      <name val="Arial"/>
      <family val="2"/>
    </font>
    <font>
      <sz val="10"/>
      <color theme="1"/>
      <name val="Arial"/>
      <family val="2"/>
    </font>
    <font>
      <sz val="10"/>
      <color rgb="FFFF0000"/>
      <name val="Arial"/>
      <family val="2"/>
    </font>
    <font>
      <b/>
      <sz val="9"/>
      <color indexed="81"/>
      <name val="Tahoma"/>
      <family val="2"/>
    </font>
    <font>
      <sz val="9"/>
      <color indexed="81"/>
      <name val="Tahoma"/>
      <family val="2"/>
    </font>
    <font>
      <b/>
      <sz val="8"/>
      <name val="Arial"/>
      <family val="2"/>
    </font>
    <font>
      <sz val="8"/>
      <color theme="1"/>
      <name val="Arial"/>
      <family val="2"/>
    </font>
    <font>
      <sz val="8"/>
      <color theme="0"/>
      <name val="Arial"/>
      <family val="2"/>
    </font>
    <font>
      <sz val="8"/>
      <name val="Arial"/>
      <family val="2"/>
    </font>
    <font>
      <vertAlign val="superscript"/>
      <sz val="8"/>
      <name val="Arial"/>
      <family val="2"/>
    </font>
    <font>
      <vertAlign val="superscript"/>
      <sz val="8"/>
      <color rgb="FF0070C0"/>
      <name val="Arial"/>
      <family val="2"/>
    </font>
    <font>
      <sz val="10"/>
      <name val="Arial"/>
      <family val="2"/>
    </font>
    <font>
      <vertAlign val="superscript"/>
      <sz val="8"/>
      <color theme="1"/>
      <name val="Arial"/>
      <family val="2"/>
    </font>
    <font>
      <sz val="7"/>
      <color theme="1"/>
      <name val="Arial"/>
      <family val="2"/>
    </font>
    <font>
      <sz val="9"/>
      <color theme="1"/>
      <name val="Arial"/>
      <family val="2"/>
    </font>
    <font>
      <sz val="10"/>
      <color indexed="8"/>
      <name val="Arial"/>
      <family val="2"/>
    </font>
    <font>
      <sz val="9"/>
      <name val="Arial"/>
      <family val="2"/>
    </font>
    <font>
      <sz val="10"/>
      <color theme="1"/>
      <name val="Times New Roman"/>
      <family val="2"/>
    </font>
    <font>
      <b/>
      <sz val="9"/>
      <name val="Arial"/>
      <family val="2"/>
    </font>
    <font>
      <b/>
      <sz val="8"/>
      <color rgb="FF000000"/>
      <name val="Arial"/>
      <family val="2"/>
    </font>
    <font>
      <sz val="11"/>
      <color indexed="8"/>
      <name val="Calibri"/>
      <family val="2"/>
    </font>
    <font>
      <b/>
      <sz val="8"/>
      <color indexed="8"/>
      <name val="Arial"/>
      <family val="2"/>
    </font>
    <font>
      <sz val="8"/>
      <color rgb="FF000000"/>
      <name val="Arial"/>
      <family val="2"/>
    </font>
    <font>
      <sz val="8"/>
      <color indexed="8"/>
      <name val="Arial"/>
      <family val="2"/>
    </font>
    <font>
      <b/>
      <sz val="10"/>
      <name val="Arial"/>
      <family val="2"/>
    </font>
    <font>
      <b/>
      <sz val="9"/>
      <color theme="1"/>
      <name val="Arial"/>
      <family val="2"/>
    </font>
    <font>
      <sz val="9"/>
      <color theme="0"/>
      <name val="Arial"/>
      <family val="2"/>
    </font>
    <font>
      <b/>
      <sz val="8"/>
      <color theme="0"/>
      <name val="Arial"/>
      <family val="2"/>
    </font>
    <font>
      <b/>
      <sz val="9"/>
      <color indexed="8"/>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indexed="40"/>
      </patternFill>
    </fill>
    <fill>
      <patternFill patternType="solid">
        <fgColor theme="0"/>
        <bgColor indexed="13"/>
      </patternFill>
    </fill>
    <fill>
      <patternFill patternType="solid">
        <fgColor indexed="9"/>
        <bgColor indexed="64"/>
      </patternFill>
    </fill>
    <fill>
      <patternFill patternType="solid">
        <fgColor theme="2"/>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thin">
        <color indexed="64"/>
      </left>
      <right style="thin">
        <color indexed="8"/>
      </right>
      <top/>
      <bottom/>
      <diagonal/>
    </border>
    <border>
      <left style="thin">
        <color indexed="8"/>
      </left>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3" fontId="1" fillId="0" borderId="0" applyFont="0" applyFill="0" applyBorder="0" applyAlignment="0" applyProtection="0"/>
    <xf numFmtId="0" fontId="1" fillId="0" borderId="0"/>
    <xf numFmtId="0" fontId="17" fillId="0" borderId="0"/>
    <xf numFmtId="0" fontId="12"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 fontId="21" fillId="7" borderId="29" applyNumberFormat="0" applyProtection="0">
      <alignment horizontal="left" vertical="center" indent="1"/>
    </xf>
    <xf numFmtId="43"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43" fontId="26" fillId="0" borderId="0" applyFont="0" applyFill="0" applyBorder="0" applyAlignment="0" applyProtection="0"/>
    <xf numFmtId="0" fontId="23" fillId="0" borderId="0"/>
    <xf numFmtId="44" fontId="12" fillId="0" borderId="0" applyFont="0" applyFill="0" applyBorder="0" applyAlignment="0" applyProtection="0"/>
    <xf numFmtId="9" fontId="12" fillId="0" borderId="0" applyFont="0" applyFill="0" applyBorder="0" applyAlignment="0" applyProtection="0"/>
    <xf numFmtId="0" fontId="1" fillId="0" borderId="0"/>
  </cellStyleXfs>
  <cellXfs count="413">
    <xf numFmtId="0" fontId="0" fillId="0" borderId="0" xfId="0"/>
    <xf numFmtId="0" fontId="2" fillId="2" borderId="0" xfId="0" applyFont="1" applyFill="1" applyBorder="1"/>
    <xf numFmtId="0" fontId="3" fillId="2" borderId="0" xfId="0" applyFont="1" applyFill="1" applyBorder="1" applyAlignment="1">
      <alignment horizontal="center"/>
    </xf>
    <xf numFmtId="0" fontId="4" fillId="0" borderId="0" xfId="0" applyFont="1"/>
    <xf numFmtId="0" fontId="3" fillId="2" borderId="0" xfId="0" applyFont="1" applyFill="1" applyBorder="1" applyAlignment="1">
      <alignment horizontal="center"/>
    </xf>
    <xf numFmtId="0" fontId="3" fillId="2" borderId="0" xfId="0" applyFont="1" applyFill="1" applyBorder="1" applyAlignment="1">
      <alignment horizontal="right"/>
    </xf>
    <xf numFmtId="0" fontId="3" fillId="2" borderId="1" xfId="0" applyNumberFormat="1" applyFont="1" applyFill="1" applyBorder="1" applyAlignment="1" applyProtection="1">
      <protection locked="0"/>
    </xf>
    <xf numFmtId="0" fontId="3" fillId="2" borderId="1" xfId="0" applyFont="1" applyFill="1" applyBorder="1" applyAlignment="1">
      <alignment horizont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wrapText="1"/>
    </xf>
    <xf numFmtId="0" fontId="5" fillId="2" borderId="0" xfId="0" applyFont="1" applyFill="1" applyBorder="1" applyAlignment="1">
      <alignment horizontal="justify" vertical="top"/>
    </xf>
    <xf numFmtId="0" fontId="3" fillId="3" borderId="7" xfId="0" applyFont="1" applyFill="1" applyBorder="1" applyAlignment="1">
      <alignment horizontal="justify" vertical="top"/>
    </xf>
    <xf numFmtId="164" fontId="3" fillId="3" borderId="4" xfId="1" applyNumberFormat="1" applyFont="1" applyFill="1" applyBorder="1"/>
    <xf numFmtId="0" fontId="3" fillId="4" borderId="0" xfId="0" applyFont="1" applyFill="1" applyBorder="1" applyAlignment="1">
      <alignment horizontal="justify" vertical="top"/>
    </xf>
    <xf numFmtId="164" fontId="3" fillId="4" borderId="5" xfId="1" applyNumberFormat="1" applyFont="1" applyFill="1" applyBorder="1"/>
    <xf numFmtId="0" fontId="3" fillId="0" borderId="0" xfId="0" applyFont="1" applyBorder="1" applyAlignment="1">
      <alignment horizontal="justify" vertical="top"/>
    </xf>
    <xf numFmtId="164" fontId="3" fillId="0" borderId="5" xfId="1" applyNumberFormat="1" applyFont="1" applyBorder="1"/>
    <xf numFmtId="0" fontId="2" fillId="2" borderId="0" xfId="0" applyFont="1" applyFill="1" applyBorder="1" applyAlignment="1">
      <alignment horizontal="justify" vertical="top"/>
    </xf>
    <xf numFmtId="0" fontId="4" fillId="0" borderId="0" xfId="0" applyFont="1" applyBorder="1" applyAlignment="1">
      <alignment horizontal="justify" vertical="top"/>
    </xf>
    <xf numFmtId="164" fontId="4" fillId="0" borderId="5" xfId="1" applyNumberFormat="1" applyFont="1" applyBorder="1"/>
    <xf numFmtId="0" fontId="3" fillId="2" borderId="0" xfId="0" applyFont="1" applyFill="1" applyBorder="1" applyAlignment="1">
      <alignment horizontal="justify" vertical="top"/>
    </xf>
    <xf numFmtId="0" fontId="4" fillId="2" borderId="0" xfId="0" applyFont="1" applyFill="1" applyBorder="1" applyAlignment="1">
      <alignment horizontal="justify" vertical="top"/>
    </xf>
    <xf numFmtId="164" fontId="4" fillId="4" borderId="5" xfId="1" applyNumberFormat="1" applyFont="1" applyFill="1" applyBorder="1"/>
    <xf numFmtId="164" fontId="4" fillId="0" borderId="9" xfId="1" applyNumberFormat="1" applyFont="1" applyBorder="1"/>
    <xf numFmtId="0" fontId="6" fillId="5" borderId="0" xfId="0" applyFont="1" applyFill="1"/>
    <xf numFmtId="0" fontId="4" fillId="5" borderId="0" xfId="0" applyFont="1" applyFill="1" applyBorder="1"/>
    <xf numFmtId="0" fontId="4" fillId="0" borderId="0" xfId="0" applyFont="1" applyBorder="1"/>
    <xf numFmtId="0" fontId="6" fillId="2" borderId="0" xfId="0" applyFont="1" applyFill="1"/>
    <xf numFmtId="0" fontId="7" fillId="0" borderId="0" xfId="0" applyFont="1"/>
    <xf numFmtId="0" fontId="8" fillId="0" borderId="0" xfId="0" applyFont="1" applyAlignment="1">
      <alignment horizontal="center"/>
    </xf>
    <xf numFmtId="0" fontId="11" fillId="6" borderId="10" xfId="2" applyFont="1" applyFill="1" applyBorder="1" applyAlignment="1" applyProtection="1">
      <alignment horizontal="center" vertical="center" wrapText="1"/>
      <protection locked="0"/>
    </xf>
    <xf numFmtId="0" fontId="11" fillId="6" borderId="7" xfId="2" applyFont="1" applyFill="1" applyBorder="1" applyAlignment="1" applyProtection="1">
      <alignment horizontal="center" vertical="center" wrapText="1"/>
      <protection locked="0"/>
    </xf>
    <xf numFmtId="0" fontId="11" fillId="6" borderId="6" xfId="2" applyFont="1" applyFill="1" applyBorder="1" applyAlignment="1" applyProtection="1">
      <alignment horizontal="center" vertical="center" wrapText="1"/>
      <protection locked="0"/>
    </xf>
    <xf numFmtId="0" fontId="6" fillId="0" borderId="0" xfId="2" applyFont="1" applyFill="1" applyBorder="1" applyAlignment="1" applyProtection="1">
      <alignment vertical="top"/>
      <protection locked="0"/>
    </xf>
    <xf numFmtId="0" fontId="11" fillId="6" borderId="11" xfId="2" applyFont="1" applyFill="1" applyBorder="1" applyAlignment="1">
      <alignment horizontal="center" vertical="center"/>
    </xf>
    <xf numFmtId="0" fontId="11" fillId="6" borderId="12" xfId="2" applyFont="1" applyFill="1" applyBorder="1" applyAlignment="1">
      <alignment horizontal="center" vertical="center"/>
    </xf>
    <xf numFmtId="0" fontId="11" fillId="6" borderId="2" xfId="2" applyFont="1" applyFill="1" applyBorder="1" applyAlignment="1">
      <alignment horizontal="center" vertical="center" wrapText="1"/>
    </xf>
    <xf numFmtId="0" fontId="11" fillId="6" borderId="13" xfId="2" applyFont="1" applyFill="1" applyBorder="1" applyAlignment="1">
      <alignment horizontal="center" vertical="center"/>
    </xf>
    <xf numFmtId="0" fontId="11" fillId="6" borderId="8" xfId="2" applyFont="1" applyFill="1" applyBorder="1" applyAlignment="1">
      <alignment horizontal="center" vertical="center"/>
    </xf>
    <xf numFmtId="0" fontId="11" fillId="6" borderId="6" xfId="2" applyFont="1" applyFill="1" applyBorder="1" applyAlignment="1">
      <alignment horizontal="center" vertical="center" wrapText="1"/>
    </xf>
    <xf numFmtId="0" fontId="11" fillId="6" borderId="4" xfId="2" applyFont="1" applyFill="1" applyBorder="1" applyAlignment="1">
      <alignment horizontal="center" vertical="center" wrapText="1"/>
    </xf>
    <xf numFmtId="0" fontId="11" fillId="6" borderId="10" xfId="2" applyFont="1" applyFill="1" applyBorder="1" applyAlignment="1">
      <alignment horizontal="center" vertical="center" wrapText="1"/>
    </xf>
    <xf numFmtId="0" fontId="11" fillId="6" borderId="9" xfId="2" applyFont="1" applyFill="1" applyBorder="1" applyAlignment="1">
      <alignment horizontal="center" vertical="center" wrapText="1"/>
    </xf>
    <xf numFmtId="0" fontId="12" fillId="0" borderId="0" xfId="2" applyFont="1" applyFill="1" applyBorder="1" applyAlignment="1" applyProtection="1">
      <alignment horizontal="center" vertical="top"/>
      <protection locked="0"/>
    </xf>
    <xf numFmtId="0" fontId="11" fillId="6" borderId="14" xfId="2" applyFont="1" applyFill="1" applyBorder="1" applyAlignment="1">
      <alignment horizontal="center" vertical="center"/>
    </xf>
    <xf numFmtId="0" fontId="11" fillId="6" borderId="15" xfId="2" applyFont="1" applyFill="1" applyBorder="1" applyAlignment="1">
      <alignment horizontal="center" vertical="center"/>
    </xf>
    <xf numFmtId="0" fontId="11" fillId="6" borderId="6" xfId="2" quotePrefix="1" applyFont="1" applyFill="1" applyBorder="1" applyAlignment="1">
      <alignment horizontal="center" vertical="center" wrapText="1"/>
    </xf>
    <xf numFmtId="0" fontId="11" fillId="6" borderId="4" xfId="2" quotePrefix="1" applyFont="1" applyFill="1" applyBorder="1" applyAlignment="1">
      <alignment horizontal="center" vertical="center" wrapText="1"/>
    </xf>
    <xf numFmtId="0" fontId="12" fillId="0" borderId="13" xfId="2" applyFont="1" applyFill="1" applyBorder="1" applyAlignment="1" applyProtection="1">
      <alignment vertical="top"/>
      <protection locked="0"/>
    </xf>
    <xf numFmtId="0" fontId="12" fillId="0" borderId="0" xfId="2" applyFont="1" applyFill="1" applyBorder="1" applyAlignment="1" applyProtection="1">
      <alignment vertical="top" wrapText="1"/>
      <protection locked="0"/>
    </xf>
    <xf numFmtId="4" fontId="12" fillId="0" borderId="2" xfId="2" applyNumberFormat="1" applyFont="1" applyFill="1" applyBorder="1" applyAlignment="1" applyProtection="1">
      <alignment vertical="top"/>
      <protection locked="0"/>
    </xf>
    <xf numFmtId="3" fontId="12" fillId="0" borderId="2" xfId="2" applyNumberFormat="1" applyFont="1" applyFill="1" applyBorder="1" applyAlignment="1" applyProtection="1">
      <alignment vertical="top"/>
      <protection locked="0"/>
    </xf>
    <xf numFmtId="49" fontId="13" fillId="0" borderId="0" xfId="2" applyNumberFormat="1" applyFont="1" applyFill="1" applyBorder="1" applyAlignment="1" applyProtection="1">
      <alignment vertical="top"/>
      <protection locked="0"/>
    </xf>
    <xf numFmtId="0" fontId="12" fillId="0" borderId="0" xfId="2" applyFont="1" applyFill="1" applyBorder="1" applyAlignment="1" applyProtection="1">
      <alignment vertical="top"/>
      <protection locked="0"/>
    </xf>
    <xf numFmtId="0" fontId="14" fillId="0" borderId="13" xfId="2" applyFont="1" applyFill="1" applyBorder="1" applyAlignment="1" applyProtection="1">
      <alignment vertical="top"/>
      <protection locked="0"/>
    </xf>
    <xf numFmtId="0" fontId="14" fillId="0" borderId="0" xfId="2" applyFont="1" applyFill="1" applyBorder="1" applyAlignment="1" applyProtection="1">
      <alignment vertical="top" wrapText="1"/>
      <protection locked="0"/>
    </xf>
    <xf numFmtId="4" fontId="12" fillId="0" borderId="5" xfId="2" applyNumberFormat="1" applyFont="1" applyFill="1" applyBorder="1" applyAlignment="1" applyProtection="1">
      <alignment vertical="top"/>
      <protection locked="0"/>
    </xf>
    <xf numFmtId="3" fontId="12" fillId="0" borderId="5" xfId="2" applyNumberFormat="1" applyFont="1" applyFill="1" applyBorder="1" applyAlignment="1" applyProtection="1">
      <alignment vertical="top"/>
      <protection locked="0"/>
    </xf>
    <xf numFmtId="0" fontId="0" fillId="0" borderId="13" xfId="2" applyFont="1" applyFill="1" applyBorder="1" applyAlignment="1" applyProtection="1">
      <alignment vertical="top"/>
      <protection locked="0"/>
    </xf>
    <xf numFmtId="3" fontId="12" fillId="0" borderId="9" xfId="2" applyNumberFormat="1" applyFont="1" applyFill="1" applyBorder="1" applyAlignment="1" applyProtection="1">
      <alignment vertical="top"/>
      <protection locked="0"/>
    </xf>
    <xf numFmtId="0" fontId="14" fillId="0" borderId="10" xfId="2" quotePrefix="1" applyFont="1" applyFill="1" applyBorder="1" applyAlignment="1" applyProtection="1">
      <alignment horizontal="center" vertical="top"/>
      <protection locked="0"/>
    </xf>
    <xf numFmtId="0" fontId="11" fillId="0" borderId="7" xfId="2" applyFont="1" applyFill="1" applyBorder="1" applyAlignment="1" applyProtection="1">
      <alignment horizontal="left" vertical="top" indent="3"/>
      <protection locked="0"/>
    </xf>
    <xf numFmtId="3" fontId="11" fillId="0" borderId="4" xfId="2" applyNumberFormat="1" applyFont="1" applyFill="1" applyBorder="1" applyAlignment="1" applyProtection="1">
      <alignment vertical="top"/>
      <protection locked="0"/>
    </xf>
    <xf numFmtId="3" fontId="11" fillId="0" borderId="2" xfId="2" applyNumberFormat="1" applyFont="1" applyFill="1" applyBorder="1" applyAlignment="1" applyProtection="1">
      <alignment horizontal="right" vertical="top"/>
      <protection locked="0"/>
    </xf>
    <xf numFmtId="0" fontId="14" fillId="0" borderId="11" xfId="2" quotePrefix="1" applyFont="1" applyFill="1" applyBorder="1" applyAlignment="1" applyProtection="1">
      <alignment horizontal="center" vertical="top"/>
      <protection locked="0"/>
    </xf>
    <xf numFmtId="0" fontId="14" fillId="0" borderId="3" xfId="2" applyFont="1" applyFill="1" applyBorder="1" applyAlignment="1" applyProtection="1">
      <alignment vertical="top"/>
      <protection locked="0"/>
    </xf>
    <xf numFmtId="3" fontId="11" fillId="0" borderId="3" xfId="2" applyNumberFormat="1" applyFont="1" applyFill="1" applyBorder="1" applyAlignment="1" applyProtection="1">
      <alignment vertical="top"/>
      <protection locked="0"/>
    </xf>
    <xf numFmtId="3" fontId="11" fillId="0" borderId="12" xfId="2" applyNumberFormat="1" applyFont="1" applyFill="1" applyBorder="1" applyAlignment="1" applyProtection="1">
      <alignment vertical="top"/>
      <protection locked="0"/>
    </xf>
    <xf numFmtId="3" fontId="11" fillId="0" borderId="10" xfId="2" applyNumberFormat="1" applyFont="1" applyFill="1" applyBorder="1" applyAlignment="1" applyProtection="1">
      <alignment vertical="top"/>
      <protection locked="0"/>
    </xf>
    <xf numFmtId="3" fontId="11" fillId="0" borderId="7" xfId="2" applyNumberFormat="1" applyFont="1" applyFill="1" applyBorder="1" applyAlignment="1" applyProtection="1">
      <alignment vertical="top"/>
      <protection locked="0"/>
    </xf>
    <xf numFmtId="3" fontId="11" fillId="0" borderId="9" xfId="2" applyNumberFormat="1" applyFont="1" applyFill="1" applyBorder="1" applyAlignment="1" applyProtection="1">
      <alignment horizontal="right" vertical="top"/>
      <protection locked="0"/>
    </xf>
    <xf numFmtId="0" fontId="11" fillId="6" borderId="11" xfId="2" applyFont="1" applyFill="1" applyBorder="1" applyAlignment="1">
      <alignment horizontal="center" vertical="center" wrapText="1"/>
    </xf>
    <xf numFmtId="0" fontId="11" fillId="6" borderId="12" xfId="2" applyFont="1" applyFill="1" applyBorder="1" applyAlignment="1">
      <alignment horizontal="center" vertical="center" wrapText="1"/>
    </xf>
    <xf numFmtId="3" fontId="11" fillId="6" borderId="10" xfId="2" applyNumberFormat="1" applyFont="1" applyFill="1" applyBorder="1" applyAlignment="1" applyProtection="1">
      <alignment horizontal="center" vertical="center" wrapText="1"/>
      <protection locked="0"/>
    </xf>
    <xf numFmtId="3" fontId="11" fillId="6" borderId="7" xfId="2" applyNumberFormat="1" applyFont="1" applyFill="1" applyBorder="1" applyAlignment="1" applyProtection="1">
      <alignment horizontal="center" vertical="center" wrapText="1"/>
      <protection locked="0"/>
    </xf>
    <xf numFmtId="3" fontId="11" fillId="6" borderId="6" xfId="2" applyNumberFormat="1" applyFont="1" applyFill="1" applyBorder="1" applyAlignment="1" applyProtection="1">
      <alignment horizontal="center" vertical="center" wrapText="1"/>
      <protection locked="0"/>
    </xf>
    <xf numFmtId="3" fontId="11" fillId="6" borderId="2" xfId="2" applyNumberFormat="1" applyFont="1" applyFill="1" applyBorder="1" applyAlignment="1">
      <alignment horizontal="center" vertical="center" wrapText="1"/>
    </xf>
    <xf numFmtId="0" fontId="11" fillId="6" borderId="13" xfId="2" applyFont="1" applyFill="1" applyBorder="1" applyAlignment="1">
      <alignment horizontal="center" vertical="center" wrapText="1"/>
    </xf>
    <xf numFmtId="0" fontId="11" fillId="6" borderId="8" xfId="2" applyFont="1" applyFill="1" applyBorder="1" applyAlignment="1">
      <alignment horizontal="center" vertical="center" wrapText="1"/>
    </xf>
    <xf numFmtId="3" fontId="11" fillId="6" borderId="6" xfId="2" applyNumberFormat="1" applyFont="1" applyFill="1" applyBorder="1" applyAlignment="1">
      <alignment horizontal="center" vertical="center" wrapText="1"/>
    </xf>
    <xf numFmtId="3" fontId="11" fillId="6" borderId="4" xfId="2" applyNumberFormat="1" applyFont="1" applyFill="1" applyBorder="1" applyAlignment="1">
      <alignment horizontal="center" vertical="center" wrapText="1"/>
    </xf>
    <xf numFmtId="3" fontId="11" fillId="6" borderId="10" xfId="2" applyNumberFormat="1" applyFont="1" applyFill="1" applyBorder="1" applyAlignment="1">
      <alignment horizontal="center" vertical="center" wrapText="1"/>
    </xf>
    <xf numFmtId="3" fontId="11" fillId="6" borderId="9" xfId="2" applyNumberFormat="1" applyFont="1" applyFill="1" applyBorder="1" applyAlignment="1">
      <alignment horizontal="center" vertical="center" wrapText="1"/>
    </xf>
    <xf numFmtId="0" fontId="11" fillId="6" borderId="14" xfId="2" applyFont="1" applyFill="1" applyBorder="1" applyAlignment="1">
      <alignment horizontal="center" vertical="center" wrapText="1"/>
    </xf>
    <xf numFmtId="0" fontId="11" fillId="6" borderId="15" xfId="2" applyFont="1" applyFill="1" applyBorder="1" applyAlignment="1">
      <alignment horizontal="center" vertical="center" wrapText="1"/>
    </xf>
    <xf numFmtId="3" fontId="11" fillId="6" borderId="6" xfId="2" quotePrefix="1" applyNumberFormat="1" applyFont="1" applyFill="1" applyBorder="1" applyAlignment="1">
      <alignment horizontal="center" vertical="center" wrapText="1"/>
    </xf>
    <xf numFmtId="3" fontId="11" fillId="6" borderId="4" xfId="2" quotePrefix="1" applyNumberFormat="1" applyFont="1" applyFill="1" applyBorder="1" applyAlignment="1">
      <alignment horizontal="center" vertical="center" wrapText="1"/>
    </xf>
    <xf numFmtId="0" fontId="11" fillId="0" borderId="13" xfId="2" applyFont="1" applyFill="1" applyBorder="1" applyAlignment="1" applyProtection="1">
      <alignment horizontal="left" vertical="top"/>
    </xf>
    <xf numFmtId="0" fontId="11" fillId="0" borderId="0" xfId="2" applyFont="1" applyFill="1" applyBorder="1" applyAlignment="1" applyProtection="1">
      <alignment horizontal="justify" vertical="top" wrapText="1"/>
    </xf>
    <xf numFmtId="3" fontId="11" fillId="0" borderId="2" xfId="2" applyNumberFormat="1" applyFont="1" applyFill="1" applyBorder="1" applyAlignment="1" applyProtection="1">
      <alignment vertical="top"/>
      <protection locked="0"/>
    </xf>
    <xf numFmtId="0" fontId="14" fillId="0" borderId="13" xfId="2" applyFont="1" applyFill="1" applyBorder="1" applyAlignment="1" applyProtection="1">
      <alignment horizontal="center" vertical="top"/>
    </xf>
    <xf numFmtId="0" fontId="14" fillId="0" borderId="0" xfId="2" applyFont="1" applyFill="1" applyBorder="1" applyAlignment="1" applyProtection="1">
      <alignment horizontal="left" vertical="top" wrapText="1"/>
    </xf>
    <xf numFmtId="4" fontId="14" fillId="0" borderId="5" xfId="2" applyNumberFormat="1" applyFont="1" applyFill="1" applyBorder="1" applyAlignment="1" applyProtection="1">
      <alignment vertical="top"/>
      <protection locked="0"/>
    </xf>
    <xf numFmtId="3" fontId="14" fillId="0" borderId="5" xfId="2" applyNumberFormat="1" applyFont="1" applyFill="1" applyBorder="1" applyAlignment="1" applyProtection="1">
      <alignment vertical="top"/>
      <protection locked="0"/>
    </xf>
    <xf numFmtId="0" fontId="11" fillId="0" borderId="13" xfId="2" applyFont="1" applyFill="1" applyBorder="1" applyAlignment="1" applyProtection="1">
      <alignment horizontal="left" vertical="top" wrapText="1"/>
    </xf>
    <xf numFmtId="0" fontId="11" fillId="0" borderId="8" xfId="2" applyFont="1" applyFill="1" applyBorder="1" applyAlignment="1" applyProtection="1">
      <alignment horizontal="left" vertical="top" wrapText="1"/>
    </xf>
    <xf numFmtId="3" fontId="11" fillId="0" borderId="5" xfId="2" applyNumberFormat="1" applyFont="1" applyFill="1" applyBorder="1" applyAlignment="1" applyProtection="1">
      <alignment vertical="top"/>
      <protection locked="0"/>
    </xf>
    <xf numFmtId="0" fontId="11" fillId="0" borderId="13" xfId="2" applyFont="1" applyFill="1" applyBorder="1" applyAlignment="1" applyProtection="1">
      <alignment vertical="top"/>
    </xf>
    <xf numFmtId="0" fontId="11" fillId="0" borderId="0" xfId="2" applyFont="1" applyFill="1" applyBorder="1" applyAlignment="1" applyProtection="1">
      <alignment vertical="top"/>
    </xf>
    <xf numFmtId="0" fontId="11" fillId="0" borderId="13" xfId="3" applyFont="1" applyFill="1" applyBorder="1" applyAlignment="1" applyProtection="1">
      <alignment horizontal="center" vertical="top"/>
    </xf>
    <xf numFmtId="0" fontId="14" fillId="0" borderId="10" xfId="2" quotePrefix="1" applyFont="1" applyFill="1" applyBorder="1" applyAlignment="1" applyProtection="1">
      <alignment horizontal="center" vertical="top"/>
    </xf>
    <xf numFmtId="0" fontId="11" fillId="0" borderId="7" xfId="2" applyFont="1" applyFill="1" applyBorder="1" applyAlignment="1" applyProtection="1">
      <alignment horizontal="center" vertical="top" wrapText="1"/>
    </xf>
    <xf numFmtId="0" fontId="14" fillId="0" borderId="3" xfId="2" quotePrefix="1" applyFont="1" applyFill="1" applyBorder="1" applyAlignment="1" applyProtection="1">
      <alignment horizontal="center" vertical="top"/>
      <protection locked="0"/>
    </xf>
    <xf numFmtId="4" fontId="11" fillId="0" borderId="3" xfId="2" applyNumberFormat="1" applyFont="1" applyFill="1" applyBorder="1" applyAlignment="1" applyProtection="1">
      <alignment vertical="top"/>
      <protection locked="0"/>
    </xf>
    <xf numFmtId="4" fontId="11" fillId="0" borderId="10" xfId="2" applyNumberFormat="1" applyFont="1" applyFill="1" applyBorder="1" applyAlignment="1" applyProtection="1">
      <alignment vertical="top"/>
      <protection locked="0"/>
    </xf>
    <xf numFmtId="4" fontId="11" fillId="0" borderId="6" xfId="2" applyNumberFormat="1" applyFont="1" applyFill="1" applyBorder="1" applyAlignment="1" applyProtection="1">
      <alignment vertical="top"/>
      <protection locked="0"/>
    </xf>
    <xf numFmtId="4" fontId="11" fillId="0" borderId="9" xfId="2" applyNumberFormat="1" applyFont="1" applyFill="1" applyBorder="1" applyAlignment="1" applyProtection="1">
      <alignment vertical="top"/>
      <protection locked="0"/>
    </xf>
    <xf numFmtId="0" fontId="14" fillId="0" borderId="0" xfId="2" quotePrefix="1" applyFont="1" applyFill="1" applyBorder="1" applyAlignment="1" applyProtection="1">
      <alignment horizontal="center" vertical="top"/>
      <protection locked="0"/>
    </xf>
    <xf numFmtId="0" fontId="14" fillId="0" borderId="0" xfId="2" applyFont="1" applyFill="1" applyBorder="1" applyAlignment="1" applyProtection="1">
      <alignment vertical="top"/>
      <protection locked="0"/>
    </xf>
    <xf numFmtId="4" fontId="14" fillId="0" borderId="0" xfId="2" applyNumberFormat="1" applyFont="1" applyFill="1" applyBorder="1" applyAlignment="1" applyProtection="1">
      <alignment vertical="top"/>
      <protection locked="0"/>
    </xf>
    <xf numFmtId="4" fontId="11" fillId="0" borderId="0" xfId="2" applyNumberFormat="1" applyFont="1" applyFill="1" applyBorder="1" applyAlignment="1" applyProtection="1">
      <alignment vertical="top"/>
      <protection locked="0"/>
    </xf>
    <xf numFmtId="0" fontId="12" fillId="0" borderId="0" xfId="4" applyFont="1"/>
    <xf numFmtId="0" fontId="0" fillId="0" borderId="0" xfId="2" applyFont="1" applyFill="1" applyBorder="1" applyAlignment="1" applyProtection="1">
      <alignment horizontal="left" vertical="top" wrapText="1"/>
      <protection locked="0"/>
    </xf>
    <xf numFmtId="0" fontId="0" fillId="0" borderId="0" xfId="2" applyFont="1" applyFill="1" applyBorder="1" applyAlignment="1" applyProtection="1">
      <alignment vertical="top"/>
      <protection locked="0"/>
    </xf>
    <xf numFmtId="3" fontId="12" fillId="0" borderId="0" xfId="2" applyNumberFormat="1" applyFont="1" applyFill="1" applyBorder="1" applyAlignment="1" applyProtection="1">
      <alignment vertical="top"/>
      <protection locked="0"/>
    </xf>
    <xf numFmtId="0" fontId="7" fillId="0" borderId="0" xfId="4" applyFont="1"/>
    <xf numFmtId="0" fontId="7" fillId="0" borderId="1" xfId="4" applyFont="1" applyBorder="1"/>
    <xf numFmtId="0" fontId="7" fillId="2" borderId="0" xfId="4" applyFont="1" applyFill="1"/>
    <xf numFmtId="0" fontId="12" fillId="0" borderId="0" xfId="4" applyFont="1" applyAlignment="1">
      <alignment horizontal="center"/>
    </xf>
    <xf numFmtId="43" fontId="17" fillId="2" borderId="0" xfId="5" applyFont="1" applyFill="1" applyBorder="1" applyProtection="1"/>
    <xf numFmtId="43" fontId="14" fillId="2" borderId="3" xfId="5" applyFont="1" applyFill="1" applyBorder="1" applyAlignment="1" applyProtection="1">
      <alignment horizontal="center" wrapText="1"/>
    </xf>
    <xf numFmtId="0" fontId="12" fillId="0" borderId="0" xfId="4" applyFont="1" applyAlignment="1">
      <alignment horizontal="center" vertical="center" wrapText="1"/>
    </xf>
    <xf numFmtId="43" fontId="17" fillId="2" borderId="0" xfId="5" applyFont="1" applyFill="1" applyBorder="1" applyAlignment="1" applyProtection="1">
      <alignment vertical="top"/>
    </xf>
    <xf numFmtId="43" fontId="14" fillId="2" borderId="0" xfId="5" applyFont="1" applyFill="1" applyBorder="1" applyAlignment="1" applyProtection="1">
      <alignment horizontal="center" vertical="top" wrapText="1"/>
    </xf>
    <xf numFmtId="0" fontId="19" fillId="0" borderId="0" xfId="4" applyFont="1" applyAlignment="1">
      <alignment horizontal="center" vertical="center" wrapText="1"/>
    </xf>
    <xf numFmtId="0" fontId="19" fillId="0" borderId="0" xfId="4" applyFont="1" applyAlignment="1">
      <alignment horizontal="center" wrapText="1"/>
    </xf>
    <xf numFmtId="0" fontId="20" fillId="0" borderId="0" xfId="6" applyFont="1"/>
    <xf numFmtId="0" fontId="20" fillId="2" borderId="0" xfId="6" applyFont="1" applyFill="1"/>
    <xf numFmtId="0" fontId="12" fillId="2" borderId="0" xfId="6" applyFont="1" applyFill="1"/>
    <xf numFmtId="3" fontId="6" fillId="2" borderId="16" xfId="7" applyNumberFormat="1" applyFont="1" applyFill="1" applyBorder="1" applyAlignment="1">
      <alignment horizontal="right" vertical="center" wrapText="1"/>
    </xf>
    <xf numFmtId="3" fontId="6" fillId="2" borderId="17" xfId="7" applyNumberFormat="1" applyFont="1" applyFill="1" applyBorder="1" applyAlignment="1">
      <alignment horizontal="right" vertical="center" wrapText="1"/>
    </xf>
    <xf numFmtId="0" fontId="6" fillId="2" borderId="18" xfId="3" applyFont="1" applyFill="1" applyBorder="1" applyAlignment="1">
      <alignment horizontal="justify" vertical="center" wrapText="1"/>
    </xf>
    <xf numFmtId="3" fontId="14" fillId="0" borderId="19" xfId="4" applyNumberFormat="1" applyFont="1" applyFill="1" applyBorder="1" applyProtection="1">
      <protection locked="0"/>
    </xf>
    <xf numFmtId="3" fontId="14" fillId="0" borderId="5" xfId="4" applyNumberFormat="1" applyFont="1" applyFill="1" applyBorder="1" applyProtection="1">
      <protection locked="0"/>
    </xf>
    <xf numFmtId="43" fontId="14" fillId="0" borderId="20" xfId="4" applyNumberFormat="1" applyFont="1" applyFill="1" applyBorder="1" applyProtection="1">
      <protection locked="0"/>
    </xf>
    <xf numFmtId="0" fontId="14" fillId="0" borderId="20" xfId="4" applyFont="1" applyFill="1" applyBorder="1" applyProtection="1">
      <protection locked="0"/>
    </xf>
    <xf numFmtId="0" fontId="11" fillId="6" borderId="16" xfId="6" applyFont="1" applyFill="1" applyBorder="1" applyAlignment="1">
      <alignment horizontal="center" vertical="center" wrapText="1"/>
    </xf>
    <xf numFmtId="0" fontId="11" fillId="6" borderId="17" xfId="6" applyFont="1" applyFill="1" applyBorder="1" applyAlignment="1">
      <alignment horizontal="center" vertical="center" wrapText="1"/>
    </xf>
    <xf numFmtId="0" fontId="11" fillId="6" borderId="21" xfId="6" applyFont="1" applyFill="1" applyBorder="1" applyAlignment="1">
      <alignment horizontal="center" vertical="center"/>
    </xf>
    <xf numFmtId="0" fontId="11" fillId="6" borderId="22" xfId="6" applyFont="1" applyFill="1" applyBorder="1" applyAlignment="1">
      <alignment horizontal="center" vertical="center" wrapText="1"/>
    </xf>
    <xf numFmtId="0" fontId="11" fillId="6" borderId="4" xfId="6" applyFont="1" applyFill="1" applyBorder="1" applyAlignment="1">
      <alignment horizontal="center" vertical="center" wrapText="1"/>
    </xf>
    <xf numFmtId="0" fontId="11" fillId="6" borderId="20" xfId="6" applyFont="1" applyFill="1" applyBorder="1" applyAlignment="1">
      <alignment horizontal="center" vertical="center"/>
    </xf>
    <xf numFmtId="0" fontId="11" fillId="6" borderId="23" xfId="6" applyFont="1" applyFill="1" applyBorder="1" applyAlignment="1">
      <alignment horizontal="center" vertical="center" wrapText="1"/>
    </xf>
    <xf numFmtId="0" fontId="11" fillId="6" borderId="24" xfId="6" applyFont="1" applyFill="1" applyBorder="1" applyAlignment="1">
      <alignment horizontal="center" vertical="center" wrapText="1"/>
    </xf>
    <xf numFmtId="0" fontId="11" fillId="6" borderId="25" xfId="6" applyFont="1" applyFill="1" applyBorder="1" applyAlignment="1">
      <alignment horizontal="center" vertical="center"/>
    </xf>
    <xf numFmtId="0" fontId="11" fillId="6" borderId="26" xfId="3" applyFont="1" applyFill="1" applyBorder="1" applyAlignment="1">
      <alignment horizontal="center" vertical="center"/>
    </xf>
    <xf numFmtId="0" fontId="11" fillId="6" borderId="27" xfId="3" applyFont="1" applyFill="1" applyBorder="1" applyAlignment="1">
      <alignment horizontal="center" vertical="center"/>
    </xf>
    <xf numFmtId="0" fontId="11" fillId="6" borderId="28" xfId="3" applyFont="1" applyFill="1" applyBorder="1" applyAlignment="1">
      <alignment horizontal="center" vertical="center" wrapText="1"/>
    </xf>
    <xf numFmtId="0" fontId="11" fillId="6" borderId="11" xfId="3" applyFont="1" applyFill="1" applyBorder="1" applyAlignment="1">
      <alignment horizontal="center" wrapText="1"/>
    </xf>
    <xf numFmtId="0" fontId="11" fillId="6" borderId="3" xfId="3" applyFont="1" applyFill="1" applyBorder="1" applyAlignment="1">
      <alignment horizontal="center"/>
    </xf>
    <xf numFmtId="0" fontId="11" fillId="6" borderId="12" xfId="3" applyFont="1" applyFill="1" applyBorder="1" applyAlignment="1">
      <alignment horizontal="center"/>
    </xf>
    <xf numFmtId="0" fontId="11" fillId="6" borderId="4" xfId="3" applyFont="1" applyFill="1" applyBorder="1" applyAlignment="1">
      <alignment horizontal="center" vertical="center"/>
    </xf>
    <xf numFmtId="0" fontId="11" fillId="6" borderId="4" xfId="3" applyFont="1" applyFill="1" applyBorder="1" applyAlignment="1">
      <alignment horizontal="center" vertical="center" wrapText="1"/>
    </xf>
    <xf numFmtId="0" fontId="11" fillId="6" borderId="4" xfId="3" applyFont="1" applyFill="1" applyBorder="1" applyAlignment="1">
      <alignment horizontal="center" vertical="center" wrapText="1"/>
    </xf>
    <xf numFmtId="0" fontId="14" fillId="0" borderId="5" xfId="3" applyFont="1" applyFill="1" applyBorder="1" applyAlignment="1" applyProtection="1">
      <alignment vertical="center"/>
    </xf>
    <xf numFmtId="3" fontId="14" fillId="0" borderId="5" xfId="0" applyNumberFormat="1" applyFont="1" applyFill="1" applyBorder="1" applyProtection="1">
      <protection locked="0"/>
    </xf>
    <xf numFmtId="0" fontId="14" fillId="0" borderId="5" xfId="3" applyFont="1" applyFill="1" applyBorder="1" applyAlignment="1" applyProtection="1">
      <alignment vertical="center" wrapText="1"/>
    </xf>
    <xf numFmtId="0" fontId="6" fillId="0" borderId="4" xfId="3" applyFont="1" applyFill="1" applyBorder="1" applyAlignment="1" applyProtection="1">
      <alignment horizontal="center" vertical="center"/>
    </xf>
    <xf numFmtId="3" fontId="6" fillId="0" borderId="4" xfId="3" applyNumberFormat="1" applyFont="1" applyBorder="1" applyAlignment="1" applyProtection="1">
      <alignment horizontal="right" vertical="center"/>
      <protection locked="0"/>
    </xf>
    <xf numFmtId="0" fontId="14" fillId="0" borderId="0" xfId="3" applyFont="1" applyAlignment="1">
      <alignment vertical="center"/>
    </xf>
    <xf numFmtId="165" fontId="14" fillId="0" borderId="0" xfId="3" applyNumberFormat="1" applyFont="1" applyAlignment="1">
      <alignment vertical="center"/>
    </xf>
    <xf numFmtId="0" fontId="17" fillId="0" borderId="0" xfId="3" applyFont="1" applyAlignment="1">
      <alignment vertical="center"/>
    </xf>
    <xf numFmtId="4" fontId="11" fillId="0" borderId="0" xfId="3" applyNumberFormat="1" applyFont="1" applyFill="1" applyBorder="1" applyAlignment="1" applyProtection="1">
      <alignment vertical="center"/>
      <protection locked="0"/>
    </xf>
    <xf numFmtId="4" fontId="17" fillId="0" borderId="0" xfId="3" applyNumberFormat="1" applyFont="1" applyAlignment="1">
      <alignment vertical="center"/>
    </xf>
    <xf numFmtId="0" fontId="14" fillId="8" borderId="2" xfId="9" applyNumberFormat="1" applyFont="1" applyFill="1" applyBorder="1" applyAlignment="1" applyProtection="1">
      <alignment horizontal="left" vertical="center" wrapText="1"/>
      <protection locked="0"/>
    </xf>
    <xf numFmtId="0" fontId="14" fillId="8" borderId="5" xfId="9" applyNumberFormat="1" applyFont="1" applyFill="1" applyBorder="1" applyAlignment="1" applyProtection="1">
      <alignment horizontal="left" vertical="center" wrapText="1"/>
      <protection locked="0"/>
    </xf>
    <xf numFmtId="0" fontId="11" fillId="8" borderId="4" xfId="9" applyNumberFormat="1" applyFont="1" applyFill="1" applyBorder="1" applyAlignment="1" applyProtection="1">
      <alignment horizontal="center" vertical="center" wrapText="1"/>
      <protection locked="0"/>
    </xf>
    <xf numFmtId="3" fontId="11" fillId="0" borderId="4" xfId="10" applyNumberFormat="1" applyFont="1" applyBorder="1" applyAlignment="1">
      <alignment vertical="center"/>
    </xf>
    <xf numFmtId="0" fontId="14" fillId="8" borderId="3" xfId="9" applyNumberFormat="1" applyFont="1" applyFill="1" applyBorder="1" applyAlignment="1" applyProtection="1">
      <alignment horizontal="left" vertical="center" wrapText="1"/>
      <protection locked="0"/>
    </xf>
    <xf numFmtId="0" fontId="22" fillId="0" borderId="0" xfId="3" applyFont="1" applyAlignment="1">
      <alignment vertical="center"/>
    </xf>
    <xf numFmtId="3" fontId="20" fillId="0" borderId="0" xfId="3" applyNumberFormat="1" applyFont="1"/>
    <xf numFmtId="3" fontId="22" fillId="0" borderId="0" xfId="3" applyNumberFormat="1" applyFont="1" applyAlignment="1">
      <alignment vertical="center"/>
    </xf>
    <xf numFmtId="0" fontId="11" fillId="6" borderId="10" xfId="12" applyFont="1" applyFill="1" applyBorder="1" applyAlignment="1" applyProtection="1">
      <alignment horizontal="center" vertical="center" wrapText="1"/>
      <protection locked="0"/>
    </xf>
    <xf numFmtId="0" fontId="11" fillId="6" borderId="7" xfId="12" applyFont="1" applyFill="1" applyBorder="1" applyAlignment="1" applyProtection="1">
      <alignment horizontal="center" vertical="center" wrapText="1"/>
      <protection locked="0"/>
    </xf>
    <xf numFmtId="0" fontId="11" fillId="6" borderId="6" xfId="12" applyFont="1" applyFill="1" applyBorder="1" applyAlignment="1" applyProtection="1">
      <alignment horizontal="center" vertical="center" wrapText="1"/>
      <protection locked="0"/>
    </xf>
    <xf numFmtId="0" fontId="12" fillId="0" borderId="0" xfId="4" applyFont="1" applyProtection="1">
      <protection locked="0"/>
    </xf>
    <xf numFmtId="0" fontId="11" fillId="6" borderId="2" xfId="12" applyFont="1" applyFill="1" applyBorder="1" applyAlignment="1">
      <alignment horizontal="center" vertical="center"/>
    </xf>
    <xf numFmtId="4" fontId="11" fillId="6" borderId="2" xfId="12" applyNumberFormat="1" applyFont="1" applyFill="1" applyBorder="1" applyAlignment="1">
      <alignment horizontal="center" vertical="center" wrapText="1"/>
    </xf>
    <xf numFmtId="0" fontId="11" fillId="6" borderId="5" xfId="12" applyFont="1" applyFill="1" applyBorder="1" applyAlignment="1">
      <alignment horizontal="center" vertical="center"/>
    </xf>
    <xf numFmtId="4" fontId="11" fillId="6" borderId="4" xfId="12" applyNumberFormat="1" applyFont="1" applyFill="1" applyBorder="1" applyAlignment="1">
      <alignment horizontal="center" vertical="center" wrapText="1"/>
    </xf>
    <xf numFmtId="4" fontId="11" fillId="6" borderId="9" xfId="12" applyNumberFormat="1" applyFont="1" applyFill="1" applyBorder="1" applyAlignment="1">
      <alignment horizontal="center" vertical="center" wrapText="1"/>
    </xf>
    <xf numFmtId="0" fontId="11" fillId="6" borderId="9" xfId="12" applyFont="1" applyFill="1" applyBorder="1" applyAlignment="1">
      <alignment horizontal="center" vertical="center"/>
    </xf>
    <xf numFmtId="0" fontId="11" fillId="6" borderId="4" xfId="12" applyNumberFormat="1" applyFont="1" applyFill="1" applyBorder="1" applyAlignment="1">
      <alignment horizontal="center" vertical="center" wrapText="1"/>
    </xf>
    <xf numFmtId="0" fontId="14" fillId="0" borderId="13" xfId="4" applyFont="1" applyBorder="1" applyProtection="1"/>
    <xf numFmtId="3" fontId="14" fillId="0" borderId="5" xfId="4" applyNumberFormat="1" applyFont="1" applyBorder="1" applyProtection="1">
      <protection locked="0"/>
    </xf>
    <xf numFmtId="4" fontId="14" fillId="0" borderId="5" xfId="4" applyNumberFormat="1" applyFont="1" applyBorder="1" applyProtection="1">
      <protection locked="0"/>
    </xf>
    <xf numFmtId="4" fontId="14" fillId="0" borderId="9" xfId="4" applyNumberFormat="1" applyFont="1" applyBorder="1" applyProtection="1">
      <protection locked="0"/>
    </xf>
    <xf numFmtId="0" fontId="11" fillId="0" borderId="4" xfId="4" applyFont="1" applyFill="1" applyBorder="1" applyAlignment="1" applyProtection="1">
      <alignment horizontal="left"/>
      <protection locked="0"/>
    </xf>
    <xf numFmtId="3" fontId="11" fillId="0" borderId="4" xfId="4" applyNumberFormat="1" applyFont="1" applyFill="1" applyBorder="1" applyProtection="1">
      <protection locked="0"/>
    </xf>
    <xf numFmtId="3" fontId="7" fillId="0" borderId="0" xfId="4" applyNumberFormat="1" applyFont="1"/>
    <xf numFmtId="3" fontId="12" fillId="0" borderId="0" xfId="4" applyNumberFormat="1" applyFont="1" applyProtection="1">
      <protection locked="0"/>
    </xf>
    <xf numFmtId="0" fontId="24" fillId="6" borderId="10" xfId="12" applyFont="1" applyFill="1" applyBorder="1" applyAlignment="1" applyProtection="1">
      <alignment horizontal="center" vertical="center" wrapText="1"/>
      <protection locked="0"/>
    </xf>
    <xf numFmtId="0" fontId="24" fillId="6" borderId="7" xfId="12" applyFont="1" applyFill="1" applyBorder="1" applyAlignment="1" applyProtection="1">
      <alignment horizontal="center" vertical="center" wrapText="1"/>
      <protection locked="0"/>
    </xf>
    <xf numFmtId="0" fontId="24" fillId="6" borderId="6" xfId="12" applyFont="1" applyFill="1" applyBorder="1" applyAlignment="1" applyProtection="1">
      <alignment horizontal="center" vertical="center" wrapText="1"/>
      <protection locked="0"/>
    </xf>
    <xf numFmtId="0" fontId="20" fillId="0" borderId="0" xfId="13" applyFont="1" applyAlignment="1">
      <alignment vertical="center"/>
    </xf>
    <xf numFmtId="0" fontId="24" fillId="6" borderId="11" xfId="12" applyFont="1" applyFill="1" applyBorder="1" applyAlignment="1">
      <alignment horizontal="center" vertical="center"/>
    </xf>
    <xf numFmtId="0" fontId="24" fillId="6" borderId="12" xfId="12" applyFont="1" applyFill="1" applyBorder="1" applyAlignment="1">
      <alignment horizontal="center" vertical="center"/>
    </xf>
    <xf numFmtId="4" fontId="24" fillId="6" borderId="2" xfId="12" applyNumberFormat="1" applyFont="1" applyFill="1" applyBorder="1" applyAlignment="1">
      <alignment horizontal="center" vertical="center" wrapText="1"/>
    </xf>
    <xf numFmtId="0" fontId="24" fillId="6" borderId="13" xfId="12" applyFont="1" applyFill="1" applyBorder="1" applyAlignment="1">
      <alignment horizontal="center" vertical="center"/>
    </xf>
    <xf numFmtId="0" fontId="24" fillId="6" borderId="8" xfId="12" applyFont="1" applyFill="1" applyBorder="1" applyAlignment="1">
      <alignment horizontal="center" vertical="center"/>
    </xf>
    <xf numFmtId="4" fontId="24" fillId="6" borderId="4" xfId="12" applyNumberFormat="1" applyFont="1" applyFill="1" applyBorder="1" applyAlignment="1">
      <alignment horizontal="center" vertical="center" wrapText="1"/>
    </xf>
    <xf numFmtId="4" fontId="24" fillId="6" borderId="9" xfId="12" applyNumberFormat="1" applyFont="1" applyFill="1" applyBorder="1" applyAlignment="1">
      <alignment horizontal="center" vertical="center" wrapText="1"/>
    </xf>
    <xf numFmtId="0" fontId="24" fillId="6" borderId="14" xfId="12" applyFont="1" applyFill="1" applyBorder="1" applyAlignment="1">
      <alignment horizontal="center" vertical="center"/>
    </xf>
    <xf numFmtId="0" fontId="24" fillId="6" borderId="15" xfId="12" applyFont="1" applyFill="1" applyBorder="1" applyAlignment="1">
      <alignment horizontal="center" vertical="center"/>
    </xf>
    <xf numFmtId="0" fontId="24" fillId="6" borderId="4" xfId="12" applyNumberFormat="1" applyFont="1" applyFill="1" applyBorder="1" applyAlignment="1">
      <alignment horizontal="center" vertical="center" wrapText="1"/>
    </xf>
    <xf numFmtId="0" fontId="25" fillId="0" borderId="13" xfId="13" applyFont="1" applyBorder="1" applyAlignment="1">
      <alignment horizontal="left" vertical="center" wrapText="1"/>
    </xf>
    <xf numFmtId="0" fontId="25" fillId="0" borderId="0" xfId="13" applyFont="1" applyBorder="1" applyAlignment="1">
      <alignment horizontal="left" vertical="center" wrapText="1"/>
    </xf>
    <xf numFmtId="3" fontId="27" fillId="2" borderId="5" xfId="14" applyNumberFormat="1" applyFont="1" applyFill="1" applyBorder="1" applyAlignment="1">
      <alignment vertical="center"/>
    </xf>
    <xf numFmtId="0" fontId="13" fillId="0" borderId="13" xfId="13" applyFont="1" applyBorder="1" applyAlignment="1">
      <alignment horizontal="center" vertical="center" wrapText="1"/>
    </xf>
    <xf numFmtId="0" fontId="28" fillId="0" borderId="0" xfId="13" applyFont="1" applyBorder="1" applyAlignment="1">
      <alignment vertical="center" wrapText="1"/>
    </xf>
    <xf numFmtId="3" fontId="29" fillId="2" borderId="5" xfId="14" applyNumberFormat="1" applyFont="1" applyFill="1" applyBorder="1" applyAlignment="1" applyProtection="1">
      <alignment vertical="center"/>
      <protection locked="0"/>
    </xf>
    <xf numFmtId="3" fontId="29" fillId="2" borderId="5" xfId="14" applyNumberFormat="1" applyFont="1" applyFill="1" applyBorder="1" applyAlignment="1">
      <alignment vertical="center"/>
    </xf>
    <xf numFmtId="0" fontId="6" fillId="0" borderId="10" xfId="13" applyFont="1" applyBorder="1" applyAlignment="1">
      <alignment horizontal="justify" vertical="center" wrapText="1"/>
    </xf>
    <xf numFmtId="0" fontId="6" fillId="0" borderId="6" xfId="13" applyFont="1" applyBorder="1" applyAlignment="1">
      <alignment horizontal="justify" vertical="center" wrapText="1"/>
    </xf>
    <xf numFmtId="3" fontId="27" fillId="2" borderId="4" xfId="14" applyNumberFormat="1" applyFont="1" applyFill="1" applyBorder="1" applyAlignment="1">
      <alignment vertical="center"/>
    </xf>
    <xf numFmtId="0" fontId="12" fillId="0" borderId="0" xfId="13" applyFont="1"/>
    <xf numFmtId="0" fontId="30" fillId="6" borderId="10" xfId="12" applyFont="1" applyFill="1" applyBorder="1" applyAlignment="1" applyProtection="1">
      <alignment horizontal="center" vertical="center" wrapText="1"/>
      <protection locked="0"/>
    </xf>
    <xf numFmtId="0" fontId="30" fillId="6" borderId="7" xfId="12" applyFont="1" applyFill="1" applyBorder="1" applyAlignment="1" applyProtection="1">
      <alignment horizontal="center" vertical="center" wrapText="1"/>
      <protection locked="0"/>
    </xf>
    <xf numFmtId="0" fontId="30" fillId="6" borderId="6" xfId="12" applyFont="1" applyFill="1" applyBorder="1" applyAlignment="1" applyProtection="1">
      <alignment horizontal="center" vertical="center" wrapText="1"/>
      <protection locked="0"/>
    </xf>
    <xf numFmtId="0" fontId="30" fillId="6" borderId="11" xfId="12" applyFont="1" applyFill="1" applyBorder="1" applyAlignment="1">
      <alignment horizontal="center" vertical="center"/>
    </xf>
    <xf numFmtId="0" fontId="30" fillId="6" borderId="12" xfId="12" applyFont="1" applyFill="1" applyBorder="1" applyAlignment="1">
      <alignment horizontal="center" vertical="center"/>
    </xf>
    <xf numFmtId="4" fontId="30" fillId="6" borderId="2" xfId="12" applyNumberFormat="1" applyFont="1" applyFill="1" applyBorder="1" applyAlignment="1">
      <alignment horizontal="center" vertical="center" wrapText="1"/>
    </xf>
    <xf numFmtId="0" fontId="30" fillId="6" borderId="13" xfId="12" applyFont="1" applyFill="1" applyBorder="1" applyAlignment="1">
      <alignment horizontal="center" vertical="center"/>
    </xf>
    <xf numFmtId="0" fontId="30" fillId="6" borderId="8" xfId="12" applyFont="1" applyFill="1" applyBorder="1" applyAlignment="1">
      <alignment horizontal="center" vertical="center"/>
    </xf>
    <xf numFmtId="4" fontId="30" fillId="6" borderId="4" xfId="12" applyNumberFormat="1" applyFont="1" applyFill="1" applyBorder="1" applyAlignment="1">
      <alignment horizontal="center" vertical="center" wrapText="1"/>
    </xf>
    <xf numFmtId="4" fontId="30" fillId="6" borderId="9" xfId="12" applyNumberFormat="1" applyFont="1" applyFill="1" applyBorder="1" applyAlignment="1">
      <alignment horizontal="center" vertical="center" wrapText="1"/>
    </xf>
    <xf numFmtId="0" fontId="30" fillId="6" borderId="14" xfId="12" applyFont="1" applyFill="1" applyBorder="1" applyAlignment="1">
      <alignment horizontal="center" vertical="center"/>
    </xf>
    <xf numFmtId="0" fontId="30" fillId="6" borderId="15" xfId="12" applyFont="1" applyFill="1" applyBorder="1" applyAlignment="1">
      <alignment horizontal="center" vertical="center"/>
    </xf>
    <xf numFmtId="0" fontId="30" fillId="6" borderId="4" xfId="12" applyNumberFormat="1" applyFont="1" applyFill="1" applyBorder="1" applyAlignment="1">
      <alignment horizontal="center" vertical="center" wrapText="1"/>
    </xf>
    <xf numFmtId="0" fontId="31" fillId="2" borderId="13" xfId="13" applyFont="1" applyFill="1" applyBorder="1" applyAlignment="1">
      <alignment horizontal="left" vertical="center" wrapText="1"/>
    </xf>
    <xf numFmtId="0" fontId="31" fillId="2" borderId="8" xfId="13" applyFont="1" applyFill="1" applyBorder="1" applyAlignment="1">
      <alignment horizontal="left" vertical="center" wrapText="1"/>
    </xf>
    <xf numFmtId="3" fontId="31" fillId="2" borderId="5" xfId="7" applyNumberFormat="1" applyFont="1" applyFill="1" applyBorder="1" applyAlignment="1">
      <alignment vertical="center"/>
    </xf>
    <xf numFmtId="0" fontId="31" fillId="0" borderId="0" xfId="13" applyFont="1" applyAlignment="1">
      <alignment vertical="center"/>
    </xf>
    <xf numFmtId="0" fontId="32" fillId="2" borderId="13" xfId="13" applyFont="1" applyFill="1" applyBorder="1" applyAlignment="1">
      <alignment horizontal="left" vertical="center"/>
    </xf>
    <xf numFmtId="0" fontId="20" fillId="2" borderId="8" xfId="13" applyFont="1" applyFill="1" applyBorder="1" applyAlignment="1">
      <alignment horizontal="justify" vertical="center"/>
    </xf>
    <xf numFmtId="3" fontId="20" fillId="2" borderId="5" xfId="7" applyNumberFormat="1" applyFont="1" applyFill="1" applyBorder="1" applyAlignment="1">
      <alignment vertical="center"/>
    </xf>
    <xf numFmtId="3" fontId="20" fillId="2" borderId="5" xfId="13" applyNumberFormat="1" applyFont="1" applyFill="1" applyBorder="1" applyAlignment="1">
      <alignment vertical="center"/>
    </xf>
    <xf numFmtId="0" fontId="31" fillId="2" borderId="10" xfId="13" applyFont="1" applyFill="1" applyBorder="1" applyAlignment="1">
      <alignment horizontal="left" vertical="center"/>
    </xf>
    <xf numFmtId="0" fontId="31" fillId="2" borderId="6" xfId="13" applyFont="1" applyFill="1" applyBorder="1" applyAlignment="1">
      <alignment vertical="center"/>
    </xf>
    <xf numFmtId="3" fontId="31" fillId="2" borderId="4" xfId="7" applyNumberFormat="1" applyFont="1" applyFill="1" applyBorder="1" applyAlignment="1">
      <alignment vertical="center"/>
    </xf>
    <xf numFmtId="0" fontId="20" fillId="0" borderId="0" xfId="13" applyFont="1" applyAlignment="1">
      <alignment horizontal="left" vertical="center"/>
    </xf>
    <xf numFmtId="3" fontId="20" fillId="0" borderId="0" xfId="13" applyNumberFormat="1" applyFont="1" applyAlignment="1">
      <alignment vertical="center"/>
    </xf>
    <xf numFmtId="0" fontId="12" fillId="2" borderId="0" xfId="13" applyFont="1" applyFill="1" applyAlignment="1">
      <alignment vertical="center"/>
    </xf>
    <xf numFmtId="3" fontId="7" fillId="0" borderId="0" xfId="13" applyNumberFormat="1" applyFont="1" applyAlignment="1">
      <alignment vertical="center"/>
    </xf>
    <xf numFmtId="41" fontId="20" fillId="0" borderId="0" xfId="13" applyNumberFormat="1" applyFont="1" applyAlignment="1">
      <alignment vertical="center"/>
    </xf>
    <xf numFmtId="0" fontId="12" fillId="0" borderId="0" xfId="13" applyFont="1" applyProtection="1">
      <protection locked="0"/>
    </xf>
    <xf numFmtId="0" fontId="11" fillId="6" borderId="11" xfId="12" applyFont="1" applyFill="1" applyBorder="1" applyAlignment="1">
      <alignment horizontal="center" vertical="center"/>
    </xf>
    <xf numFmtId="0" fontId="11" fillId="6" borderId="3" xfId="12" applyFont="1" applyFill="1" applyBorder="1" applyAlignment="1">
      <alignment horizontal="center" vertical="center"/>
    </xf>
    <xf numFmtId="0" fontId="11" fillId="6" borderId="12" xfId="12" applyFont="1" applyFill="1" applyBorder="1" applyAlignment="1">
      <alignment horizontal="center" vertical="center"/>
    </xf>
    <xf numFmtId="0" fontId="11" fillId="6" borderId="13" xfId="12" applyFont="1" applyFill="1" applyBorder="1" applyAlignment="1">
      <alignment horizontal="center" vertical="center"/>
    </xf>
    <xf numFmtId="0" fontId="11" fillId="6" borderId="0" xfId="12" applyFont="1" applyFill="1" applyBorder="1" applyAlignment="1">
      <alignment horizontal="center" vertical="center"/>
    </xf>
    <xf numFmtId="0" fontId="11" fillId="6" borderId="8" xfId="12" applyFont="1" applyFill="1" applyBorder="1" applyAlignment="1">
      <alignment horizontal="center" vertical="center"/>
    </xf>
    <xf numFmtId="4" fontId="11" fillId="6" borderId="6" xfId="12" applyNumberFormat="1" applyFont="1" applyFill="1" applyBorder="1" applyAlignment="1">
      <alignment horizontal="center" vertical="center" wrapText="1"/>
    </xf>
    <xf numFmtId="4" fontId="11" fillId="6" borderId="10" xfId="12" applyNumberFormat="1" applyFont="1" applyFill="1" applyBorder="1" applyAlignment="1">
      <alignment horizontal="center" vertical="center" wrapText="1"/>
    </xf>
    <xf numFmtId="0" fontId="11" fillId="6" borderId="14" xfId="12" applyFont="1" applyFill="1" applyBorder="1" applyAlignment="1">
      <alignment horizontal="center" vertical="center"/>
    </xf>
    <xf numFmtId="0" fontId="11" fillId="6" borderId="1" xfId="12" applyFont="1" applyFill="1" applyBorder="1" applyAlignment="1">
      <alignment horizontal="center" vertical="center"/>
    </xf>
    <xf numFmtId="0" fontId="11" fillId="6" borderId="15" xfId="12" applyFont="1" applyFill="1" applyBorder="1" applyAlignment="1">
      <alignment horizontal="center" vertical="center"/>
    </xf>
    <xf numFmtId="0" fontId="11" fillId="0" borderId="13" xfId="12" applyFont="1" applyFill="1" applyBorder="1" applyAlignment="1" applyProtection="1"/>
    <xf numFmtId="0" fontId="11" fillId="0" borderId="0" xfId="15" applyFont="1" applyFill="1" applyBorder="1" applyAlignment="1" applyProtection="1"/>
    <xf numFmtId="3" fontId="11" fillId="0" borderId="5" xfId="13" applyNumberFormat="1" applyFont="1" applyFill="1" applyBorder="1" applyAlignment="1" applyProtection="1">
      <alignment horizontal="right"/>
      <protection locked="0"/>
    </xf>
    <xf numFmtId="0" fontId="33" fillId="0" borderId="13" xfId="13" applyFont="1" applyBorder="1" applyProtection="1">
      <protection locked="0"/>
    </xf>
    <xf numFmtId="0" fontId="11" fillId="0" borderId="0" xfId="3" applyFont="1" applyFill="1" applyBorder="1" applyAlignment="1" applyProtection="1">
      <alignment horizontal="left" vertical="top"/>
      <protection hidden="1"/>
    </xf>
    <xf numFmtId="0" fontId="11" fillId="0" borderId="0" xfId="4" applyFont="1" applyFill="1" applyBorder="1" applyAlignment="1" applyProtection="1">
      <alignment horizontal="left"/>
    </xf>
    <xf numFmtId="3" fontId="6" fillId="0" borderId="5" xfId="7" applyNumberFormat="1" applyFont="1" applyFill="1" applyBorder="1" applyProtection="1">
      <protection locked="0"/>
    </xf>
    <xf numFmtId="3" fontId="11" fillId="0" borderId="5" xfId="7" applyNumberFormat="1" applyFont="1" applyFill="1" applyBorder="1" applyProtection="1">
      <protection locked="0"/>
    </xf>
    <xf numFmtId="0" fontId="13" fillId="0" borderId="13" xfId="13" applyFont="1" applyBorder="1" applyProtection="1">
      <protection locked="0"/>
    </xf>
    <xf numFmtId="0" fontId="14" fillId="0" borderId="0" xfId="4" applyFont="1" applyFill="1" applyBorder="1" applyAlignment="1" applyProtection="1">
      <alignment horizontal="center"/>
    </xf>
    <xf numFmtId="0" fontId="14" fillId="0" borderId="0" xfId="4" applyFont="1" applyFill="1" applyBorder="1" applyAlignment="1" applyProtection="1">
      <alignment horizontal="left"/>
    </xf>
    <xf numFmtId="3" fontId="14" fillId="0" borderId="5" xfId="7" applyNumberFormat="1" applyFont="1" applyFill="1" applyBorder="1" applyProtection="1">
      <protection locked="0"/>
    </xf>
    <xf numFmtId="3" fontId="11" fillId="0" borderId="5" xfId="4" applyNumberFormat="1" applyFont="1" applyFill="1" applyBorder="1" applyProtection="1">
      <protection locked="0"/>
    </xf>
    <xf numFmtId="1" fontId="14" fillId="0" borderId="5" xfId="4" applyNumberFormat="1" applyFont="1" applyFill="1" applyBorder="1" applyProtection="1">
      <protection locked="0"/>
    </xf>
    <xf numFmtId="0" fontId="11" fillId="0" borderId="10" xfId="13" applyFont="1" applyFill="1" applyBorder="1" applyAlignment="1" applyProtection="1">
      <alignment horizontal="center"/>
      <protection locked="0"/>
    </xf>
    <xf numFmtId="0" fontId="11" fillId="0" borderId="7" xfId="13" applyFont="1" applyFill="1" applyBorder="1" applyAlignment="1" applyProtection="1">
      <alignment horizontal="center"/>
      <protection locked="0"/>
    </xf>
    <xf numFmtId="0" fontId="11" fillId="0" borderId="6" xfId="13" applyFont="1" applyFill="1" applyBorder="1" applyAlignment="1" applyProtection="1">
      <alignment horizontal="center"/>
      <protection locked="0"/>
    </xf>
    <xf numFmtId="3" fontId="11" fillId="0" borderId="4" xfId="13" applyNumberFormat="1" applyFont="1" applyFill="1" applyBorder="1" applyProtection="1">
      <protection locked="0"/>
    </xf>
    <xf numFmtId="3" fontId="12" fillId="0" borderId="0" xfId="13" applyNumberFormat="1" applyFont="1"/>
    <xf numFmtId="3" fontId="12" fillId="0" borderId="0" xfId="13" applyNumberFormat="1" applyFont="1" applyProtection="1">
      <protection locked="0"/>
    </xf>
    <xf numFmtId="4" fontId="12" fillId="0" borderId="0" xfId="13" applyNumberFormat="1" applyFont="1" applyProtection="1">
      <protection locked="0"/>
    </xf>
    <xf numFmtId="0" fontId="17" fillId="0" borderId="0" xfId="4" applyFont="1"/>
    <xf numFmtId="0" fontId="11" fillId="6" borderId="11" xfId="15" applyFont="1" applyFill="1" applyBorder="1" applyAlignment="1" applyProtection="1">
      <alignment horizontal="center" vertical="center" wrapText="1"/>
      <protection locked="0"/>
    </xf>
    <xf numFmtId="0" fontId="11" fillId="6" borderId="3" xfId="15" applyFont="1" applyFill="1" applyBorder="1" applyAlignment="1" applyProtection="1">
      <alignment horizontal="center" vertical="center" wrapText="1"/>
      <protection locked="0"/>
    </xf>
    <xf numFmtId="0" fontId="11" fillId="6" borderId="12" xfId="15" applyFont="1" applyFill="1" applyBorder="1" applyAlignment="1" applyProtection="1">
      <alignment horizontal="center" vertical="center" wrapText="1"/>
      <protection locked="0"/>
    </xf>
    <xf numFmtId="0" fontId="14" fillId="4" borderId="11" xfId="4" applyFont="1" applyFill="1" applyBorder="1" applyAlignment="1" applyProtection="1">
      <alignment horizontal="center" vertical="center" wrapText="1"/>
    </xf>
    <xf numFmtId="0" fontId="14" fillId="4" borderId="12" xfId="4" applyFont="1" applyFill="1" applyBorder="1" applyAlignment="1" applyProtection="1">
      <alignment horizontal="center" vertical="center" wrapText="1"/>
    </xf>
    <xf numFmtId="0" fontId="14" fillId="4" borderId="2" xfId="4" applyFont="1" applyFill="1" applyBorder="1" applyAlignment="1" applyProtection="1">
      <alignment horizontal="center" vertical="center" wrapText="1"/>
    </xf>
    <xf numFmtId="0" fontId="14" fillId="4" borderId="30" xfId="4" applyFont="1" applyFill="1" applyBorder="1" applyAlignment="1" applyProtection="1">
      <alignment horizontal="center" vertical="center" wrapText="1"/>
    </xf>
    <xf numFmtId="0" fontId="14" fillId="4" borderId="31" xfId="4" applyFont="1" applyFill="1" applyBorder="1" applyAlignment="1" applyProtection="1">
      <alignment horizontal="center" vertical="center" wrapText="1"/>
    </xf>
    <xf numFmtId="0" fontId="14" fillId="4" borderId="32" xfId="4" applyFont="1" applyFill="1" applyBorder="1" applyAlignment="1" applyProtection="1">
      <alignment horizontal="center" vertical="center" wrapText="1"/>
    </xf>
    <xf numFmtId="0" fontId="14" fillId="4" borderId="33" xfId="4" applyFont="1" applyFill="1" applyBorder="1" applyAlignment="1" applyProtection="1">
      <alignment horizontal="center" vertical="center" wrapText="1"/>
    </xf>
    <xf numFmtId="0" fontId="14" fillId="4" borderId="13" xfId="4" applyFont="1" applyFill="1" applyBorder="1" applyAlignment="1" applyProtection="1">
      <alignment horizontal="center" vertical="center" wrapText="1"/>
    </xf>
    <xf numFmtId="0" fontId="14" fillId="4" borderId="8" xfId="4" applyFont="1" applyFill="1" applyBorder="1" applyAlignment="1" applyProtection="1">
      <alignment horizontal="center" vertical="center" wrapText="1"/>
    </xf>
    <xf numFmtId="0" fontId="14" fillId="4" borderId="5" xfId="4" applyFont="1" applyFill="1" applyBorder="1" applyAlignment="1" applyProtection="1">
      <alignment horizontal="center" vertical="center" wrapText="1"/>
    </xf>
    <xf numFmtId="0" fontId="14" fillId="4" borderId="34" xfId="4" applyFont="1" applyFill="1" applyBorder="1" applyAlignment="1" applyProtection="1">
      <alignment horizontal="center" vertical="center" wrapText="1"/>
    </xf>
    <xf numFmtId="0" fontId="14" fillId="4" borderId="35" xfId="4" applyFont="1" applyFill="1" applyBorder="1" applyAlignment="1" applyProtection="1">
      <alignment horizontal="center" vertical="center" wrapText="1"/>
    </xf>
    <xf numFmtId="0" fontId="14" fillId="4" borderId="10" xfId="4" applyFont="1" applyFill="1" applyBorder="1" applyAlignment="1" applyProtection="1">
      <alignment horizontal="center" vertical="center" wrapText="1"/>
    </xf>
    <xf numFmtId="0" fontId="14" fillId="4" borderId="6" xfId="4" applyFont="1" applyFill="1" applyBorder="1" applyAlignment="1" applyProtection="1">
      <alignment horizontal="center" vertical="center" wrapText="1"/>
    </xf>
    <xf numFmtId="0" fontId="14" fillId="4" borderId="36" xfId="4" applyFont="1" applyFill="1" applyBorder="1" applyAlignment="1" applyProtection="1">
      <alignment horizontal="center" vertical="center" wrapText="1"/>
    </xf>
    <xf numFmtId="0" fontId="14" fillId="4" borderId="37" xfId="4" applyFont="1" applyFill="1" applyBorder="1" applyAlignment="1" applyProtection="1">
      <alignment horizontal="center" vertical="center" wrapText="1"/>
    </xf>
    <xf numFmtId="0" fontId="14" fillId="4" borderId="0" xfId="4" applyFont="1" applyFill="1" applyBorder="1" applyAlignment="1" applyProtection="1">
      <alignment horizontal="center" vertical="center" wrapText="1"/>
    </xf>
    <xf numFmtId="0" fontId="14" fillId="4" borderId="38" xfId="4" applyFont="1" applyFill="1" applyBorder="1" applyAlignment="1" applyProtection="1">
      <alignment horizontal="center" vertical="center" wrapText="1"/>
    </xf>
    <xf numFmtId="0" fontId="14" fillId="4" borderId="39" xfId="4" applyFont="1" applyFill="1" applyBorder="1" applyAlignment="1" applyProtection="1">
      <alignment horizontal="center" vertical="center" wrapText="1"/>
    </xf>
    <xf numFmtId="0" fontId="17" fillId="2" borderId="0" xfId="4" applyFont="1" applyFill="1"/>
    <xf numFmtId="0" fontId="34" fillId="0" borderId="40" xfId="4" applyFont="1" applyFill="1" applyBorder="1" applyAlignment="1" applyProtection="1">
      <alignment horizontal="left" vertical="center" wrapText="1"/>
    </xf>
    <xf numFmtId="0" fontId="34" fillId="0" borderId="24" xfId="4" applyFont="1" applyFill="1" applyBorder="1" applyAlignment="1" applyProtection="1">
      <alignment horizontal="left" vertical="center" wrapText="1"/>
    </xf>
    <xf numFmtId="0" fontId="34" fillId="0" borderId="24" xfId="4" applyFont="1" applyFill="1" applyBorder="1" applyAlignment="1" applyProtection="1">
      <alignment horizontal="center" vertical="center" wrapText="1"/>
    </xf>
    <xf numFmtId="0" fontId="17" fillId="0" borderId="24" xfId="4" applyFont="1" applyFill="1" applyBorder="1"/>
    <xf numFmtId="0" fontId="27" fillId="0" borderId="24" xfId="4" applyFont="1" applyFill="1" applyBorder="1" applyAlignment="1" applyProtection="1">
      <alignment horizontal="right" vertical="center" wrapText="1"/>
    </xf>
    <xf numFmtId="0" fontId="27" fillId="0" borderId="24" xfId="4" applyFont="1" applyFill="1" applyBorder="1" applyAlignment="1" applyProtection="1">
      <alignment horizontal="right" vertical="center" wrapText="1"/>
    </xf>
    <xf numFmtId="0" fontId="27" fillId="0" borderId="23" xfId="4" applyFont="1" applyFill="1" applyBorder="1" applyAlignment="1" applyProtection="1">
      <alignment horizontal="right" vertical="center" wrapText="1"/>
    </xf>
    <xf numFmtId="0" fontId="30" fillId="0" borderId="41" xfId="4" applyFont="1" applyFill="1" applyBorder="1" applyAlignment="1">
      <alignment horizontal="center" vertical="center"/>
    </xf>
    <xf numFmtId="0" fontId="34" fillId="0" borderId="4" xfId="4" applyFont="1" applyFill="1" applyBorder="1" applyAlignment="1" applyProtection="1">
      <alignment horizontal="center" vertical="center"/>
    </xf>
    <xf numFmtId="0" fontId="34" fillId="0" borderId="4" xfId="4" applyFont="1" applyFill="1" applyBorder="1" applyAlignment="1" applyProtection="1">
      <alignment horizontal="center" vertical="center"/>
    </xf>
    <xf numFmtId="0" fontId="27" fillId="0" borderId="4" xfId="4" applyFont="1" applyFill="1" applyBorder="1" applyAlignment="1" applyProtection="1">
      <alignment horizontal="center" vertical="center"/>
    </xf>
    <xf numFmtId="0" fontId="27" fillId="0" borderId="22" xfId="4" applyFont="1" applyFill="1" applyBorder="1" applyAlignment="1" applyProtection="1">
      <alignment horizontal="center" vertical="center"/>
    </xf>
    <xf numFmtId="0" fontId="17" fillId="0" borderId="41" xfId="4" applyFont="1" applyFill="1" applyBorder="1"/>
    <xf numFmtId="0" fontId="17" fillId="0" borderId="4" xfId="4" applyFont="1" applyFill="1" applyBorder="1"/>
    <xf numFmtId="0" fontId="29" fillId="0" borderId="4" xfId="4" applyFont="1" applyFill="1" applyBorder="1" applyAlignment="1" applyProtection="1">
      <alignment horizontal="center" vertical="center" wrapText="1"/>
    </xf>
    <xf numFmtId="0" fontId="29" fillId="0" borderId="4" xfId="4" applyFont="1" applyFill="1" applyBorder="1" applyAlignment="1" applyProtection="1">
      <alignment vertical="center" wrapText="1"/>
    </xf>
    <xf numFmtId="166" fontId="27" fillId="0" borderId="4" xfId="4" applyNumberFormat="1" applyFont="1" applyFill="1" applyBorder="1" applyAlignment="1" applyProtection="1">
      <alignment horizontal="left" vertical="top" wrapText="1"/>
    </xf>
    <xf numFmtId="0" fontId="29" fillId="0" borderId="4" xfId="4" applyFont="1" applyFill="1" applyBorder="1" applyAlignment="1" applyProtection="1">
      <alignment horizontal="left" vertical="top" wrapText="1"/>
    </xf>
    <xf numFmtId="0" fontId="29" fillId="0" borderId="22" xfId="4" applyFont="1" applyFill="1" applyBorder="1" applyAlignment="1" applyProtection="1">
      <alignment horizontal="left" vertical="top" wrapText="1"/>
    </xf>
    <xf numFmtId="0" fontId="14" fillId="0" borderId="41" xfId="4" applyFont="1" applyFill="1" applyBorder="1"/>
    <xf numFmtId="0" fontId="14" fillId="0" borderId="4" xfId="4" applyFont="1" applyFill="1" applyBorder="1"/>
    <xf numFmtId="0" fontId="29" fillId="0" borderId="4" xfId="4" applyFont="1" applyFill="1" applyBorder="1" applyAlignment="1" applyProtection="1">
      <alignment horizontal="left" wrapText="1"/>
    </xf>
    <xf numFmtId="166" fontId="29" fillId="0" borderId="4" xfId="4" applyNumberFormat="1" applyFont="1" applyFill="1" applyBorder="1" applyAlignment="1" applyProtection="1">
      <alignment horizontal="left" vertical="top" wrapText="1"/>
    </xf>
    <xf numFmtId="44" fontId="29" fillId="0" borderId="4" xfId="16" applyFont="1" applyFill="1" applyBorder="1" applyAlignment="1" applyProtection="1">
      <alignment vertical="top" wrapText="1"/>
    </xf>
    <xf numFmtId="9" fontId="29" fillId="0" borderId="4" xfId="17" applyFont="1" applyFill="1" applyBorder="1" applyAlignment="1" applyProtection="1">
      <alignment horizontal="center" vertical="top" wrapText="1"/>
    </xf>
    <xf numFmtId="9" fontId="29" fillId="0" borderId="22" xfId="17" applyFont="1" applyFill="1" applyBorder="1" applyAlignment="1" applyProtection="1">
      <alignment horizontal="center" vertical="top" wrapText="1"/>
    </xf>
    <xf numFmtId="0" fontId="17" fillId="0" borderId="1" xfId="4" applyFont="1" applyBorder="1"/>
    <xf numFmtId="0" fontId="7" fillId="2" borderId="1" xfId="4" applyFont="1" applyFill="1" applyBorder="1"/>
    <xf numFmtId="0" fontId="17" fillId="0" borderId="0" xfId="4" applyFont="1" applyBorder="1"/>
    <xf numFmtId="0" fontId="7" fillId="0" borderId="0" xfId="4" applyFont="1" applyBorder="1"/>
    <xf numFmtId="0" fontId="7" fillId="2" borderId="0" xfId="4" applyFont="1" applyFill="1" applyBorder="1"/>
    <xf numFmtId="0" fontId="17" fillId="0" borderId="0" xfId="4" applyFont="1" applyFill="1"/>
    <xf numFmtId="0" fontId="7" fillId="0" borderId="0" xfId="4" applyFont="1" applyFill="1"/>
    <xf numFmtId="0" fontId="27" fillId="0" borderId="4" xfId="4" applyFont="1" applyFill="1" applyBorder="1" applyAlignment="1" applyProtection="1">
      <alignment horizontal="center" vertical="center" wrapText="1"/>
    </xf>
    <xf numFmtId="0" fontId="27" fillId="0" borderId="4" xfId="4" applyFont="1" applyFill="1" applyBorder="1" applyAlignment="1" applyProtection="1">
      <alignment vertical="center" wrapText="1"/>
    </xf>
    <xf numFmtId="44" fontId="27" fillId="0" borderId="4" xfId="16" applyFont="1" applyFill="1" applyBorder="1" applyAlignment="1" applyProtection="1">
      <alignment horizontal="left" vertical="top" wrapText="1"/>
    </xf>
    <xf numFmtId="9" fontId="27" fillId="0" borderId="4" xfId="17" applyFont="1" applyFill="1" applyBorder="1" applyAlignment="1" applyProtection="1">
      <alignment horizontal="center" vertical="top" wrapText="1"/>
    </xf>
    <xf numFmtId="9" fontId="27" fillId="0" borderId="22" xfId="17" applyFont="1" applyFill="1" applyBorder="1" applyAlignment="1" applyProtection="1">
      <alignment horizontal="center" vertical="top" wrapText="1"/>
    </xf>
    <xf numFmtId="0" fontId="29" fillId="0" borderId="4" xfId="4" applyFont="1" applyFill="1" applyBorder="1" applyAlignment="1" applyProtection="1">
      <alignment horizontal="center" vertical="top" wrapText="1"/>
    </xf>
    <xf numFmtId="0" fontId="27" fillId="2" borderId="41" xfId="4" applyFont="1" applyFill="1" applyBorder="1" applyAlignment="1" applyProtection="1">
      <alignment horizontal="left" vertical="center" wrapText="1"/>
    </xf>
    <xf numFmtId="0" fontId="27" fillId="2" borderId="4" xfId="4" applyFont="1" applyFill="1" applyBorder="1" applyAlignment="1" applyProtection="1">
      <alignment horizontal="left" vertical="center" wrapText="1"/>
    </xf>
    <xf numFmtId="43" fontId="27" fillId="2" borderId="4" xfId="4" applyNumberFormat="1" applyFont="1" applyFill="1" applyBorder="1" applyAlignment="1" applyProtection="1">
      <alignment horizontal="right" vertical="center" wrapText="1"/>
    </xf>
    <xf numFmtId="9" fontId="27" fillId="2" borderId="4" xfId="17" applyFont="1" applyFill="1" applyBorder="1" applyAlignment="1" applyProtection="1">
      <alignment horizontal="center" vertical="top" wrapText="1"/>
    </xf>
    <xf numFmtId="9" fontId="27" fillId="2" borderId="22" xfId="17" applyFont="1" applyFill="1" applyBorder="1" applyAlignment="1" applyProtection="1">
      <alignment horizontal="center" vertical="top" wrapText="1"/>
    </xf>
    <xf numFmtId="0" fontId="34" fillId="0" borderId="41" xfId="4" applyFont="1" applyFill="1" applyBorder="1" applyAlignment="1" applyProtection="1">
      <alignment horizontal="left" vertical="center" wrapText="1"/>
    </xf>
    <xf numFmtId="0" fontId="34" fillId="0" borderId="4" xfId="4" applyFont="1" applyFill="1" applyBorder="1" applyAlignment="1" applyProtection="1">
      <alignment horizontal="left" vertical="center" wrapText="1"/>
    </xf>
    <xf numFmtId="0" fontId="34" fillId="0" borderId="4" xfId="4" applyFont="1" applyFill="1" applyBorder="1" applyAlignment="1" applyProtection="1">
      <alignment horizontal="center" vertical="center" wrapText="1"/>
    </xf>
    <xf numFmtId="0" fontId="34" fillId="0" borderId="4" xfId="4" applyFont="1" applyFill="1" applyBorder="1" applyAlignment="1" applyProtection="1">
      <alignment vertical="center" wrapText="1"/>
    </xf>
    <xf numFmtId="0" fontId="27" fillId="0" borderId="41" xfId="4" applyFont="1" applyFill="1" applyBorder="1" applyAlignment="1" applyProtection="1">
      <alignment horizontal="left" vertical="center" wrapText="1"/>
    </xf>
    <xf numFmtId="0" fontId="27" fillId="0" borderId="4" xfId="4" applyFont="1" applyFill="1" applyBorder="1" applyAlignment="1" applyProtection="1">
      <alignment horizontal="left" vertical="center" wrapText="1"/>
    </xf>
    <xf numFmtId="0" fontId="14" fillId="0" borderId="18" xfId="4" applyFont="1" applyFill="1" applyBorder="1"/>
    <xf numFmtId="0" fontId="14" fillId="0" borderId="17" xfId="4" applyFont="1" applyFill="1" applyBorder="1"/>
    <xf numFmtId="0" fontId="29" fillId="0" borderId="17" xfId="4" applyFont="1" applyFill="1" applyBorder="1" applyAlignment="1" applyProtection="1">
      <alignment horizontal="left" vertical="top" wrapText="1"/>
    </xf>
    <xf numFmtId="0" fontId="29" fillId="0" borderId="17" xfId="4" applyFont="1" applyFill="1" applyBorder="1" applyAlignment="1" applyProtection="1">
      <alignment horizontal="center" vertical="top" wrapText="1"/>
    </xf>
    <xf numFmtId="0" fontId="29" fillId="0" borderId="16" xfId="4" applyFont="1" applyFill="1" applyBorder="1" applyAlignment="1" applyProtection="1">
      <alignment horizontal="left" vertical="top" wrapText="1"/>
    </xf>
    <xf numFmtId="0" fontId="27" fillId="2" borderId="42" xfId="4" applyFont="1" applyFill="1" applyBorder="1" applyAlignment="1" applyProtection="1">
      <alignment horizontal="left" vertical="center" wrapText="1"/>
    </xf>
    <xf numFmtId="0" fontId="27" fillId="2" borderId="43" xfId="4" applyFont="1" applyFill="1" applyBorder="1" applyAlignment="1" applyProtection="1">
      <alignment horizontal="left" vertical="center" wrapText="1"/>
    </xf>
    <xf numFmtId="43" fontId="27" fillId="2" borderId="43" xfId="4" applyNumberFormat="1" applyFont="1" applyFill="1" applyBorder="1" applyAlignment="1" applyProtection="1">
      <alignment horizontal="right" vertical="center" wrapText="1"/>
    </xf>
    <xf numFmtId="9" fontId="27" fillId="2" borderId="43" xfId="17" applyFont="1" applyFill="1" applyBorder="1" applyAlignment="1" applyProtection="1">
      <alignment horizontal="center" vertical="top" wrapText="1"/>
    </xf>
    <xf numFmtId="9" fontId="27" fillId="2" borderId="44" xfId="17" applyFont="1" applyFill="1" applyBorder="1" applyAlignment="1" applyProtection="1">
      <alignment horizontal="center" vertical="top" wrapText="1"/>
    </xf>
    <xf numFmtId="0" fontId="14" fillId="0" borderId="45" xfId="4" applyFont="1" applyBorder="1"/>
    <xf numFmtId="0" fontId="14" fillId="0" borderId="0" xfId="4" applyFont="1" applyBorder="1"/>
    <xf numFmtId="0" fontId="29" fillId="9" borderId="0" xfId="4" applyFont="1" applyFill="1" applyBorder="1" applyAlignment="1" applyProtection="1">
      <alignment horizontal="left" vertical="top" wrapText="1"/>
    </xf>
    <xf numFmtId="0" fontId="29" fillId="9" borderId="0" xfId="4" applyFont="1" applyFill="1" applyBorder="1" applyAlignment="1" applyProtection="1">
      <alignment horizontal="center" vertical="top" wrapText="1"/>
    </xf>
    <xf numFmtId="0" fontId="29" fillId="9" borderId="46" xfId="4" applyFont="1" applyFill="1" applyBorder="1" applyAlignment="1" applyProtection="1">
      <alignment horizontal="left" vertical="top" wrapText="1"/>
    </xf>
    <xf numFmtId="0" fontId="27" fillId="10" borderId="47" xfId="4" applyFont="1" applyFill="1" applyBorder="1" applyAlignment="1" applyProtection="1">
      <alignment horizontal="left" vertical="center" wrapText="1"/>
    </xf>
    <xf numFmtId="0" fontId="27" fillId="10" borderId="7" xfId="4" applyFont="1" applyFill="1" applyBorder="1" applyAlignment="1" applyProtection="1">
      <alignment horizontal="left" vertical="center" wrapText="1"/>
    </xf>
    <xf numFmtId="43" fontId="27" fillId="10" borderId="7" xfId="4" applyNumberFormat="1" applyFont="1" applyFill="1" applyBorder="1" applyAlignment="1" applyProtection="1">
      <alignment horizontal="right" vertical="center" wrapText="1"/>
    </xf>
    <xf numFmtId="9" fontId="27" fillId="4" borderId="7" xfId="17" applyFont="1" applyFill="1" applyBorder="1" applyAlignment="1" applyProtection="1">
      <alignment horizontal="center" vertical="top" wrapText="1"/>
    </xf>
    <xf numFmtId="9" fontId="27" fillId="4" borderId="48" xfId="17" applyFont="1" applyFill="1" applyBorder="1" applyAlignment="1" applyProtection="1">
      <alignment horizontal="center" vertical="top" wrapText="1"/>
    </xf>
    <xf numFmtId="0" fontId="17" fillId="0" borderId="41" xfId="4" applyFont="1" applyBorder="1"/>
    <xf numFmtId="0" fontId="17" fillId="0" borderId="4" xfId="4" applyFont="1" applyBorder="1"/>
    <xf numFmtId="0" fontId="17" fillId="0" borderId="4" xfId="4" applyFont="1" applyBorder="1" applyAlignment="1">
      <alignment horizontal="center"/>
    </xf>
    <xf numFmtId="0" fontId="17" fillId="0" borderId="22" xfId="4" applyFont="1" applyBorder="1"/>
    <xf numFmtId="0" fontId="14" fillId="0" borderId="41" xfId="4" applyFont="1" applyBorder="1" applyProtection="1">
      <protection locked="0"/>
    </xf>
    <xf numFmtId="0" fontId="14" fillId="0" borderId="4" xfId="4" applyFont="1" applyBorder="1" applyProtection="1">
      <protection locked="0"/>
    </xf>
    <xf numFmtId="0" fontId="12" fillId="0" borderId="4" xfId="4" applyBorder="1" applyProtection="1">
      <protection locked="0"/>
    </xf>
    <xf numFmtId="0" fontId="12" fillId="0" borderId="4" xfId="4" applyBorder="1" applyAlignment="1" applyProtection="1">
      <alignment horizontal="center"/>
      <protection locked="0"/>
    </xf>
    <xf numFmtId="0" fontId="7" fillId="0" borderId="18" xfId="4" applyFont="1" applyBorder="1"/>
    <xf numFmtId="0" fontId="7" fillId="0" borderId="17" xfId="4" applyFont="1" applyBorder="1"/>
    <xf numFmtId="0" fontId="7" fillId="0" borderId="16" xfId="4" applyFont="1" applyBorder="1"/>
    <xf numFmtId="0" fontId="3" fillId="3" borderId="25" xfId="0" applyFont="1" applyFill="1" applyBorder="1" applyAlignment="1">
      <alignment horizontal="center" vertical="center" wrapText="1"/>
    </xf>
    <xf numFmtId="0" fontId="3" fillId="3" borderId="27" xfId="0" applyFont="1" applyFill="1" applyBorder="1" applyAlignment="1">
      <alignment horizontal="center" vertical="center"/>
    </xf>
    <xf numFmtId="0" fontId="3" fillId="3" borderId="2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41" xfId="0" applyFont="1" applyFill="1" applyBorder="1" applyAlignment="1">
      <alignment horizontal="justify" vertical="top"/>
    </xf>
    <xf numFmtId="164" fontId="3" fillId="3" borderId="48" xfId="1" applyNumberFormat="1" applyFont="1" applyFill="1" applyBorder="1"/>
    <xf numFmtId="0" fontId="3" fillId="4" borderId="20" xfId="0" applyFont="1" applyFill="1" applyBorder="1" applyAlignment="1">
      <alignment horizontal="justify" vertical="top"/>
    </xf>
    <xf numFmtId="164" fontId="3" fillId="4" borderId="46" xfId="1" applyNumberFormat="1" applyFont="1" applyFill="1" applyBorder="1"/>
    <xf numFmtId="0" fontId="3" fillId="0" borderId="20" xfId="0" applyFont="1" applyBorder="1" applyAlignment="1">
      <alignment horizontal="justify" vertical="top"/>
    </xf>
    <xf numFmtId="164" fontId="3" fillId="0" borderId="46" xfId="1" applyNumberFormat="1" applyFont="1" applyBorder="1"/>
    <xf numFmtId="0" fontId="4" fillId="0" borderId="20" xfId="0" applyFont="1" applyBorder="1" applyAlignment="1">
      <alignment horizontal="justify" vertical="top"/>
    </xf>
    <xf numFmtId="164" fontId="4" fillId="0" borderId="46" xfId="1" applyNumberFormat="1" applyFont="1" applyBorder="1"/>
    <xf numFmtId="0" fontId="3" fillId="2" borderId="20" xfId="0" applyFont="1" applyFill="1" applyBorder="1" applyAlignment="1">
      <alignment horizontal="justify" vertical="top"/>
    </xf>
    <xf numFmtId="0" fontId="4" fillId="2" borderId="20" xfId="0" applyFont="1" applyFill="1" applyBorder="1" applyAlignment="1">
      <alignment horizontal="justify" vertical="top"/>
    </xf>
    <xf numFmtId="164" fontId="4" fillId="4" borderId="46" xfId="1" applyNumberFormat="1" applyFont="1" applyFill="1" applyBorder="1"/>
    <xf numFmtId="164" fontId="3" fillId="4" borderId="19" xfId="1" applyNumberFormat="1" applyFont="1" applyFill="1" applyBorder="1"/>
    <xf numFmtId="0" fontId="4" fillId="0" borderId="49" xfId="0" applyFont="1" applyBorder="1" applyAlignment="1">
      <alignment horizontal="justify" vertical="top"/>
    </xf>
    <xf numFmtId="0" fontId="3" fillId="3" borderId="50" xfId="0" applyFont="1" applyFill="1" applyBorder="1" applyAlignment="1">
      <alignment horizontal="justify" vertical="top"/>
    </xf>
    <xf numFmtId="0" fontId="3" fillId="3" borderId="51" xfId="0" applyFont="1" applyFill="1" applyBorder="1" applyAlignment="1">
      <alignment horizontal="justify" vertical="top"/>
    </xf>
    <xf numFmtId="164" fontId="3" fillId="3" borderId="52" xfId="1" applyNumberFormat="1" applyFont="1" applyFill="1" applyBorder="1"/>
    <xf numFmtId="164" fontId="3" fillId="3" borderId="16" xfId="1" applyNumberFormat="1" applyFont="1" applyFill="1" applyBorder="1"/>
    <xf numFmtId="0" fontId="14" fillId="0" borderId="0" xfId="4" applyFont="1" applyFill="1" applyBorder="1" applyProtection="1">
      <protection locked="0"/>
    </xf>
    <xf numFmtId="3" fontId="14" fillId="0" borderId="0" xfId="4" applyNumberFormat="1" applyFont="1" applyFill="1" applyBorder="1" applyProtection="1">
      <protection locked="0"/>
    </xf>
    <xf numFmtId="0" fontId="20" fillId="0" borderId="0" xfId="6" applyFont="1" applyFill="1" applyBorder="1"/>
    <xf numFmtId="0" fontId="11" fillId="6" borderId="53" xfId="3" applyFont="1" applyFill="1" applyBorder="1" applyAlignment="1">
      <alignment horizontal="center" vertical="center" wrapText="1"/>
    </xf>
    <xf numFmtId="0" fontId="11" fillId="6" borderId="54" xfId="3" applyFont="1" applyFill="1" applyBorder="1" applyAlignment="1">
      <alignment horizontal="center" vertical="center"/>
    </xf>
    <xf numFmtId="0" fontId="11" fillId="6" borderId="55" xfId="3" applyFont="1" applyFill="1" applyBorder="1" applyAlignment="1">
      <alignment horizontal="center" vertical="center"/>
    </xf>
    <xf numFmtId="0" fontId="20" fillId="2" borderId="0" xfId="6" applyFont="1" applyFill="1" applyBorder="1"/>
  </cellXfs>
  <cellStyles count="19">
    <cellStyle name="Millares" xfId="1" builtinId="3"/>
    <cellStyle name="Millares 10" xfId="7" xr:uid="{1B6F5998-6C36-4CC1-899C-4D5D8D5F4EF5}"/>
    <cellStyle name="Millares 2" xfId="5" xr:uid="{93EA87E2-90DE-4CC0-9769-906B43FC3B42}"/>
    <cellStyle name="Millares 2 2" xfId="14" xr:uid="{B50276B3-2C1B-4487-B802-93E2F08EED43}"/>
    <cellStyle name="Millares 2 2 2 2" xfId="10" xr:uid="{78F66A33-EA8A-4AB7-8809-E0AF23D27012}"/>
    <cellStyle name="Millares 5 2 2" xfId="11" xr:uid="{3C42DE6F-EDED-497E-AB2E-629E52FEFFE6}"/>
    <cellStyle name="Moneda 2" xfId="16" xr:uid="{D37E96F6-0596-4F5B-94B9-C758F67D5697}"/>
    <cellStyle name="Normal" xfId="0" builtinId="0"/>
    <cellStyle name="Normal 16 6" xfId="18" xr:uid="{F92A44CF-E81E-44BF-BD3F-B691199E3F6E}"/>
    <cellStyle name="Normal 2" xfId="4" xr:uid="{39ACC068-CDB7-44B8-B358-9D8A3749CC9D}"/>
    <cellStyle name="Normal 2 2" xfId="3" xr:uid="{93F15330-E985-4853-A6B3-3811DD6FF90E}"/>
    <cellStyle name="Normal 2 24" xfId="2" xr:uid="{88A5D07C-9D13-4750-A341-887D0FC7F93A}"/>
    <cellStyle name="Normal 2 3 3" xfId="13" xr:uid="{EAF9DEBB-8E00-4E01-AE4B-DB4660153D16}"/>
    <cellStyle name="Normal 3 10 2" xfId="15" xr:uid="{37855D33-EAB5-49EC-930E-9818FB2927B0}"/>
    <cellStyle name="Normal 3 2 3" xfId="12" xr:uid="{E1AECF93-49DF-4BD9-A7A3-99CFFFD35216}"/>
    <cellStyle name="Normal 5 3 2" xfId="6" xr:uid="{7E226C57-C920-4E89-8886-72BB8EFCAE29}"/>
    <cellStyle name="Normal 5 3 3 2" xfId="8" xr:uid="{B6AC1478-9D61-4D13-B64C-E525D4AFA801}"/>
    <cellStyle name="Porcentaje 2" xfId="17" xr:uid="{C331E0B9-BCAB-462F-BE02-274B9CCE6D90}"/>
    <cellStyle name="SAPBEXstdItem" xfId="9" xr:uid="{9F576870-EAB7-4893-857B-56719F41B9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3\DepuracionCuentas$\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Alfonso%20Mares/2022/CUENTA%20P&#218;BLICA/CUARTO%20TRIMESTRE/ESTADOS%20PARA%20EDICI&#211;N/00%201%20Archivo%20CPA%204T%202022%20Editable%20(Repar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 val="EA"/>
      <sheetName val="EAA"/>
      <sheetName val="EADOP"/>
      <sheetName val="ECSF"/>
      <sheetName val="EFE"/>
      <sheetName val="ESF"/>
      <sheetName val="EVHP"/>
      <sheetName val="Notas 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EAA"/>
      <sheetName val="EADOP"/>
      <sheetName val="IPC"/>
      <sheetName val="Notas PE"/>
      <sheetName val="EAI"/>
      <sheetName val="CtasAdmvas 1"/>
      <sheetName val="CtasAdmvas 2"/>
      <sheetName val="CtasAdmvas 3"/>
      <sheetName val="COG"/>
      <sheetName val="CTG"/>
      <sheetName val="CFF"/>
      <sheetName val="EN"/>
      <sheetName val="ID"/>
      <sheetName val="GCP"/>
      <sheetName val="PPI (2)"/>
      <sheetName val="IR DGPD"/>
      <sheetName val="FF"/>
      <sheetName val="IPF"/>
      <sheetName val="Muebles"/>
      <sheetName val="Inmuebles"/>
      <sheetName val="Muebles_Contable"/>
      <sheetName val="Inmuebles_Contable"/>
      <sheetName val="Ayudas y Subsidios"/>
      <sheetName val="Rel Cta Banc"/>
      <sheetName val="DestinoGtoFed"/>
      <sheetName val="Esq Bur"/>
      <sheetName val="Informació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B9A0-8B4A-40A2-AACE-2FA58FC5E07B}">
  <sheetPr>
    <tabColor theme="9" tint="-0.249977111117893"/>
    <pageSetUpPr fitToPage="1"/>
  </sheetPr>
  <dimension ref="A1:I158"/>
  <sheetViews>
    <sheetView showGridLines="0" tabSelected="1" zoomScaleNormal="100" workbookViewId="0">
      <selection activeCell="C16" sqref="C16"/>
    </sheetView>
  </sheetViews>
  <sheetFormatPr baseColWidth="10" defaultColWidth="11.42578125" defaultRowHeight="12.75" x14ac:dyDescent="0.2"/>
  <cols>
    <col min="1" max="1" width="2.42578125" style="1" customWidth="1"/>
    <col min="2" max="2" width="11.42578125" style="3"/>
    <col min="3" max="3" width="45.140625" style="3" customWidth="1"/>
    <col min="4" max="8" width="19.140625" style="3" customWidth="1"/>
    <col min="9" max="9" width="16.42578125" style="3" customWidth="1"/>
    <col min="10" max="16384" width="11.42578125" style="3"/>
  </cols>
  <sheetData>
    <row r="1" spans="1:9" x14ac:dyDescent="0.2">
      <c r="B1" s="2" t="s">
        <v>0</v>
      </c>
      <c r="C1" s="2"/>
      <c r="D1" s="2"/>
      <c r="E1" s="2"/>
      <c r="F1" s="2"/>
      <c r="G1" s="2"/>
      <c r="H1" s="2"/>
      <c r="I1" s="2"/>
    </row>
    <row r="2" spans="1:9" ht="15" x14ac:dyDescent="0.25">
      <c r="B2" s="2" t="s">
        <v>1</v>
      </c>
      <c r="C2" s="2"/>
      <c r="D2" s="2"/>
      <c r="E2" s="2"/>
      <c r="F2" s="2"/>
      <c r="G2" s="2"/>
      <c r="H2" s="2"/>
      <c r="I2" s="2"/>
    </row>
    <row r="3" spans="1:9" x14ac:dyDescent="0.2">
      <c r="B3" s="2" t="s">
        <v>2</v>
      </c>
      <c r="C3" s="2"/>
      <c r="D3" s="2"/>
      <c r="E3" s="2"/>
      <c r="F3" s="2"/>
      <c r="G3" s="2"/>
      <c r="H3" s="2"/>
      <c r="I3" s="2"/>
    </row>
    <row r="4" spans="1:9" x14ac:dyDescent="0.2">
      <c r="B4" s="4"/>
      <c r="C4" s="4"/>
      <c r="D4" s="4"/>
      <c r="E4" s="4"/>
      <c r="F4" s="4"/>
      <c r="G4" s="4"/>
      <c r="H4" s="4"/>
      <c r="I4" s="4"/>
    </row>
    <row r="5" spans="1:9" x14ac:dyDescent="0.2">
      <c r="B5" s="4"/>
      <c r="C5" s="5" t="s">
        <v>3</v>
      </c>
      <c r="D5" s="6" t="s">
        <v>4</v>
      </c>
      <c r="E5" s="7"/>
      <c r="F5" s="7"/>
      <c r="G5" s="7"/>
      <c r="H5" s="4"/>
      <c r="I5" s="4"/>
    </row>
    <row r="6" spans="1:9" ht="13.5" thickBot="1" x14ac:dyDescent="0.25">
      <c r="B6" s="4"/>
      <c r="C6" s="4"/>
      <c r="D6" s="4"/>
      <c r="E6" s="4"/>
      <c r="F6" s="4"/>
      <c r="G6" s="4"/>
      <c r="H6" s="4"/>
      <c r="I6" s="4"/>
    </row>
    <row r="7" spans="1:9" x14ac:dyDescent="0.2">
      <c r="B7" s="383" t="s">
        <v>5</v>
      </c>
      <c r="C7" s="384" t="s">
        <v>6</v>
      </c>
      <c r="D7" s="385" t="s">
        <v>7</v>
      </c>
      <c r="E7" s="385"/>
      <c r="F7" s="385"/>
      <c r="G7" s="385"/>
      <c r="H7" s="385"/>
      <c r="I7" s="386" t="s">
        <v>8</v>
      </c>
    </row>
    <row r="8" spans="1:9" ht="34.5" customHeight="1" x14ac:dyDescent="0.2">
      <c r="B8" s="387"/>
      <c r="C8" s="8"/>
      <c r="D8" s="9" t="s">
        <v>9</v>
      </c>
      <c r="E8" s="9" t="s">
        <v>10</v>
      </c>
      <c r="F8" s="9" t="s">
        <v>11</v>
      </c>
      <c r="G8" s="9" t="s">
        <v>12</v>
      </c>
      <c r="H8" s="9" t="s">
        <v>13</v>
      </c>
      <c r="I8" s="388"/>
    </row>
    <row r="9" spans="1:9" ht="15" customHeight="1" x14ac:dyDescent="0.2">
      <c r="A9" s="10"/>
      <c r="B9" s="389">
        <v>1</v>
      </c>
      <c r="C9" s="11" t="s">
        <v>14</v>
      </c>
      <c r="D9" s="12">
        <f>+D10+D77</f>
        <v>14344215274.880001</v>
      </c>
      <c r="E9" s="12">
        <f t="shared" ref="E9:H9" si="0">+E10+E77</f>
        <v>804624616.54000008</v>
      </c>
      <c r="F9" s="12">
        <f>+D9+E9</f>
        <v>15148839891.420002</v>
      </c>
      <c r="G9" s="12">
        <f t="shared" si="0"/>
        <v>15132994521.140005</v>
      </c>
      <c r="H9" s="12">
        <f t="shared" si="0"/>
        <v>15132994521.140005</v>
      </c>
      <c r="I9" s="390">
        <f>+H9-D9</f>
        <v>788779246.26000404</v>
      </c>
    </row>
    <row r="10" spans="1:9" ht="15" customHeight="1" x14ac:dyDescent="0.2">
      <c r="A10" s="10"/>
      <c r="B10" s="389">
        <v>1.1000000000000001</v>
      </c>
      <c r="C10" s="11" t="s">
        <v>15</v>
      </c>
      <c r="D10" s="12">
        <f>+D11+D33+D38+D39+D43+D50+D54+D57+D75</f>
        <v>14342428249.880001</v>
      </c>
      <c r="E10" s="12">
        <f t="shared" ref="E10:H10" si="1">+E11+E33+E38+E39+E43+E50+E54+E57+E75</f>
        <v>618837287.94000006</v>
      </c>
      <c r="F10" s="12">
        <f t="shared" ref="F10:F73" si="2">+D10+E10</f>
        <v>14961265537.820002</v>
      </c>
      <c r="G10" s="12">
        <f t="shared" si="1"/>
        <v>14945420167.540005</v>
      </c>
      <c r="H10" s="12">
        <f t="shared" si="1"/>
        <v>14945420167.540005</v>
      </c>
      <c r="I10" s="390">
        <f t="shared" ref="I10:I73" si="3">+H10-D10</f>
        <v>602991917.66000366</v>
      </c>
    </row>
    <row r="11" spans="1:9" ht="15" customHeight="1" x14ac:dyDescent="0.2">
      <c r="A11" s="10"/>
      <c r="B11" s="391" t="s">
        <v>16</v>
      </c>
      <c r="C11" s="13" t="s">
        <v>17</v>
      </c>
      <c r="D11" s="14">
        <f>+D12+D18+D20+D21+D26+D29+D30+D31+D32</f>
        <v>0</v>
      </c>
      <c r="E11" s="14">
        <f t="shared" ref="E11:H11" si="4">+E12+E18+E20+E21+E26+E29+E30+E31+E32</f>
        <v>0</v>
      </c>
      <c r="F11" s="14">
        <f t="shared" si="2"/>
        <v>0</v>
      </c>
      <c r="G11" s="14">
        <f t="shared" si="4"/>
        <v>0</v>
      </c>
      <c r="H11" s="14">
        <f t="shared" si="4"/>
        <v>0</v>
      </c>
      <c r="I11" s="392">
        <f t="shared" si="3"/>
        <v>0</v>
      </c>
    </row>
    <row r="12" spans="1:9" ht="15" customHeight="1" x14ac:dyDescent="0.2">
      <c r="A12" s="10"/>
      <c r="B12" s="391" t="s">
        <v>18</v>
      </c>
      <c r="C12" s="13" t="s">
        <v>19</v>
      </c>
      <c r="D12" s="14">
        <f>+D13+D15+D17</f>
        <v>0</v>
      </c>
      <c r="E12" s="14">
        <f t="shared" ref="E12:H12" si="5">+E13+E15+E17</f>
        <v>0</v>
      </c>
      <c r="F12" s="14">
        <f t="shared" si="2"/>
        <v>0</v>
      </c>
      <c r="G12" s="14">
        <f t="shared" si="5"/>
        <v>0</v>
      </c>
      <c r="H12" s="14">
        <f t="shared" si="5"/>
        <v>0</v>
      </c>
      <c r="I12" s="392">
        <f t="shared" si="3"/>
        <v>0</v>
      </c>
    </row>
    <row r="13" spans="1:9" ht="15" customHeight="1" x14ac:dyDescent="0.2">
      <c r="A13" s="10"/>
      <c r="B13" s="393" t="s">
        <v>20</v>
      </c>
      <c r="C13" s="15" t="s">
        <v>21</v>
      </c>
      <c r="D13" s="16">
        <f>+D14</f>
        <v>0</v>
      </c>
      <c r="E13" s="16">
        <f t="shared" ref="E13:H13" si="6">+E14</f>
        <v>0</v>
      </c>
      <c r="F13" s="16">
        <f t="shared" si="2"/>
        <v>0</v>
      </c>
      <c r="G13" s="16">
        <f t="shared" si="6"/>
        <v>0</v>
      </c>
      <c r="H13" s="16">
        <f t="shared" si="6"/>
        <v>0</v>
      </c>
      <c r="I13" s="394">
        <f t="shared" si="3"/>
        <v>0</v>
      </c>
    </row>
    <row r="14" spans="1:9" ht="15" customHeight="1" x14ac:dyDescent="0.2">
      <c r="A14" s="17">
        <v>111111</v>
      </c>
      <c r="B14" s="395" t="s">
        <v>22</v>
      </c>
      <c r="C14" s="18" t="s">
        <v>23</v>
      </c>
      <c r="D14" s="19"/>
      <c r="E14" s="19"/>
      <c r="F14" s="19">
        <f t="shared" si="2"/>
        <v>0</v>
      </c>
      <c r="G14" s="19"/>
      <c r="H14" s="19"/>
      <c r="I14" s="396">
        <f t="shared" si="3"/>
        <v>0</v>
      </c>
    </row>
    <row r="15" spans="1:9" ht="15" customHeight="1" x14ac:dyDescent="0.2">
      <c r="A15" s="10"/>
      <c r="B15" s="393" t="s">
        <v>24</v>
      </c>
      <c r="C15" s="15" t="s">
        <v>25</v>
      </c>
      <c r="D15" s="16">
        <f>+D16</f>
        <v>0</v>
      </c>
      <c r="E15" s="16">
        <f t="shared" ref="E15:H15" si="7">+E16</f>
        <v>0</v>
      </c>
      <c r="F15" s="16">
        <f t="shared" si="2"/>
        <v>0</v>
      </c>
      <c r="G15" s="16">
        <f t="shared" si="7"/>
        <v>0</v>
      </c>
      <c r="H15" s="16">
        <f t="shared" si="7"/>
        <v>0</v>
      </c>
      <c r="I15" s="394">
        <f t="shared" si="3"/>
        <v>0</v>
      </c>
    </row>
    <row r="16" spans="1:9" ht="15" customHeight="1" x14ac:dyDescent="0.2">
      <c r="A16" s="17">
        <v>111121</v>
      </c>
      <c r="B16" s="395" t="s">
        <v>26</v>
      </c>
      <c r="C16" s="18" t="s">
        <v>23</v>
      </c>
      <c r="D16" s="19"/>
      <c r="E16" s="19"/>
      <c r="F16" s="19">
        <f t="shared" si="2"/>
        <v>0</v>
      </c>
      <c r="G16" s="19"/>
      <c r="H16" s="19"/>
      <c r="I16" s="396">
        <f t="shared" si="3"/>
        <v>0</v>
      </c>
    </row>
    <row r="17" spans="1:9" ht="15" customHeight="1" x14ac:dyDescent="0.2">
      <c r="A17" s="17">
        <v>11113</v>
      </c>
      <c r="B17" s="393" t="s">
        <v>27</v>
      </c>
      <c r="C17" s="15" t="s">
        <v>28</v>
      </c>
      <c r="D17" s="19"/>
      <c r="E17" s="19"/>
      <c r="F17" s="19">
        <f t="shared" si="2"/>
        <v>0</v>
      </c>
      <c r="G17" s="19"/>
      <c r="H17" s="19"/>
      <c r="I17" s="396">
        <f t="shared" si="3"/>
        <v>0</v>
      </c>
    </row>
    <row r="18" spans="1:9" ht="15" customHeight="1" x14ac:dyDescent="0.2">
      <c r="A18" s="10"/>
      <c r="B18" s="391" t="s">
        <v>29</v>
      </c>
      <c r="C18" s="13" t="s">
        <v>30</v>
      </c>
      <c r="D18" s="14">
        <f>SUM(D19)</f>
        <v>0</v>
      </c>
      <c r="E18" s="14">
        <f t="shared" ref="E18:H18" si="8">SUM(E19)</f>
        <v>0</v>
      </c>
      <c r="F18" s="14">
        <f t="shared" si="2"/>
        <v>0</v>
      </c>
      <c r="G18" s="14">
        <f t="shared" si="8"/>
        <v>0</v>
      </c>
      <c r="H18" s="14">
        <f t="shared" si="8"/>
        <v>0</v>
      </c>
      <c r="I18" s="392">
        <f t="shared" si="3"/>
        <v>0</v>
      </c>
    </row>
    <row r="19" spans="1:9" ht="15" customHeight="1" x14ac:dyDescent="0.2">
      <c r="A19" s="17">
        <v>11121</v>
      </c>
      <c r="B19" s="395" t="s">
        <v>31</v>
      </c>
      <c r="C19" s="18" t="s">
        <v>32</v>
      </c>
      <c r="D19" s="19"/>
      <c r="E19" s="19"/>
      <c r="F19" s="19">
        <f t="shared" si="2"/>
        <v>0</v>
      </c>
      <c r="G19" s="19"/>
      <c r="H19" s="19"/>
      <c r="I19" s="396">
        <f t="shared" si="3"/>
        <v>0</v>
      </c>
    </row>
    <row r="20" spans="1:9" ht="15" customHeight="1" x14ac:dyDescent="0.2">
      <c r="A20" s="17">
        <v>1113</v>
      </c>
      <c r="B20" s="391" t="s">
        <v>33</v>
      </c>
      <c r="C20" s="13" t="s">
        <v>34</v>
      </c>
      <c r="D20" s="14"/>
      <c r="E20" s="14"/>
      <c r="F20" s="14">
        <f t="shared" si="2"/>
        <v>0</v>
      </c>
      <c r="G20" s="14"/>
      <c r="H20" s="14"/>
      <c r="I20" s="392">
        <f t="shared" si="3"/>
        <v>0</v>
      </c>
    </row>
    <row r="21" spans="1:9" ht="15" customHeight="1" x14ac:dyDescent="0.2">
      <c r="A21" s="10"/>
      <c r="B21" s="391" t="s">
        <v>35</v>
      </c>
      <c r="C21" s="13" t="s">
        <v>36</v>
      </c>
      <c r="D21" s="14">
        <f>+D22</f>
        <v>0</v>
      </c>
      <c r="E21" s="14">
        <f t="shared" ref="E21:H21" si="9">+E22</f>
        <v>0</v>
      </c>
      <c r="F21" s="14">
        <f t="shared" si="2"/>
        <v>0</v>
      </c>
      <c r="G21" s="14">
        <f t="shared" si="9"/>
        <v>0</v>
      </c>
      <c r="H21" s="14">
        <f t="shared" si="9"/>
        <v>0</v>
      </c>
      <c r="I21" s="392">
        <f t="shared" si="3"/>
        <v>0</v>
      </c>
    </row>
    <row r="22" spans="1:9" ht="15" customHeight="1" x14ac:dyDescent="0.2">
      <c r="A22" s="17"/>
      <c r="B22" s="393" t="s">
        <v>37</v>
      </c>
      <c r="C22" s="15" t="s">
        <v>38</v>
      </c>
      <c r="D22" s="16">
        <f>SUM(D23:D25)</f>
        <v>0</v>
      </c>
      <c r="E22" s="16">
        <f t="shared" ref="E22:H22" si="10">SUM(E23:E25)</f>
        <v>0</v>
      </c>
      <c r="F22" s="16">
        <f t="shared" si="2"/>
        <v>0</v>
      </c>
      <c r="G22" s="16">
        <f t="shared" si="10"/>
        <v>0</v>
      </c>
      <c r="H22" s="16">
        <f t="shared" si="10"/>
        <v>0</v>
      </c>
      <c r="I22" s="394">
        <f t="shared" si="3"/>
        <v>0</v>
      </c>
    </row>
    <row r="23" spans="1:9" ht="15" customHeight="1" x14ac:dyDescent="0.2">
      <c r="A23" s="17">
        <v>111411</v>
      </c>
      <c r="B23" s="395" t="s">
        <v>39</v>
      </c>
      <c r="C23" s="18" t="s">
        <v>40</v>
      </c>
      <c r="D23" s="19"/>
      <c r="E23" s="19"/>
      <c r="F23" s="19">
        <f t="shared" si="2"/>
        <v>0</v>
      </c>
      <c r="G23" s="19"/>
      <c r="H23" s="19"/>
      <c r="I23" s="396">
        <f t="shared" si="3"/>
        <v>0</v>
      </c>
    </row>
    <row r="24" spans="1:9" ht="15" customHeight="1" x14ac:dyDescent="0.2">
      <c r="A24" s="17">
        <v>111412</v>
      </c>
      <c r="B24" s="395" t="s">
        <v>41</v>
      </c>
      <c r="C24" s="18" t="s">
        <v>42</v>
      </c>
      <c r="D24" s="19"/>
      <c r="E24" s="19"/>
      <c r="F24" s="19">
        <f t="shared" si="2"/>
        <v>0</v>
      </c>
      <c r="G24" s="19"/>
      <c r="H24" s="19"/>
      <c r="I24" s="396">
        <f t="shared" si="3"/>
        <v>0</v>
      </c>
    </row>
    <row r="25" spans="1:9" ht="15" customHeight="1" x14ac:dyDescent="0.2">
      <c r="A25" s="17">
        <v>111413</v>
      </c>
      <c r="B25" s="395" t="s">
        <v>43</v>
      </c>
      <c r="C25" s="18" t="s">
        <v>44</v>
      </c>
      <c r="D25" s="19"/>
      <c r="E25" s="19"/>
      <c r="F25" s="19">
        <f t="shared" si="2"/>
        <v>0</v>
      </c>
      <c r="G25" s="19"/>
      <c r="H25" s="19"/>
      <c r="I25" s="396">
        <f t="shared" si="3"/>
        <v>0</v>
      </c>
    </row>
    <row r="26" spans="1:9" ht="15" customHeight="1" x14ac:dyDescent="0.2">
      <c r="A26" s="10"/>
      <c r="B26" s="391" t="s">
        <v>45</v>
      </c>
      <c r="C26" s="13" t="s">
        <v>46</v>
      </c>
      <c r="D26" s="14">
        <f>SUM(D27:D28)</f>
        <v>0</v>
      </c>
      <c r="E26" s="14">
        <f t="shared" ref="E26:H26" si="11">SUM(E27:E28)</f>
        <v>0</v>
      </c>
      <c r="F26" s="14">
        <f t="shared" si="2"/>
        <v>0</v>
      </c>
      <c r="G26" s="14">
        <f t="shared" si="11"/>
        <v>0</v>
      </c>
      <c r="H26" s="14">
        <f t="shared" si="11"/>
        <v>0</v>
      </c>
      <c r="I26" s="392">
        <f t="shared" si="3"/>
        <v>0</v>
      </c>
    </row>
    <row r="27" spans="1:9" ht="15" customHeight="1" x14ac:dyDescent="0.2">
      <c r="A27" s="17">
        <v>11151</v>
      </c>
      <c r="B27" s="395" t="s">
        <v>47</v>
      </c>
      <c r="C27" s="18" t="s">
        <v>48</v>
      </c>
      <c r="D27" s="19"/>
      <c r="E27" s="19">
        <v>0</v>
      </c>
      <c r="F27" s="19">
        <f t="shared" si="2"/>
        <v>0</v>
      </c>
      <c r="G27" s="19"/>
      <c r="H27" s="19"/>
      <c r="I27" s="396">
        <f t="shared" si="3"/>
        <v>0</v>
      </c>
    </row>
    <row r="28" spans="1:9" ht="15" customHeight="1" x14ac:dyDescent="0.2">
      <c r="A28" s="17">
        <v>11152</v>
      </c>
      <c r="B28" s="395" t="s">
        <v>49</v>
      </c>
      <c r="C28" s="18" t="s">
        <v>50</v>
      </c>
      <c r="D28" s="19"/>
      <c r="E28" s="19"/>
      <c r="F28" s="19">
        <f t="shared" si="2"/>
        <v>0</v>
      </c>
      <c r="G28" s="19"/>
      <c r="H28" s="19"/>
      <c r="I28" s="396">
        <f t="shared" si="3"/>
        <v>0</v>
      </c>
    </row>
    <row r="29" spans="1:9" ht="15" customHeight="1" x14ac:dyDescent="0.2">
      <c r="A29" s="17">
        <v>1116</v>
      </c>
      <c r="B29" s="391" t="s">
        <v>51</v>
      </c>
      <c r="C29" s="13" t="s">
        <v>52</v>
      </c>
      <c r="D29" s="14"/>
      <c r="E29" s="14"/>
      <c r="F29" s="14">
        <f t="shared" si="2"/>
        <v>0</v>
      </c>
      <c r="G29" s="14"/>
      <c r="H29" s="14"/>
      <c r="I29" s="392">
        <f t="shared" si="3"/>
        <v>0</v>
      </c>
    </row>
    <row r="30" spans="1:9" ht="15" customHeight="1" x14ac:dyDescent="0.2">
      <c r="A30" s="17">
        <v>1117</v>
      </c>
      <c r="B30" s="391" t="s">
        <v>53</v>
      </c>
      <c r="C30" s="13" t="s">
        <v>54</v>
      </c>
      <c r="D30" s="14"/>
      <c r="E30" s="14"/>
      <c r="F30" s="14">
        <f t="shared" si="2"/>
        <v>0</v>
      </c>
      <c r="G30" s="14"/>
      <c r="H30" s="14"/>
      <c r="I30" s="392">
        <f t="shared" si="3"/>
        <v>0</v>
      </c>
    </row>
    <row r="31" spans="1:9" ht="15" customHeight="1" x14ac:dyDescent="0.2">
      <c r="A31" s="17">
        <v>1118</v>
      </c>
      <c r="B31" s="391" t="s">
        <v>55</v>
      </c>
      <c r="C31" s="13" t="s">
        <v>56</v>
      </c>
      <c r="D31" s="14"/>
      <c r="E31" s="14"/>
      <c r="F31" s="14">
        <f t="shared" si="2"/>
        <v>0</v>
      </c>
      <c r="G31" s="14"/>
      <c r="H31" s="14"/>
      <c r="I31" s="392">
        <f t="shared" si="3"/>
        <v>0</v>
      </c>
    </row>
    <row r="32" spans="1:9" ht="15" customHeight="1" x14ac:dyDescent="0.2">
      <c r="A32" s="17">
        <v>1119</v>
      </c>
      <c r="B32" s="391" t="s">
        <v>57</v>
      </c>
      <c r="C32" s="13" t="s">
        <v>58</v>
      </c>
      <c r="D32" s="14"/>
      <c r="E32" s="14"/>
      <c r="F32" s="14">
        <f t="shared" si="2"/>
        <v>0</v>
      </c>
      <c r="G32" s="14"/>
      <c r="H32" s="14"/>
      <c r="I32" s="392">
        <f t="shared" si="3"/>
        <v>0</v>
      </c>
    </row>
    <row r="33" spans="1:9" ht="15" customHeight="1" x14ac:dyDescent="0.2">
      <c r="A33" s="10"/>
      <c r="B33" s="391" t="s">
        <v>59</v>
      </c>
      <c r="C33" s="13" t="s">
        <v>60</v>
      </c>
      <c r="D33" s="14">
        <f>SUM(D34:D37)</f>
        <v>0</v>
      </c>
      <c r="E33" s="14">
        <f t="shared" ref="E33:H33" si="12">SUM(E34:E37)</f>
        <v>0</v>
      </c>
      <c r="F33" s="14">
        <f t="shared" si="2"/>
        <v>0</v>
      </c>
      <c r="G33" s="14">
        <f t="shared" si="12"/>
        <v>0</v>
      </c>
      <c r="H33" s="14">
        <f t="shared" si="12"/>
        <v>0</v>
      </c>
      <c r="I33" s="392">
        <f t="shared" si="3"/>
        <v>0</v>
      </c>
    </row>
    <row r="34" spans="1:9" ht="15" customHeight="1" x14ac:dyDescent="0.2">
      <c r="A34" s="17">
        <v>1121</v>
      </c>
      <c r="B34" s="395" t="s">
        <v>61</v>
      </c>
      <c r="C34" s="18" t="s">
        <v>62</v>
      </c>
      <c r="D34" s="19"/>
      <c r="E34" s="19"/>
      <c r="F34" s="19">
        <f t="shared" si="2"/>
        <v>0</v>
      </c>
      <c r="G34" s="19"/>
      <c r="H34" s="19"/>
      <c r="I34" s="396">
        <f t="shared" si="3"/>
        <v>0</v>
      </c>
    </row>
    <row r="35" spans="1:9" ht="15" customHeight="1" x14ac:dyDescent="0.2">
      <c r="A35" s="17">
        <v>1122</v>
      </c>
      <c r="B35" s="395" t="s">
        <v>63</v>
      </c>
      <c r="C35" s="18" t="s">
        <v>64</v>
      </c>
      <c r="D35" s="19"/>
      <c r="E35" s="19"/>
      <c r="F35" s="19">
        <f t="shared" si="2"/>
        <v>0</v>
      </c>
      <c r="G35" s="19"/>
      <c r="H35" s="19"/>
      <c r="I35" s="396">
        <f t="shared" si="3"/>
        <v>0</v>
      </c>
    </row>
    <row r="36" spans="1:9" ht="15" customHeight="1" x14ac:dyDescent="0.2">
      <c r="A36" s="17">
        <v>1123</v>
      </c>
      <c r="B36" s="395" t="s">
        <v>65</v>
      </c>
      <c r="C36" s="18" t="s">
        <v>66</v>
      </c>
      <c r="D36" s="19"/>
      <c r="E36" s="19"/>
      <c r="F36" s="19">
        <f t="shared" si="2"/>
        <v>0</v>
      </c>
      <c r="G36" s="19"/>
      <c r="H36" s="19"/>
      <c r="I36" s="396">
        <f t="shared" si="3"/>
        <v>0</v>
      </c>
    </row>
    <row r="37" spans="1:9" ht="15" customHeight="1" x14ac:dyDescent="0.2">
      <c r="A37" s="17">
        <v>1124</v>
      </c>
      <c r="B37" s="395" t="s">
        <v>67</v>
      </c>
      <c r="C37" s="18" t="s">
        <v>68</v>
      </c>
      <c r="D37" s="19"/>
      <c r="E37" s="19"/>
      <c r="F37" s="19">
        <f t="shared" si="2"/>
        <v>0</v>
      </c>
      <c r="G37" s="19"/>
      <c r="H37" s="19"/>
      <c r="I37" s="396">
        <f t="shared" si="3"/>
        <v>0</v>
      </c>
    </row>
    <row r="38" spans="1:9" ht="15" customHeight="1" x14ac:dyDescent="0.2">
      <c r="A38" s="17">
        <v>113</v>
      </c>
      <c r="B38" s="391" t="s">
        <v>69</v>
      </c>
      <c r="C38" s="13" t="s">
        <v>70</v>
      </c>
      <c r="D38" s="14"/>
      <c r="E38" s="14"/>
      <c r="F38" s="14">
        <f t="shared" si="2"/>
        <v>0</v>
      </c>
      <c r="G38" s="14"/>
      <c r="H38" s="14"/>
      <c r="I38" s="392">
        <f t="shared" si="3"/>
        <v>0</v>
      </c>
    </row>
    <row r="39" spans="1:9" ht="15" customHeight="1" x14ac:dyDescent="0.2">
      <c r="A39" s="10"/>
      <c r="B39" s="391" t="s">
        <v>71</v>
      </c>
      <c r="C39" s="13" t="s">
        <v>72</v>
      </c>
      <c r="D39" s="14">
        <f>SUM(D40:D42)</f>
        <v>0</v>
      </c>
      <c r="E39" s="14">
        <f t="shared" ref="E39:H39" si="13">SUM(E40:E42)</f>
        <v>0</v>
      </c>
      <c r="F39" s="14">
        <f t="shared" si="2"/>
        <v>0</v>
      </c>
      <c r="G39" s="14">
        <f t="shared" si="13"/>
        <v>0</v>
      </c>
      <c r="H39" s="14">
        <f t="shared" si="13"/>
        <v>0</v>
      </c>
      <c r="I39" s="392">
        <f t="shared" si="3"/>
        <v>0</v>
      </c>
    </row>
    <row r="40" spans="1:9" ht="15" customHeight="1" x14ac:dyDescent="0.2">
      <c r="A40" s="17">
        <v>1141</v>
      </c>
      <c r="B40" s="395" t="s">
        <v>73</v>
      </c>
      <c r="C40" s="18" t="s">
        <v>74</v>
      </c>
      <c r="D40" s="19"/>
      <c r="E40" s="19"/>
      <c r="F40" s="19">
        <f t="shared" si="2"/>
        <v>0</v>
      </c>
      <c r="G40" s="19"/>
      <c r="H40" s="19"/>
      <c r="I40" s="396">
        <f t="shared" si="3"/>
        <v>0</v>
      </c>
    </row>
    <row r="41" spans="1:9" ht="15" customHeight="1" x14ac:dyDescent="0.2">
      <c r="A41" s="17">
        <v>1142</v>
      </c>
      <c r="B41" s="395" t="s">
        <v>75</v>
      </c>
      <c r="C41" s="18" t="s">
        <v>76</v>
      </c>
      <c r="D41" s="19"/>
      <c r="E41" s="19"/>
      <c r="F41" s="19">
        <f t="shared" si="2"/>
        <v>0</v>
      </c>
      <c r="G41" s="19"/>
      <c r="H41" s="19"/>
      <c r="I41" s="396">
        <f t="shared" si="3"/>
        <v>0</v>
      </c>
    </row>
    <row r="42" spans="1:9" ht="15" customHeight="1" x14ac:dyDescent="0.2">
      <c r="A42" s="17">
        <v>1143</v>
      </c>
      <c r="B42" s="395" t="s">
        <v>77</v>
      </c>
      <c r="C42" s="18" t="s">
        <v>78</v>
      </c>
      <c r="D42" s="19"/>
      <c r="E42" s="19"/>
      <c r="F42" s="19">
        <f t="shared" si="2"/>
        <v>0</v>
      </c>
      <c r="G42" s="19"/>
      <c r="H42" s="19"/>
      <c r="I42" s="396">
        <f t="shared" si="3"/>
        <v>0</v>
      </c>
    </row>
    <row r="43" spans="1:9" ht="15" customHeight="1" x14ac:dyDescent="0.2">
      <c r="A43" s="10"/>
      <c r="B43" s="391" t="s">
        <v>79</v>
      </c>
      <c r="C43" s="13" t="s">
        <v>80</v>
      </c>
      <c r="D43" s="14">
        <f>+D44+D47+D48+D49</f>
        <v>0</v>
      </c>
      <c r="E43" s="14">
        <f t="shared" ref="E43:H43" si="14">+E44+E47+E48+E49</f>
        <v>0</v>
      </c>
      <c r="F43" s="14">
        <f t="shared" si="2"/>
        <v>0</v>
      </c>
      <c r="G43" s="14">
        <f t="shared" si="14"/>
        <v>0</v>
      </c>
      <c r="H43" s="14">
        <f t="shared" si="14"/>
        <v>0</v>
      </c>
      <c r="I43" s="392">
        <f t="shared" si="3"/>
        <v>0</v>
      </c>
    </row>
    <row r="44" spans="1:9" ht="15" customHeight="1" x14ac:dyDescent="0.2">
      <c r="A44" s="17"/>
      <c r="B44" s="393" t="s">
        <v>81</v>
      </c>
      <c r="C44" s="15" t="s">
        <v>82</v>
      </c>
      <c r="D44" s="16">
        <f>+D45+D46</f>
        <v>0</v>
      </c>
      <c r="E44" s="16">
        <f t="shared" ref="E44:H44" si="15">+E45+E46</f>
        <v>0</v>
      </c>
      <c r="F44" s="16">
        <f t="shared" si="2"/>
        <v>0</v>
      </c>
      <c r="G44" s="16">
        <f t="shared" si="15"/>
        <v>0</v>
      </c>
      <c r="H44" s="16">
        <f t="shared" si="15"/>
        <v>0</v>
      </c>
      <c r="I44" s="394">
        <f t="shared" si="3"/>
        <v>0</v>
      </c>
    </row>
    <row r="45" spans="1:9" ht="15" customHeight="1" x14ac:dyDescent="0.2">
      <c r="A45" s="17">
        <v>11511</v>
      </c>
      <c r="B45" s="395" t="s">
        <v>83</v>
      </c>
      <c r="C45" s="18" t="s">
        <v>84</v>
      </c>
      <c r="D45" s="19"/>
      <c r="E45" s="19"/>
      <c r="F45" s="19">
        <f t="shared" si="2"/>
        <v>0</v>
      </c>
      <c r="G45" s="19"/>
      <c r="H45" s="19"/>
      <c r="I45" s="396">
        <f t="shared" si="3"/>
        <v>0</v>
      </c>
    </row>
    <row r="46" spans="1:9" ht="15" customHeight="1" x14ac:dyDescent="0.2">
      <c r="A46" s="17">
        <v>11512</v>
      </c>
      <c r="B46" s="395" t="s">
        <v>85</v>
      </c>
      <c r="C46" s="18" t="s">
        <v>86</v>
      </c>
      <c r="D46" s="19"/>
      <c r="E46" s="19"/>
      <c r="F46" s="19">
        <f t="shared" si="2"/>
        <v>0</v>
      </c>
      <c r="G46" s="19"/>
      <c r="H46" s="19"/>
      <c r="I46" s="396">
        <f t="shared" si="3"/>
        <v>0</v>
      </c>
    </row>
    <row r="47" spans="1:9" ht="15" customHeight="1" x14ac:dyDescent="0.2">
      <c r="A47" s="17">
        <v>1152</v>
      </c>
      <c r="B47" s="393" t="s">
        <v>87</v>
      </c>
      <c r="C47" s="15" t="s">
        <v>88</v>
      </c>
      <c r="D47" s="16"/>
      <c r="E47" s="16"/>
      <c r="F47" s="16">
        <f t="shared" si="2"/>
        <v>0</v>
      </c>
      <c r="G47" s="16"/>
      <c r="H47" s="16"/>
      <c r="I47" s="394">
        <f t="shared" si="3"/>
        <v>0</v>
      </c>
    </row>
    <row r="48" spans="1:9" ht="15" customHeight="1" x14ac:dyDescent="0.2">
      <c r="A48" s="17">
        <v>1153</v>
      </c>
      <c r="B48" s="393" t="s">
        <v>89</v>
      </c>
      <c r="C48" s="15" t="s">
        <v>90</v>
      </c>
      <c r="D48" s="16"/>
      <c r="E48" s="16"/>
      <c r="F48" s="16">
        <f t="shared" si="2"/>
        <v>0</v>
      </c>
      <c r="G48" s="16"/>
      <c r="H48" s="16"/>
      <c r="I48" s="394">
        <f t="shared" si="3"/>
        <v>0</v>
      </c>
    </row>
    <row r="49" spans="1:9" ht="15" customHeight="1" x14ac:dyDescent="0.2">
      <c r="A49" s="17">
        <v>1154</v>
      </c>
      <c r="B49" s="393" t="s">
        <v>91</v>
      </c>
      <c r="C49" s="15" t="s">
        <v>92</v>
      </c>
      <c r="D49" s="16"/>
      <c r="E49" s="16"/>
      <c r="F49" s="16">
        <f t="shared" si="2"/>
        <v>0</v>
      </c>
      <c r="G49" s="16"/>
      <c r="H49" s="16"/>
      <c r="I49" s="394">
        <f t="shared" si="3"/>
        <v>0</v>
      </c>
    </row>
    <row r="50" spans="1:9" ht="15" customHeight="1" x14ac:dyDescent="0.2">
      <c r="A50" s="10"/>
      <c r="B50" s="391" t="s">
        <v>93</v>
      </c>
      <c r="C50" s="13" t="s">
        <v>94</v>
      </c>
      <c r="D50" s="14">
        <f>SUM(D51:D53)</f>
        <v>21153101</v>
      </c>
      <c r="E50" s="14">
        <f t="shared" ref="E50:H50" si="16">SUM(E51:E53)</f>
        <v>6053266.5300000003</v>
      </c>
      <c r="F50" s="14">
        <f t="shared" si="2"/>
        <v>27206367.530000001</v>
      </c>
      <c r="G50" s="14">
        <f t="shared" si="16"/>
        <v>27206367.530000001</v>
      </c>
      <c r="H50" s="14">
        <f t="shared" si="16"/>
        <v>27206367.530000001</v>
      </c>
      <c r="I50" s="392">
        <f t="shared" si="3"/>
        <v>6053266.5300000012</v>
      </c>
    </row>
    <row r="51" spans="1:9" ht="15" customHeight="1" x14ac:dyDescent="0.2">
      <c r="A51" s="17">
        <v>1161</v>
      </c>
      <c r="B51" s="395" t="s">
        <v>95</v>
      </c>
      <c r="C51" s="18" t="s">
        <v>96</v>
      </c>
      <c r="D51" s="19"/>
      <c r="E51" s="19"/>
      <c r="F51" s="19">
        <f t="shared" si="2"/>
        <v>0</v>
      </c>
      <c r="G51" s="19"/>
      <c r="H51" s="19"/>
      <c r="I51" s="396">
        <f t="shared" si="3"/>
        <v>0</v>
      </c>
    </row>
    <row r="52" spans="1:9" ht="15" customHeight="1" x14ac:dyDescent="0.2">
      <c r="A52" s="17">
        <v>1162</v>
      </c>
      <c r="B52" s="395" t="s">
        <v>97</v>
      </c>
      <c r="C52" s="18" t="s">
        <v>98</v>
      </c>
      <c r="D52" s="19"/>
      <c r="E52" s="19">
        <v>0</v>
      </c>
      <c r="F52" s="19">
        <f t="shared" si="2"/>
        <v>0</v>
      </c>
      <c r="G52" s="19"/>
      <c r="H52" s="19"/>
      <c r="I52" s="396">
        <f t="shared" si="3"/>
        <v>0</v>
      </c>
    </row>
    <row r="53" spans="1:9" ht="15" customHeight="1" x14ac:dyDescent="0.2">
      <c r="A53" s="17">
        <v>1163</v>
      </c>
      <c r="B53" s="395" t="s">
        <v>99</v>
      </c>
      <c r="C53" s="18" t="s">
        <v>100</v>
      </c>
      <c r="D53" s="19">
        <v>21153101</v>
      </c>
      <c r="E53" s="19">
        <v>6053266.5300000003</v>
      </c>
      <c r="F53" s="19">
        <f t="shared" si="2"/>
        <v>27206367.530000001</v>
      </c>
      <c r="G53" s="19">
        <v>27206367.530000001</v>
      </c>
      <c r="H53" s="19">
        <v>27206367.530000001</v>
      </c>
      <c r="I53" s="396">
        <f t="shared" si="3"/>
        <v>6053266.5300000012</v>
      </c>
    </row>
    <row r="54" spans="1:9" ht="15" customHeight="1" x14ac:dyDescent="0.2">
      <c r="A54" s="10"/>
      <c r="B54" s="391" t="s">
        <v>101</v>
      </c>
      <c r="C54" s="13" t="s">
        <v>102</v>
      </c>
      <c r="D54" s="14">
        <f>SUM(D55:D56)</f>
        <v>0</v>
      </c>
      <c r="E54" s="14">
        <f t="shared" ref="E54:H54" si="17">SUM(E55:E56)</f>
        <v>0</v>
      </c>
      <c r="F54" s="14">
        <f t="shared" si="2"/>
        <v>0</v>
      </c>
      <c r="G54" s="14">
        <f t="shared" si="17"/>
        <v>0</v>
      </c>
      <c r="H54" s="14">
        <f t="shared" si="17"/>
        <v>0</v>
      </c>
      <c r="I54" s="392">
        <f t="shared" si="3"/>
        <v>0</v>
      </c>
    </row>
    <row r="55" spans="1:9" ht="15" customHeight="1" x14ac:dyDescent="0.2">
      <c r="A55" s="17">
        <v>1171</v>
      </c>
      <c r="B55" s="395" t="s">
        <v>103</v>
      </c>
      <c r="C55" s="18" t="s">
        <v>104</v>
      </c>
      <c r="D55" s="19"/>
      <c r="E55" s="19"/>
      <c r="F55" s="19">
        <f t="shared" si="2"/>
        <v>0</v>
      </c>
      <c r="G55" s="19"/>
      <c r="H55" s="19"/>
      <c r="I55" s="396">
        <f t="shared" si="3"/>
        <v>0</v>
      </c>
    </row>
    <row r="56" spans="1:9" ht="15" customHeight="1" x14ac:dyDescent="0.2">
      <c r="A56" s="17">
        <v>1172</v>
      </c>
      <c r="B56" s="395" t="s">
        <v>105</v>
      </c>
      <c r="C56" s="18" t="s">
        <v>106</v>
      </c>
      <c r="D56" s="19"/>
      <c r="E56" s="19"/>
      <c r="F56" s="19">
        <f t="shared" si="2"/>
        <v>0</v>
      </c>
      <c r="G56" s="19"/>
      <c r="H56" s="19"/>
      <c r="I56" s="396">
        <f t="shared" si="3"/>
        <v>0</v>
      </c>
    </row>
    <row r="57" spans="1:9" ht="15" customHeight="1" x14ac:dyDescent="0.2">
      <c r="A57" s="10"/>
      <c r="B57" s="391" t="s">
        <v>107</v>
      </c>
      <c r="C57" s="13" t="s">
        <v>108</v>
      </c>
      <c r="D57" s="14">
        <f>+D58+D59+D71</f>
        <v>14321275148.880001</v>
      </c>
      <c r="E57" s="14">
        <f t="shared" ref="E57:H57" si="18">+E58+E59+E71</f>
        <v>612784021.41000009</v>
      </c>
      <c r="F57" s="14">
        <f t="shared" si="2"/>
        <v>14934059170.290001</v>
      </c>
      <c r="G57" s="14">
        <f t="shared" si="18"/>
        <v>14918213800.010004</v>
      </c>
      <c r="H57" s="14">
        <f t="shared" si="18"/>
        <v>14918213800.010004</v>
      </c>
      <c r="I57" s="392">
        <f t="shared" si="3"/>
        <v>596938651.13000298</v>
      </c>
    </row>
    <row r="58" spans="1:9" ht="15" customHeight="1" x14ac:dyDescent="0.2">
      <c r="A58" s="17">
        <v>1181</v>
      </c>
      <c r="B58" s="391" t="s">
        <v>109</v>
      </c>
      <c r="C58" s="13" t="s">
        <v>110</v>
      </c>
      <c r="D58" s="14"/>
      <c r="E58" s="14"/>
      <c r="F58" s="14">
        <f t="shared" si="2"/>
        <v>0</v>
      </c>
      <c r="G58" s="14"/>
      <c r="H58" s="14"/>
      <c r="I58" s="392">
        <f t="shared" si="3"/>
        <v>0</v>
      </c>
    </row>
    <row r="59" spans="1:9" ht="15" customHeight="1" x14ac:dyDescent="0.2">
      <c r="A59" s="17"/>
      <c r="B59" s="391" t="s">
        <v>111</v>
      </c>
      <c r="C59" s="13" t="s">
        <v>112</v>
      </c>
      <c r="D59" s="14">
        <f>+D60+D65+D70</f>
        <v>14321275148.880001</v>
      </c>
      <c r="E59" s="14">
        <f t="shared" ref="E59:H59" si="19">+E60+E65+E70</f>
        <v>612784021.41000009</v>
      </c>
      <c r="F59" s="14">
        <f t="shared" si="2"/>
        <v>14934059170.290001</v>
      </c>
      <c r="G59" s="14">
        <f t="shared" si="19"/>
        <v>14918213800.010004</v>
      </c>
      <c r="H59" s="14">
        <f t="shared" si="19"/>
        <v>14918213800.010004</v>
      </c>
      <c r="I59" s="392">
        <f t="shared" si="3"/>
        <v>596938651.13000298</v>
      </c>
    </row>
    <row r="60" spans="1:9" ht="15" customHeight="1" x14ac:dyDescent="0.2">
      <c r="A60" s="17"/>
      <c r="B60" s="397" t="s">
        <v>113</v>
      </c>
      <c r="C60" s="20" t="s">
        <v>114</v>
      </c>
      <c r="D60" s="16">
        <f>SUM(D61:D64)</f>
        <v>6315671799.8800011</v>
      </c>
      <c r="E60" s="16">
        <f t="shared" ref="E60:H60" si="20">SUM(E61:E64)</f>
        <v>76660860.830000043</v>
      </c>
      <c r="F60" s="16">
        <f t="shared" si="2"/>
        <v>6392332660.710001</v>
      </c>
      <c r="G60" s="16">
        <f t="shared" si="20"/>
        <v>6392332660.7100029</v>
      </c>
      <c r="H60" s="16">
        <f t="shared" si="20"/>
        <v>6392332660.7100029</v>
      </c>
      <c r="I60" s="394">
        <f t="shared" si="3"/>
        <v>76660860.830001831</v>
      </c>
    </row>
    <row r="61" spans="1:9" ht="15" customHeight="1" x14ac:dyDescent="0.2">
      <c r="A61" s="17">
        <v>118211</v>
      </c>
      <c r="B61" s="398" t="s">
        <v>115</v>
      </c>
      <c r="C61" s="21" t="s">
        <v>116</v>
      </c>
      <c r="D61" s="19">
        <v>6315671799.8800011</v>
      </c>
      <c r="E61" s="19">
        <v>76660860.830000043</v>
      </c>
      <c r="F61" s="19">
        <f t="shared" si="2"/>
        <v>6392332660.710001</v>
      </c>
      <c r="G61" s="19">
        <v>6392332660.7100029</v>
      </c>
      <c r="H61" s="19">
        <v>6392332660.7100029</v>
      </c>
      <c r="I61" s="396">
        <f t="shared" si="3"/>
        <v>76660860.830001831</v>
      </c>
    </row>
    <row r="62" spans="1:9" ht="15" customHeight="1" x14ac:dyDescent="0.2">
      <c r="A62" s="17">
        <v>118212</v>
      </c>
      <c r="B62" s="398" t="s">
        <v>117</v>
      </c>
      <c r="C62" s="21" t="s">
        <v>118</v>
      </c>
      <c r="D62" s="19"/>
      <c r="E62" s="19"/>
      <c r="F62" s="19">
        <f t="shared" si="2"/>
        <v>0</v>
      </c>
      <c r="G62" s="19"/>
      <c r="H62" s="19"/>
      <c r="I62" s="396">
        <f t="shared" si="3"/>
        <v>0</v>
      </c>
    </row>
    <row r="63" spans="1:9" ht="15" customHeight="1" x14ac:dyDescent="0.2">
      <c r="A63" s="17">
        <v>118213</v>
      </c>
      <c r="B63" s="398" t="s">
        <v>119</v>
      </c>
      <c r="C63" s="21" t="s">
        <v>120</v>
      </c>
      <c r="D63" s="19"/>
      <c r="E63" s="19"/>
      <c r="F63" s="19">
        <f t="shared" si="2"/>
        <v>0</v>
      </c>
      <c r="G63" s="19"/>
      <c r="H63" s="19"/>
      <c r="I63" s="396">
        <f t="shared" si="3"/>
        <v>0</v>
      </c>
    </row>
    <row r="64" spans="1:9" ht="15" customHeight="1" x14ac:dyDescent="0.2">
      <c r="A64" s="17">
        <v>118214</v>
      </c>
      <c r="B64" s="398" t="s">
        <v>121</v>
      </c>
      <c r="C64" s="21" t="s">
        <v>122</v>
      </c>
      <c r="D64" s="19"/>
      <c r="E64" s="19"/>
      <c r="F64" s="19">
        <f t="shared" si="2"/>
        <v>0</v>
      </c>
      <c r="G64" s="19"/>
      <c r="H64" s="19"/>
      <c r="I64" s="396">
        <f t="shared" si="3"/>
        <v>0</v>
      </c>
    </row>
    <row r="65" spans="1:9" ht="15" customHeight="1" x14ac:dyDescent="0.2">
      <c r="A65" s="17"/>
      <c r="B65" s="397" t="s">
        <v>123</v>
      </c>
      <c r="C65" s="20" t="s">
        <v>124</v>
      </c>
      <c r="D65" s="16">
        <f>SUM(D66:D69)</f>
        <v>8005603349</v>
      </c>
      <c r="E65" s="16">
        <f t="shared" ref="E65:H65" si="21">SUM(E66:E69)</f>
        <v>536123160.57999998</v>
      </c>
      <c r="F65" s="16">
        <f t="shared" si="2"/>
        <v>8541726509.5799999</v>
      </c>
      <c r="G65" s="16">
        <f t="shared" si="21"/>
        <v>8525881139.3000011</v>
      </c>
      <c r="H65" s="16">
        <f t="shared" si="21"/>
        <v>8525881139.3000011</v>
      </c>
      <c r="I65" s="394">
        <f t="shared" si="3"/>
        <v>520277790.30000114</v>
      </c>
    </row>
    <row r="66" spans="1:9" ht="15" customHeight="1" x14ac:dyDescent="0.2">
      <c r="A66" s="17">
        <v>118221</v>
      </c>
      <c r="B66" s="398" t="s">
        <v>125</v>
      </c>
      <c r="C66" s="21" t="s">
        <v>116</v>
      </c>
      <c r="D66" s="19">
        <v>8005603349</v>
      </c>
      <c r="E66" s="19">
        <v>536123160.57999998</v>
      </c>
      <c r="F66" s="19">
        <f t="shared" si="2"/>
        <v>8541726509.5799999</v>
      </c>
      <c r="G66" s="19">
        <v>8525881139.3000011</v>
      </c>
      <c r="H66" s="19">
        <v>8525881139.3000011</v>
      </c>
      <c r="I66" s="396">
        <f t="shared" si="3"/>
        <v>520277790.30000114</v>
      </c>
    </row>
    <row r="67" spans="1:9" ht="15" customHeight="1" x14ac:dyDescent="0.2">
      <c r="A67" s="17">
        <v>118222</v>
      </c>
      <c r="B67" s="398" t="s">
        <v>126</v>
      </c>
      <c r="C67" s="21" t="s">
        <v>118</v>
      </c>
      <c r="D67" s="19"/>
      <c r="E67" s="19"/>
      <c r="F67" s="19">
        <f t="shared" si="2"/>
        <v>0</v>
      </c>
      <c r="G67" s="19"/>
      <c r="H67" s="19"/>
      <c r="I67" s="396">
        <f t="shared" si="3"/>
        <v>0</v>
      </c>
    </row>
    <row r="68" spans="1:9" ht="15" customHeight="1" x14ac:dyDescent="0.2">
      <c r="A68" s="17">
        <v>118223</v>
      </c>
      <c r="B68" s="398" t="s">
        <v>127</v>
      </c>
      <c r="C68" s="21" t="s">
        <v>120</v>
      </c>
      <c r="D68" s="19"/>
      <c r="E68" s="19"/>
      <c r="F68" s="19">
        <f t="shared" si="2"/>
        <v>0</v>
      </c>
      <c r="G68" s="19"/>
      <c r="H68" s="19"/>
      <c r="I68" s="396">
        <f t="shared" si="3"/>
        <v>0</v>
      </c>
    </row>
    <row r="69" spans="1:9" ht="15" customHeight="1" x14ac:dyDescent="0.2">
      <c r="A69" s="17">
        <v>118224</v>
      </c>
      <c r="B69" s="398" t="s">
        <v>128</v>
      </c>
      <c r="C69" s="21" t="s">
        <v>122</v>
      </c>
      <c r="D69" s="19"/>
      <c r="E69" s="19"/>
      <c r="F69" s="19">
        <f t="shared" si="2"/>
        <v>0</v>
      </c>
      <c r="G69" s="19"/>
      <c r="H69" s="19"/>
      <c r="I69" s="396">
        <f t="shared" si="3"/>
        <v>0</v>
      </c>
    </row>
    <row r="70" spans="1:9" ht="15" customHeight="1" x14ac:dyDescent="0.2">
      <c r="A70" s="17">
        <v>11823</v>
      </c>
      <c r="B70" s="397" t="s">
        <v>129</v>
      </c>
      <c r="C70" s="20" t="s">
        <v>130</v>
      </c>
      <c r="D70" s="16"/>
      <c r="E70" s="16"/>
      <c r="F70" s="16">
        <f t="shared" si="2"/>
        <v>0</v>
      </c>
      <c r="G70" s="16"/>
      <c r="H70" s="16"/>
      <c r="I70" s="394">
        <f t="shared" si="3"/>
        <v>0</v>
      </c>
    </row>
    <row r="71" spans="1:9" ht="15" customHeight="1" x14ac:dyDescent="0.2">
      <c r="A71" s="17"/>
      <c r="B71" s="391" t="s">
        <v>131</v>
      </c>
      <c r="C71" s="13" t="s">
        <v>132</v>
      </c>
      <c r="D71" s="14">
        <f>SUM(D72:D74)</f>
        <v>0</v>
      </c>
      <c r="E71" s="14">
        <f t="shared" ref="E71:H71" si="22">SUM(E72:E74)</f>
        <v>0</v>
      </c>
      <c r="F71" s="14">
        <f t="shared" si="2"/>
        <v>0</v>
      </c>
      <c r="G71" s="14">
        <f t="shared" si="22"/>
        <v>0</v>
      </c>
      <c r="H71" s="14">
        <f t="shared" si="22"/>
        <v>0</v>
      </c>
      <c r="I71" s="392">
        <f t="shared" si="3"/>
        <v>0</v>
      </c>
    </row>
    <row r="72" spans="1:9" ht="15" customHeight="1" x14ac:dyDescent="0.2">
      <c r="A72" s="17">
        <v>11831</v>
      </c>
      <c r="B72" s="398" t="s">
        <v>133</v>
      </c>
      <c r="C72" s="21" t="s">
        <v>134</v>
      </c>
      <c r="D72" s="19"/>
      <c r="E72" s="19"/>
      <c r="F72" s="19">
        <f t="shared" si="2"/>
        <v>0</v>
      </c>
      <c r="G72" s="19"/>
      <c r="H72" s="19"/>
      <c r="I72" s="396">
        <f t="shared" si="3"/>
        <v>0</v>
      </c>
    </row>
    <row r="73" spans="1:9" ht="15" customHeight="1" x14ac:dyDescent="0.2">
      <c r="A73" s="17">
        <v>11832</v>
      </c>
      <c r="B73" s="398" t="s">
        <v>135</v>
      </c>
      <c r="C73" s="21" t="s">
        <v>136</v>
      </c>
      <c r="D73" s="19"/>
      <c r="E73" s="19"/>
      <c r="F73" s="19">
        <f t="shared" si="2"/>
        <v>0</v>
      </c>
      <c r="G73" s="19"/>
      <c r="H73" s="19"/>
      <c r="I73" s="396">
        <f t="shared" si="3"/>
        <v>0</v>
      </c>
    </row>
    <row r="74" spans="1:9" ht="15" customHeight="1" x14ac:dyDescent="0.2">
      <c r="A74" s="17">
        <v>11833</v>
      </c>
      <c r="B74" s="398" t="s">
        <v>137</v>
      </c>
      <c r="C74" s="21" t="s">
        <v>138</v>
      </c>
      <c r="D74" s="19"/>
      <c r="E74" s="19"/>
      <c r="F74" s="19">
        <f t="shared" ref="F74:F119" si="23">+D74+E74</f>
        <v>0</v>
      </c>
      <c r="G74" s="19"/>
      <c r="H74" s="19"/>
      <c r="I74" s="396">
        <f t="shared" ref="I74:I119" si="24">+H74-D74</f>
        <v>0</v>
      </c>
    </row>
    <row r="75" spans="1:9" ht="15" customHeight="1" x14ac:dyDescent="0.2">
      <c r="A75" s="17">
        <v>119</v>
      </c>
      <c r="B75" s="391" t="s">
        <v>139</v>
      </c>
      <c r="C75" s="13" t="s">
        <v>140</v>
      </c>
      <c r="D75" s="22"/>
      <c r="E75" s="22"/>
      <c r="F75" s="22">
        <f t="shared" si="23"/>
        <v>0</v>
      </c>
      <c r="G75" s="22"/>
      <c r="H75" s="22"/>
      <c r="I75" s="399">
        <f t="shared" si="24"/>
        <v>0</v>
      </c>
    </row>
    <row r="76" spans="1:9" ht="15" customHeight="1" x14ac:dyDescent="0.2">
      <c r="A76" s="17"/>
      <c r="B76" s="395"/>
      <c r="C76" s="18"/>
      <c r="D76" s="19"/>
      <c r="E76" s="19"/>
      <c r="F76" s="19">
        <f t="shared" si="23"/>
        <v>0</v>
      </c>
      <c r="G76" s="19"/>
      <c r="H76" s="19"/>
      <c r="I76" s="396">
        <f t="shared" si="24"/>
        <v>0</v>
      </c>
    </row>
    <row r="77" spans="1:9" ht="15" customHeight="1" x14ac:dyDescent="0.2">
      <c r="A77" s="10"/>
      <c r="B77" s="389">
        <v>1.1000000000000001</v>
      </c>
      <c r="C77" s="11" t="s">
        <v>141</v>
      </c>
      <c r="D77" s="12">
        <f>+D78+D82+D90+D95+D113</f>
        <v>1787025</v>
      </c>
      <c r="E77" s="12">
        <f t="shared" ref="E77:H77" si="25">+E78+E82+E90+E95+E113</f>
        <v>185787328.59999999</v>
      </c>
      <c r="F77" s="12">
        <f t="shared" si="23"/>
        <v>187574353.59999999</v>
      </c>
      <c r="G77" s="12">
        <f t="shared" si="25"/>
        <v>187574353.59999999</v>
      </c>
      <c r="H77" s="12">
        <f t="shared" si="25"/>
        <v>187574353.59999999</v>
      </c>
      <c r="I77" s="390">
        <f t="shared" si="24"/>
        <v>185787328.59999999</v>
      </c>
    </row>
    <row r="78" spans="1:9" ht="15" customHeight="1" x14ac:dyDescent="0.2">
      <c r="A78" s="10"/>
      <c r="B78" s="391" t="s">
        <v>142</v>
      </c>
      <c r="C78" s="13" t="s">
        <v>143</v>
      </c>
      <c r="D78" s="14">
        <f>SUM(D79:D81)</f>
        <v>0</v>
      </c>
      <c r="E78" s="14">
        <f t="shared" ref="E78:H78" si="26">SUM(E79:E81)</f>
        <v>0</v>
      </c>
      <c r="F78" s="14">
        <f t="shared" si="23"/>
        <v>0</v>
      </c>
      <c r="G78" s="14">
        <f t="shared" si="26"/>
        <v>0</v>
      </c>
      <c r="H78" s="14">
        <f t="shared" si="26"/>
        <v>0</v>
      </c>
      <c r="I78" s="392">
        <f t="shared" si="24"/>
        <v>0</v>
      </c>
    </row>
    <row r="79" spans="1:9" ht="15" customHeight="1" x14ac:dyDescent="0.2">
      <c r="A79" s="17">
        <v>1211</v>
      </c>
      <c r="B79" s="395" t="s">
        <v>144</v>
      </c>
      <c r="C79" s="18" t="s">
        <v>145</v>
      </c>
      <c r="D79" s="19"/>
      <c r="E79" s="19"/>
      <c r="F79" s="19">
        <f t="shared" si="23"/>
        <v>0</v>
      </c>
      <c r="G79" s="19"/>
      <c r="H79" s="19"/>
      <c r="I79" s="396">
        <f t="shared" si="24"/>
        <v>0</v>
      </c>
    </row>
    <row r="80" spans="1:9" ht="15" customHeight="1" x14ac:dyDescent="0.2">
      <c r="A80" s="17">
        <v>1212</v>
      </c>
      <c r="B80" s="395" t="s">
        <v>146</v>
      </c>
      <c r="C80" s="18" t="s">
        <v>147</v>
      </c>
      <c r="D80" s="19"/>
      <c r="E80" s="19"/>
      <c r="F80" s="19">
        <f t="shared" si="23"/>
        <v>0</v>
      </c>
      <c r="G80" s="19"/>
      <c r="H80" s="19"/>
      <c r="I80" s="396">
        <f t="shared" si="24"/>
        <v>0</v>
      </c>
    </row>
    <row r="81" spans="1:9" ht="15" customHeight="1" x14ac:dyDescent="0.2">
      <c r="A81" s="17">
        <v>1213</v>
      </c>
      <c r="B81" s="395" t="s">
        <v>148</v>
      </c>
      <c r="C81" s="18" t="s">
        <v>149</v>
      </c>
      <c r="D81" s="19"/>
      <c r="E81" s="19"/>
      <c r="F81" s="19">
        <f t="shared" si="23"/>
        <v>0</v>
      </c>
      <c r="G81" s="19"/>
      <c r="H81" s="19"/>
      <c r="I81" s="396">
        <f t="shared" si="24"/>
        <v>0</v>
      </c>
    </row>
    <row r="82" spans="1:9" ht="15" customHeight="1" x14ac:dyDescent="0.2">
      <c r="A82" s="10"/>
      <c r="B82" s="391" t="s">
        <v>150</v>
      </c>
      <c r="C82" s="13" t="s">
        <v>151</v>
      </c>
      <c r="D82" s="14">
        <f>SUM(D83:D89)</f>
        <v>0</v>
      </c>
      <c r="E82" s="14">
        <f t="shared" ref="E82:H82" si="27">SUM(E83:E89)</f>
        <v>0</v>
      </c>
      <c r="F82" s="14">
        <f t="shared" si="23"/>
        <v>0</v>
      </c>
      <c r="G82" s="14">
        <f t="shared" si="27"/>
        <v>0</v>
      </c>
      <c r="H82" s="14">
        <f t="shared" si="27"/>
        <v>0</v>
      </c>
      <c r="I82" s="392">
        <f t="shared" si="24"/>
        <v>0</v>
      </c>
    </row>
    <row r="83" spans="1:9" ht="15" customHeight="1" x14ac:dyDescent="0.2">
      <c r="A83" s="17">
        <v>1221</v>
      </c>
      <c r="B83" s="395" t="s">
        <v>152</v>
      </c>
      <c r="C83" s="18" t="s">
        <v>153</v>
      </c>
      <c r="D83" s="19"/>
      <c r="E83" s="19"/>
      <c r="F83" s="19">
        <f t="shared" si="23"/>
        <v>0</v>
      </c>
      <c r="G83" s="19"/>
      <c r="H83" s="19"/>
      <c r="I83" s="396">
        <f t="shared" si="24"/>
        <v>0</v>
      </c>
    </row>
    <row r="84" spans="1:9" ht="15" customHeight="1" x14ac:dyDescent="0.2">
      <c r="A84" s="17">
        <v>1222</v>
      </c>
      <c r="B84" s="395" t="s">
        <v>154</v>
      </c>
      <c r="C84" s="18" t="s">
        <v>155</v>
      </c>
      <c r="D84" s="19"/>
      <c r="E84" s="19"/>
      <c r="F84" s="19">
        <f t="shared" si="23"/>
        <v>0</v>
      </c>
      <c r="G84" s="19"/>
      <c r="H84" s="19"/>
      <c r="I84" s="396">
        <f t="shared" si="24"/>
        <v>0</v>
      </c>
    </row>
    <row r="85" spans="1:9" ht="15" customHeight="1" x14ac:dyDescent="0.2">
      <c r="A85" s="17">
        <v>1223</v>
      </c>
      <c r="B85" s="395" t="s">
        <v>156</v>
      </c>
      <c r="C85" s="18" t="s">
        <v>157</v>
      </c>
      <c r="D85" s="19"/>
      <c r="E85" s="19"/>
      <c r="F85" s="19">
        <f t="shared" si="23"/>
        <v>0</v>
      </c>
      <c r="G85" s="19"/>
      <c r="H85" s="19"/>
      <c r="I85" s="396">
        <f t="shared" si="24"/>
        <v>0</v>
      </c>
    </row>
    <row r="86" spans="1:9" ht="15" customHeight="1" x14ac:dyDescent="0.2">
      <c r="A86" s="17">
        <v>1224</v>
      </c>
      <c r="B86" s="395" t="s">
        <v>158</v>
      </c>
      <c r="C86" s="18" t="s">
        <v>159</v>
      </c>
      <c r="D86" s="19"/>
      <c r="E86" s="19"/>
      <c r="F86" s="19">
        <f t="shared" si="23"/>
        <v>0</v>
      </c>
      <c r="G86" s="19"/>
      <c r="H86" s="19"/>
      <c r="I86" s="396">
        <f t="shared" si="24"/>
        <v>0</v>
      </c>
    </row>
    <row r="87" spans="1:9" ht="15" customHeight="1" x14ac:dyDescent="0.2">
      <c r="A87" s="17">
        <v>1225</v>
      </c>
      <c r="B87" s="395" t="s">
        <v>160</v>
      </c>
      <c r="C87" s="18" t="s">
        <v>161</v>
      </c>
      <c r="D87" s="19"/>
      <c r="E87" s="19"/>
      <c r="F87" s="19">
        <f t="shared" si="23"/>
        <v>0</v>
      </c>
      <c r="G87" s="19"/>
      <c r="H87" s="19"/>
      <c r="I87" s="396">
        <f t="shared" si="24"/>
        <v>0</v>
      </c>
    </row>
    <row r="88" spans="1:9" ht="15" customHeight="1" x14ac:dyDescent="0.2">
      <c r="A88" s="17">
        <v>1226</v>
      </c>
      <c r="B88" s="395" t="s">
        <v>162</v>
      </c>
      <c r="C88" s="18" t="s">
        <v>163</v>
      </c>
      <c r="D88" s="19"/>
      <c r="E88" s="19"/>
      <c r="F88" s="19">
        <f t="shared" si="23"/>
        <v>0</v>
      </c>
      <c r="G88" s="19"/>
      <c r="H88" s="19"/>
      <c r="I88" s="396">
        <f t="shared" si="24"/>
        <v>0</v>
      </c>
    </row>
    <row r="89" spans="1:9" ht="15" customHeight="1" x14ac:dyDescent="0.2">
      <c r="A89" s="17">
        <v>1227</v>
      </c>
      <c r="B89" s="395" t="s">
        <v>164</v>
      </c>
      <c r="C89" s="18" t="s">
        <v>165</v>
      </c>
      <c r="D89" s="19"/>
      <c r="E89" s="19"/>
      <c r="F89" s="19">
        <f t="shared" si="23"/>
        <v>0</v>
      </c>
      <c r="G89" s="19"/>
      <c r="H89" s="19"/>
      <c r="I89" s="396">
        <f t="shared" si="24"/>
        <v>0</v>
      </c>
    </row>
    <row r="90" spans="1:9" ht="15" customHeight="1" x14ac:dyDescent="0.2">
      <c r="A90" s="10"/>
      <c r="B90" s="391" t="s">
        <v>166</v>
      </c>
      <c r="C90" s="13" t="s">
        <v>167</v>
      </c>
      <c r="D90" s="14">
        <f>SUM(D91:D94)</f>
        <v>0</v>
      </c>
      <c r="E90" s="14">
        <f t="shared" ref="E90:H90" si="28">SUM(E91:E94)</f>
        <v>0</v>
      </c>
      <c r="F90" s="14">
        <f t="shared" si="23"/>
        <v>0</v>
      </c>
      <c r="G90" s="14">
        <f t="shared" si="28"/>
        <v>0</v>
      </c>
      <c r="H90" s="14">
        <f t="shared" si="28"/>
        <v>0</v>
      </c>
      <c r="I90" s="392">
        <f t="shared" si="24"/>
        <v>0</v>
      </c>
    </row>
    <row r="91" spans="1:9" ht="15" customHeight="1" x14ac:dyDescent="0.2">
      <c r="A91" s="17">
        <v>1231</v>
      </c>
      <c r="B91" s="395" t="s">
        <v>168</v>
      </c>
      <c r="C91" s="18" t="s">
        <v>169</v>
      </c>
      <c r="D91" s="19"/>
      <c r="E91" s="19"/>
      <c r="F91" s="19">
        <f t="shared" si="23"/>
        <v>0</v>
      </c>
      <c r="G91" s="19"/>
      <c r="H91" s="19"/>
      <c r="I91" s="396">
        <f t="shared" si="24"/>
        <v>0</v>
      </c>
    </row>
    <row r="92" spans="1:9" ht="15" customHeight="1" x14ac:dyDescent="0.2">
      <c r="A92" s="17">
        <v>1232</v>
      </c>
      <c r="B92" s="395" t="s">
        <v>170</v>
      </c>
      <c r="C92" s="18" t="s">
        <v>171</v>
      </c>
      <c r="D92" s="19"/>
      <c r="E92" s="19"/>
      <c r="F92" s="19">
        <f t="shared" si="23"/>
        <v>0</v>
      </c>
      <c r="G92" s="19"/>
      <c r="H92" s="19"/>
      <c r="I92" s="396">
        <f t="shared" si="24"/>
        <v>0</v>
      </c>
    </row>
    <row r="93" spans="1:9" ht="15" customHeight="1" x14ac:dyDescent="0.2">
      <c r="A93" s="17">
        <v>1233</v>
      </c>
      <c r="B93" s="395" t="s">
        <v>172</v>
      </c>
      <c r="C93" s="18" t="s">
        <v>173</v>
      </c>
      <c r="D93" s="19"/>
      <c r="E93" s="19"/>
      <c r="F93" s="19">
        <f t="shared" si="23"/>
        <v>0</v>
      </c>
      <c r="G93" s="19"/>
      <c r="H93" s="19"/>
      <c r="I93" s="396">
        <f t="shared" si="24"/>
        <v>0</v>
      </c>
    </row>
    <row r="94" spans="1:9" ht="15" customHeight="1" x14ac:dyDescent="0.2">
      <c r="A94" s="17">
        <v>1234</v>
      </c>
      <c r="B94" s="395" t="s">
        <v>174</v>
      </c>
      <c r="C94" s="18" t="s">
        <v>175</v>
      </c>
      <c r="D94" s="19"/>
      <c r="E94" s="19"/>
      <c r="F94" s="19">
        <f t="shared" si="23"/>
        <v>0</v>
      </c>
      <c r="G94" s="19"/>
      <c r="H94" s="19"/>
      <c r="I94" s="396">
        <f t="shared" si="24"/>
        <v>0</v>
      </c>
    </row>
    <row r="95" spans="1:9" ht="15" customHeight="1" x14ac:dyDescent="0.2">
      <c r="A95" s="10"/>
      <c r="B95" s="391" t="s">
        <v>176</v>
      </c>
      <c r="C95" s="13" t="s">
        <v>177</v>
      </c>
      <c r="D95" s="14">
        <f>+D96+D97+D109</f>
        <v>1787025</v>
      </c>
      <c r="E95" s="14">
        <f t="shared" ref="E95:H95" si="29">+E96+E97+E109</f>
        <v>185787328.59999999</v>
      </c>
      <c r="F95" s="14">
        <f t="shared" si="23"/>
        <v>187574353.59999999</v>
      </c>
      <c r="G95" s="14">
        <f t="shared" si="29"/>
        <v>187574353.59999999</v>
      </c>
      <c r="H95" s="14">
        <f t="shared" si="29"/>
        <v>187574353.59999999</v>
      </c>
      <c r="I95" s="400">
        <f t="shared" si="24"/>
        <v>185787328.59999999</v>
      </c>
    </row>
    <row r="96" spans="1:9" ht="15" customHeight="1" x14ac:dyDescent="0.2">
      <c r="A96" s="17">
        <v>1241</v>
      </c>
      <c r="B96" s="391" t="s">
        <v>178</v>
      </c>
      <c r="C96" s="13" t="s">
        <v>110</v>
      </c>
      <c r="D96" s="14"/>
      <c r="E96" s="14"/>
      <c r="F96" s="14">
        <f t="shared" si="23"/>
        <v>0</v>
      </c>
      <c r="G96" s="14"/>
      <c r="H96" s="14"/>
      <c r="I96" s="392">
        <f t="shared" si="24"/>
        <v>0</v>
      </c>
    </row>
    <row r="97" spans="1:9" ht="15" customHeight="1" x14ac:dyDescent="0.2">
      <c r="A97" s="17"/>
      <c r="B97" s="391" t="s">
        <v>179</v>
      </c>
      <c r="C97" s="13" t="s">
        <v>112</v>
      </c>
      <c r="D97" s="14">
        <f>+D98+D103+D108</f>
        <v>1787025</v>
      </c>
      <c r="E97" s="14">
        <f t="shared" ref="E97:H97" si="30">+E98+E103+E108</f>
        <v>185787328.59999999</v>
      </c>
      <c r="F97" s="14">
        <f t="shared" si="23"/>
        <v>187574353.59999999</v>
      </c>
      <c r="G97" s="14">
        <f t="shared" si="30"/>
        <v>187574353.59999999</v>
      </c>
      <c r="H97" s="14">
        <f t="shared" si="30"/>
        <v>187574353.59999999</v>
      </c>
      <c r="I97" s="400">
        <f t="shared" si="24"/>
        <v>185787328.59999999</v>
      </c>
    </row>
    <row r="98" spans="1:9" ht="15" customHeight="1" x14ac:dyDescent="0.2">
      <c r="A98" s="17"/>
      <c r="B98" s="397" t="s">
        <v>180</v>
      </c>
      <c r="C98" s="20" t="s">
        <v>181</v>
      </c>
      <c r="D98" s="16">
        <f>SUM(D99:D102)</f>
        <v>78200</v>
      </c>
      <c r="E98" s="16">
        <f t="shared" ref="E98:H98" si="31">SUM(E99:E102)</f>
        <v>157594877.16999999</v>
      </c>
      <c r="F98" s="16">
        <f t="shared" si="23"/>
        <v>157673077.16999999</v>
      </c>
      <c r="G98" s="16">
        <f t="shared" si="31"/>
        <v>157673077.16999999</v>
      </c>
      <c r="H98" s="16">
        <f t="shared" si="31"/>
        <v>157673077.16999999</v>
      </c>
      <c r="I98" s="394">
        <f t="shared" si="24"/>
        <v>157594877.16999999</v>
      </c>
    </row>
    <row r="99" spans="1:9" ht="15" customHeight="1" x14ac:dyDescent="0.2">
      <c r="A99" s="17">
        <v>124211</v>
      </c>
      <c r="B99" s="398" t="s">
        <v>182</v>
      </c>
      <c r="C99" s="21" t="s">
        <v>116</v>
      </c>
      <c r="D99" s="19">
        <v>78200</v>
      </c>
      <c r="E99" s="19">
        <v>157594877.16999999</v>
      </c>
      <c r="F99" s="19">
        <f t="shared" si="23"/>
        <v>157673077.16999999</v>
      </c>
      <c r="G99" s="19">
        <v>157673077.16999999</v>
      </c>
      <c r="H99" s="19">
        <v>157673077.16999999</v>
      </c>
      <c r="I99" s="396">
        <f t="shared" si="24"/>
        <v>157594877.16999999</v>
      </c>
    </row>
    <row r="100" spans="1:9" ht="15" customHeight="1" x14ac:dyDescent="0.2">
      <c r="A100" s="17">
        <v>124212</v>
      </c>
      <c r="B100" s="398" t="s">
        <v>183</v>
      </c>
      <c r="C100" s="21" t="s">
        <v>118</v>
      </c>
      <c r="D100" s="19"/>
      <c r="E100" s="19"/>
      <c r="F100" s="19">
        <f t="shared" si="23"/>
        <v>0</v>
      </c>
      <c r="G100" s="19"/>
      <c r="H100" s="19"/>
      <c r="I100" s="396">
        <f t="shared" si="24"/>
        <v>0</v>
      </c>
    </row>
    <row r="101" spans="1:9" ht="15" customHeight="1" x14ac:dyDescent="0.2">
      <c r="A101" s="17">
        <v>124213</v>
      </c>
      <c r="B101" s="398" t="s">
        <v>184</v>
      </c>
      <c r="C101" s="21" t="s">
        <v>120</v>
      </c>
      <c r="D101" s="19"/>
      <c r="E101" s="19"/>
      <c r="F101" s="19">
        <f t="shared" si="23"/>
        <v>0</v>
      </c>
      <c r="G101" s="19"/>
      <c r="H101" s="19"/>
      <c r="I101" s="396">
        <f t="shared" si="24"/>
        <v>0</v>
      </c>
    </row>
    <row r="102" spans="1:9" ht="15" customHeight="1" x14ac:dyDescent="0.2">
      <c r="A102" s="17">
        <v>124214</v>
      </c>
      <c r="B102" s="398" t="s">
        <v>185</v>
      </c>
      <c r="C102" s="21" t="s">
        <v>122</v>
      </c>
      <c r="D102" s="19"/>
      <c r="E102" s="19"/>
      <c r="F102" s="19">
        <f t="shared" si="23"/>
        <v>0</v>
      </c>
      <c r="G102" s="19"/>
      <c r="H102" s="19"/>
      <c r="I102" s="396">
        <f t="shared" si="24"/>
        <v>0</v>
      </c>
    </row>
    <row r="103" spans="1:9" ht="15" customHeight="1" x14ac:dyDescent="0.2">
      <c r="A103" s="17"/>
      <c r="B103" s="397" t="s">
        <v>186</v>
      </c>
      <c r="C103" s="20" t="s">
        <v>124</v>
      </c>
      <c r="D103" s="16">
        <f>SUM(D104:D107)</f>
        <v>1708825</v>
      </c>
      <c r="E103" s="16">
        <f t="shared" ref="E103:H103" si="32">SUM(E104:E107)</f>
        <v>28192451.43</v>
      </c>
      <c r="F103" s="16">
        <f t="shared" si="23"/>
        <v>29901276.43</v>
      </c>
      <c r="G103" s="16">
        <f t="shared" si="32"/>
        <v>29901276.43</v>
      </c>
      <c r="H103" s="16">
        <f t="shared" si="32"/>
        <v>29901276.43</v>
      </c>
      <c r="I103" s="394">
        <f t="shared" si="24"/>
        <v>28192451.43</v>
      </c>
    </row>
    <row r="104" spans="1:9" ht="15" customHeight="1" x14ac:dyDescent="0.2">
      <c r="A104" s="17">
        <v>124221</v>
      </c>
      <c r="B104" s="398" t="s">
        <v>187</v>
      </c>
      <c r="C104" s="21" t="s">
        <v>116</v>
      </c>
      <c r="D104" s="19">
        <v>1708825</v>
      </c>
      <c r="E104" s="19">
        <v>28192451.43</v>
      </c>
      <c r="F104" s="19">
        <f t="shared" si="23"/>
        <v>29901276.43</v>
      </c>
      <c r="G104" s="19">
        <v>29901276.43</v>
      </c>
      <c r="H104" s="19">
        <v>29901276.43</v>
      </c>
      <c r="I104" s="396">
        <f t="shared" si="24"/>
        <v>28192451.43</v>
      </c>
    </row>
    <row r="105" spans="1:9" ht="15" customHeight="1" x14ac:dyDescent="0.2">
      <c r="A105" s="17">
        <v>124222</v>
      </c>
      <c r="B105" s="398" t="s">
        <v>188</v>
      </c>
      <c r="C105" s="21" t="s">
        <v>118</v>
      </c>
      <c r="D105" s="19"/>
      <c r="E105" s="19"/>
      <c r="F105" s="19">
        <f t="shared" si="23"/>
        <v>0</v>
      </c>
      <c r="G105" s="19"/>
      <c r="H105" s="19"/>
      <c r="I105" s="396">
        <f t="shared" si="24"/>
        <v>0</v>
      </c>
    </row>
    <row r="106" spans="1:9" ht="15" customHeight="1" x14ac:dyDescent="0.2">
      <c r="A106" s="17">
        <v>124223</v>
      </c>
      <c r="B106" s="398" t="s">
        <v>189</v>
      </c>
      <c r="C106" s="21" t="s">
        <v>120</v>
      </c>
      <c r="D106" s="19"/>
      <c r="E106" s="19"/>
      <c r="F106" s="19">
        <f t="shared" si="23"/>
        <v>0</v>
      </c>
      <c r="G106" s="19"/>
      <c r="H106" s="19"/>
      <c r="I106" s="396">
        <f t="shared" si="24"/>
        <v>0</v>
      </c>
    </row>
    <row r="107" spans="1:9" ht="15" customHeight="1" x14ac:dyDescent="0.2">
      <c r="A107" s="17">
        <v>124224</v>
      </c>
      <c r="B107" s="398" t="s">
        <v>190</v>
      </c>
      <c r="C107" s="21" t="s">
        <v>122</v>
      </c>
      <c r="D107" s="19"/>
      <c r="E107" s="19"/>
      <c r="F107" s="19">
        <f t="shared" si="23"/>
        <v>0</v>
      </c>
      <c r="G107" s="19"/>
      <c r="H107" s="19"/>
      <c r="I107" s="396">
        <f t="shared" si="24"/>
        <v>0</v>
      </c>
    </row>
    <row r="108" spans="1:9" ht="15" customHeight="1" x14ac:dyDescent="0.2">
      <c r="A108" s="17">
        <v>12423</v>
      </c>
      <c r="B108" s="397" t="s">
        <v>191</v>
      </c>
      <c r="C108" s="20" t="s">
        <v>130</v>
      </c>
      <c r="D108" s="16"/>
      <c r="E108" s="16"/>
      <c r="F108" s="16">
        <f t="shared" si="23"/>
        <v>0</v>
      </c>
      <c r="G108" s="16"/>
      <c r="H108" s="16"/>
      <c r="I108" s="394">
        <f t="shared" si="24"/>
        <v>0</v>
      </c>
    </row>
    <row r="109" spans="1:9" ht="15" customHeight="1" x14ac:dyDescent="0.2">
      <c r="A109" s="17"/>
      <c r="B109" s="391" t="s">
        <v>192</v>
      </c>
      <c r="C109" s="13" t="s">
        <v>132</v>
      </c>
      <c r="D109" s="14">
        <f>SUM(D110:D112)</f>
        <v>0</v>
      </c>
      <c r="E109" s="14">
        <f t="shared" ref="E109:H109" si="33">SUM(E110:E112)</f>
        <v>0</v>
      </c>
      <c r="F109" s="14">
        <f t="shared" si="23"/>
        <v>0</v>
      </c>
      <c r="G109" s="14">
        <f t="shared" si="33"/>
        <v>0</v>
      </c>
      <c r="H109" s="14">
        <f t="shared" si="33"/>
        <v>0</v>
      </c>
      <c r="I109" s="392">
        <f t="shared" si="24"/>
        <v>0</v>
      </c>
    </row>
    <row r="110" spans="1:9" ht="15" customHeight="1" x14ac:dyDescent="0.2">
      <c r="A110" s="17">
        <v>12431</v>
      </c>
      <c r="B110" s="398" t="s">
        <v>193</v>
      </c>
      <c r="C110" s="21" t="s">
        <v>134</v>
      </c>
      <c r="D110" s="19"/>
      <c r="E110" s="19"/>
      <c r="F110" s="19">
        <f t="shared" si="23"/>
        <v>0</v>
      </c>
      <c r="G110" s="19"/>
      <c r="H110" s="19"/>
      <c r="I110" s="396">
        <f t="shared" si="24"/>
        <v>0</v>
      </c>
    </row>
    <row r="111" spans="1:9" ht="15" customHeight="1" x14ac:dyDescent="0.2">
      <c r="A111" s="17">
        <v>12432</v>
      </c>
      <c r="B111" s="395" t="s">
        <v>194</v>
      </c>
      <c r="C111" s="18" t="s">
        <v>136</v>
      </c>
      <c r="D111" s="19"/>
      <c r="E111" s="19"/>
      <c r="F111" s="19">
        <f t="shared" si="23"/>
        <v>0</v>
      </c>
      <c r="G111" s="19"/>
      <c r="H111" s="19"/>
      <c r="I111" s="396">
        <f t="shared" si="24"/>
        <v>0</v>
      </c>
    </row>
    <row r="112" spans="1:9" ht="15" customHeight="1" x14ac:dyDescent="0.2">
      <c r="A112" s="17">
        <v>12433</v>
      </c>
      <c r="B112" s="395" t="s">
        <v>195</v>
      </c>
      <c r="C112" s="18" t="s">
        <v>138</v>
      </c>
      <c r="D112" s="19"/>
      <c r="E112" s="19"/>
      <c r="F112" s="19">
        <f t="shared" si="23"/>
        <v>0</v>
      </c>
      <c r="G112" s="19"/>
      <c r="H112" s="19"/>
      <c r="I112" s="396">
        <f t="shared" si="24"/>
        <v>0</v>
      </c>
    </row>
    <row r="113" spans="1:9" ht="15" customHeight="1" x14ac:dyDescent="0.2">
      <c r="A113" s="10"/>
      <c r="B113" s="391" t="s">
        <v>196</v>
      </c>
      <c r="C113" s="13" t="s">
        <v>197</v>
      </c>
      <c r="D113" s="14">
        <f>SUM(D114:D117)</f>
        <v>0</v>
      </c>
      <c r="E113" s="14">
        <f t="shared" ref="E113:H113" si="34">SUM(E114:E117)</f>
        <v>0</v>
      </c>
      <c r="F113" s="14">
        <f t="shared" si="23"/>
        <v>0</v>
      </c>
      <c r="G113" s="14">
        <f t="shared" si="34"/>
        <v>0</v>
      </c>
      <c r="H113" s="14">
        <f t="shared" si="34"/>
        <v>0</v>
      </c>
      <c r="I113" s="392">
        <f t="shared" si="24"/>
        <v>0</v>
      </c>
    </row>
    <row r="114" spans="1:9" ht="15" customHeight="1" x14ac:dyDescent="0.2">
      <c r="A114" s="17">
        <v>1251</v>
      </c>
      <c r="B114" s="395" t="s">
        <v>198</v>
      </c>
      <c r="C114" s="18" t="s">
        <v>199</v>
      </c>
      <c r="D114" s="19"/>
      <c r="E114" s="19"/>
      <c r="F114" s="19">
        <f t="shared" si="23"/>
        <v>0</v>
      </c>
      <c r="G114" s="19"/>
      <c r="H114" s="19"/>
      <c r="I114" s="396">
        <f t="shared" si="24"/>
        <v>0</v>
      </c>
    </row>
    <row r="115" spans="1:9" ht="15" customHeight="1" x14ac:dyDescent="0.2">
      <c r="A115" s="17">
        <v>1252</v>
      </c>
      <c r="B115" s="395" t="s">
        <v>200</v>
      </c>
      <c r="C115" s="18" t="s">
        <v>201</v>
      </c>
      <c r="D115" s="19"/>
      <c r="E115" s="19"/>
      <c r="F115" s="19">
        <f t="shared" si="23"/>
        <v>0</v>
      </c>
      <c r="G115" s="19"/>
      <c r="H115" s="19"/>
      <c r="I115" s="396">
        <f t="shared" si="24"/>
        <v>0</v>
      </c>
    </row>
    <row r="116" spans="1:9" ht="15" customHeight="1" x14ac:dyDescent="0.2">
      <c r="A116" s="17">
        <v>1253</v>
      </c>
      <c r="B116" s="395" t="s">
        <v>202</v>
      </c>
      <c r="C116" s="18" t="s">
        <v>203</v>
      </c>
      <c r="D116" s="19"/>
      <c r="E116" s="19"/>
      <c r="F116" s="19">
        <f t="shared" si="23"/>
        <v>0</v>
      </c>
      <c r="G116" s="19"/>
      <c r="H116" s="19"/>
      <c r="I116" s="396">
        <f t="shared" si="24"/>
        <v>0</v>
      </c>
    </row>
    <row r="117" spans="1:9" ht="15" customHeight="1" x14ac:dyDescent="0.2">
      <c r="A117" s="17">
        <v>1254</v>
      </c>
      <c r="B117" s="395" t="s">
        <v>204</v>
      </c>
      <c r="C117" s="18" t="s">
        <v>205</v>
      </c>
      <c r="D117" s="19"/>
      <c r="E117" s="19"/>
      <c r="F117" s="19">
        <f t="shared" si="23"/>
        <v>0</v>
      </c>
      <c r="G117" s="19"/>
      <c r="H117" s="19"/>
      <c r="I117" s="396">
        <f t="shared" si="24"/>
        <v>0</v>
      </c>
    </row>
    <row r="118" spans="1:9" ht="15" customHeight="1" x14ac:dyDescent="0.2">
      <c r="A118" s="17"/>
      <c r="B118" s="401"/>
      <c r="C118" s="18"/>
      <c r="D118" s="23"/>
      <c r="E118" s="23"/>
      <c r="F118" s="19">
        <f t="shared" si="23"/>
        <v>0</v>
      </c>
      <c r="G118" s="19"/>
      <c r="H118" s="19"/>
      <c r="I118" s="396">
        <f t="shared" si="24"/>
        <v>0</v>
      </c>
    </row>
    <row r="119" spans="1:9" ht="15" customHeight="1" thickBot="1" x14ac:dyDescent="0.25">
      <c r="B119" s="402"/>
      <c r="C119" s="403" t="s">
        <v>206</v>
      </c>
      <c r="D119" s="404">
        <f>+D10+D77</f>
        <v>14344215274.880001</v>
      </c>
      <c r="E119" s="404">
        <f t="shared" ref="E119:H119" si="35">+E10+E77</f>
        <v>804624616.54000008</v>
      </c>
      <c r="F119" s="404">
        <f t="shared" si="23"/>
        <v>15148839891.420002</v>
      </c>
      <c r="G119" s="404">
        <f t="shared" si="35"/>
        <v>15132994521.140005</v>
      </c>
      <c r="H119" s="404">
        <f t="shared" si="35"/>
        <v>15132994521.140005</v>
      </c>
      <c r="I119" s="405">
        <f t="shared" si="24"/>
        <v>788779246.26000404</v>
      </c>
    </row>
    <row r="120" spans="1:9" x14ac:dyDescent="0.2">
      <c r="B120" s="24" t="s">
        <v>207</v>
      </c>
      <c r="C120" s="25"/>
      <c r="D120" s="25"/>
      <c r="E120" s="26"/>
      <c r="F120" s="26"/>
      <c r="G120" s="26"/>
      <c r="H120" s="26"/>
    </row>
    <row r="121" spans="1:9" ht="15" x14ac:dyDescent="0.25">
      <c r="B121" s="27" t="s">
        <v>208</v>
      </c>
      <c r="C121" s="28"/>
      <c r="D121" s="28"/>
      <c r="E121" s="28"/>
      <c r="F121" s="28"/>
      <c r="G121" s="28"/>
      <c r="H121" s="28"/>
    </row>
    <row r="122" spans="1:9" ht="15" x14ac:dyDescent="0.25">
      <c r="B122" s="28"/>
      <c r="C122" s="29"/>
      <c r="D122" s="29"/>
      <c r="E122" s="29"/>
      <c r="F122" s="29"/>
      <c r="G122" s="29"/>
      <c r="H122" s="29"/>
    </row>
    <row r="123" spans="1:9" ht="15" x14ac:dyDescent="0.25">
      <c r="D123" s="26"/>
      <c r="E123" s="26"/>
      <c r="F123" s="26"/>
      <c r="G123" s="26"/>
      <c r="H123" s="26"/>
    </row>
    <row r="124" spans="1:9" ht="15" x14ac:dyDescent="0.25">
      <c r="D124" s="26"/>
      <c r="E124" s="26"/>
      <c r="F124" s="26"/>
      <c r="G124" s="26"/>
      <c r="H124" s="26"/>
    </row>
    <row r="125" spans="1:9" ht="15" x14ac:dyDescent="0.25">
      <c r="D125" s="26"/>
      <c r="E125" s="26"/>
      <c r="F125" s="26"/>
      <c r="G125" s="26"/>
      <c r="H125" s="26"/>
    </row>
    <row r="126" spans="1:9" ht="15" x14ac:dyDescent="0.25">
      <c r="D126" s="26"/>
      <c r="E126" s="26"/>
      <c r="F126" s="26"/>
      <c r="G126" s="26"/>
      <c r="H126" s="26"/>
    </row>
    <row r="127" spans="1:9" ht="15" x14ac:dyDescent="0.25">
      <c r="D127" s="26"/>
      <c r="E127" s="26"/>
      <c r="F127" s="26"/>
      <c r="G127" s="26"/>
      <c r="H127" s="26"/>
    </row>
    <row r="128" spans="1:9" ht="15" x14ac:dyDescent="0.25">
      <c r="D128" s="26"/>
      <c r="E128" s="26"/>
      <c r="F128" s="26"/>
      <c r="G128" s="26"/>
      <c r="H128" s="26"/>
    </row>
    <row r="129" spans="4:8" ht="15" x14ac:dyDescent="0.25">
      <c r="D129" s="26"/>
      <c r="E129" s="26"/>
      <c r="F129" s="26"/>
      <c r="G129" s="26"/>
      <c r="H129" s="26"/>
    </row>
    <row r="130" spans="4:8" ht="15" x14ac:dyDescent="0.25">
      <c r="D130" s="26"/>
      <c r="E130" s="26"/>
      <c r="F130" s="26"/>
      <c r="G130" s="26"/>
      <c r="H130" s="26"/>
    </row>
    <row r="131" spans="4:8" ht="15" x14ac:dyDescent="0.25">
      <c r="D131" s="26"/>
      <c r="E131" s="26"/>
      <c r="F131" s="26"/>
      <c r="G131" s="26"/>
      <c r="H131" s="26"/>
    </row>
    <row r="132" spans="4:8" ht="15" x14ac:dyDescent="0.25">
      <c r="D132" s="26"/>
      <c r="E132" s="26"/>
      <c r="F132" s="26"/>
      <c r="G132" s="26"/>
      <c r="H132" s="26"/>
    </row>
    <row r="133" spans="4:8" ht="15" x14ac:dyDescent="0.25">
      <c r="D133" s="26"/>
      <c r="E133" s="26"/>
      <c r="F133" s="26"/>
      <c r="G133" s="26"/>
      <c r="H133" s="26"/>
    </row>
    <row r="134" spans="4:8" ht="15" x14ac:dyDescent="0.25">
      <c r="D134" s="26"/>
      <c r="E134" s="26"/>
      <c r="F134" s="26"/>
      <c r="G134" s="26"/>
      <c r="H134" s="26"/>
    </row>
    <row r="135" spans="4:8" ht="15" x14ac:dyDescent="0.25">
      <c r="D135" s="26"/>
      <c r="E135" s="26"/>
      <c r="F135" s="26"/>
      <c r="G135" s="26"/>
      <c r="H135" s="26"/>
    </row>
    <row r="136" spans="4:8" ht="15" x14ac:dyDescent="0.25">
      <c r="D136" s="26"/>
      <c r="E136" s="26"/>
      <c r="F136" s="26"/>
      <c r="G136" s="26"/>
      <c r="H136" s="26"/>
    </row>
    <row r="137" spans="4:8" ht="15" x14ac:dyDescent="0.25">
      <c r="D137" s="26"/>
      <c r="E137" s="26"/>
      <c r="F137" s="26"/>
      <c r="G137" s="26"/>
      <c r="H137" s="26"/>
    </row>
    <row r="138" spans="4:8" ht="15" x14ac:dyDescent="0.25">
      <c r="D138" s="26"/>
      <c r="E138" s="26"/>
      <c r="F138" s="26"/>
      <c r="G138" s="26"/>
      <c r="H138" s="26"/>
    </row>
    <row r="139" spans="4:8" ht="15" x14ac:dyDescent="0.25">
      <c r="D139" s="26"/>
      <c r="E139" s="26"/>
      <c r="F139" s="26"/>
      <c r="G139" s="26"/>
      <c r="H139" s="26"/>
    </row>
    <row r="140" spans="4:8" ht="15" x14ac:dyDescent="0.25">
      <c r="D140" s="26"/>
      <c r="E140" s="26"/>
      <c r="F140" s="26"/>
      <c r="G140" s="26"/>
      <c r="H140" s="26"/>
    </row>
    <row r="141" spans="4:8" ht="15" x14ac:dyDescent="0.25">
      <c r="D141" s="26"/>
      <c r="E141" s="26"/>
      <c r="F141" s="26"/>
      <c r="G141" s="26"/>
      <c r="H141" s="26"/>
    </row>
    <row r="142" spans="4:8" ht="15" x14ac:dyDescent="0.25">
      <c r="D142" s="26"/>
      <c r="E142" s="26"/>
      <c r="F142" s="26"/>
      <c r="G142" s="26"/>
      <c r="H142" s="26"/>
    </row>
    <row r="143" spans="4:8" ht="15" x14ac:dyDescent="0.25">
      <c r="D143" s="26"/>
      <c r="E143" s="26"/>
      <c r="F143" s="26"/>
      <c r="G143" s="26"/>
      <c r="H143" s="26"/>
    </row>
    <row r="144" spans="4:8" ht="15" x14ac:dyDescent="0.25">
      <c r="D144" s="26"/>
      <c r="E144" s="26"/>
      <c r="F144" s="26"/>
      <c r="G144" s="26"/>
      <c r="H144" s="26"/>
    </row>
    <row r="145" spans="4:8" ht="15" x14ac:dyDescent="0.25">
      <c r="D145" s="26"/>
      <c r="E145" s="26"/>
      <c r="F145" s="26"/>
      <c r="G145" s="26"/>
      <c r="H145" s="26"/>
    </row>
    <row r="146" spans="4:8" ht="15" x14ac:dyDescent="0.25">
      <c r="D146" s="26"/>
      <c r="E146" s="26"/>
      <c r="F146" s="26"/>
      <c r="G146" s="26"/>
      <c r="H146" s="26"/>
    </row>
    <row r="147" spans="4:8" ht="15" x14ac:dyDescent="0.25">
      <c r="D147" s="26"/>
      <c r="E147" s="26"/>
      <c r="F147" s="26"/>
      <c r="G147" s="26"/>
      <c r="H147" s="26"/>
    </row>
    <row r="148" spans="4:8" ht="15" x14ac:dyDescent="0.25">
      <c r="D148" s="26"/>
      <c r="E148" s="26"/>
      <c r="F148" s="26"/>
      <c r="G148" s="26"/>
      <c r="H148" s="26"/>
    </row>
    <row r="149" spans="4:8" ht="15" x14ac:dyDescent="0.25">
      <c r="D149" s="26"/>
      <c r="E149" s="26"/>
      <c r="F149" s="26"/>
      <c r="G149" s="26"/>
      <c r="H149" s="26"/>
    </row>
    <row r="150" spans="4:8" ht="15" x14ac:dyDescent="0.25">
      <c r="D150" s="26"/>
      <c r="E150" s="26"/>
      <c r="F150" s="26"/>
      <c r="G150" s="26"/>
      <c r="H150" s="26"/>
    </row>
    <row r="151" spans="4:8" ht="15" x14ac:dyDescent="0.25">
      <c r="D151" s="26"/>
      <c r="E151" s="26"/>
      <c r="F151" s="26"/>
      <c r="G151" s="26"/>
      <c r="H151" s="26"/>
    </row>
    <row r="152" spans="4:8" ht="15" x14ac:dyDescent="0.25">
      <c r="D152" s="26"/>
      <c r="E152" s="26"/>
      <c r="F152" s="26"/>
      <c r="G152" s="26"/>
      <c r="H152" s="26"/>
    </row>
    <row r="153" spans="4:8" ht="15" x14ac:dyDescent="0.25">
      <c r="D153" s="26"/>
      <c r="E153" s="26"/>
      <c r="F153" s="26"/>
      <c r="G153" s="26"/>
      <c r="H153" s="26"/>
    </row>
    <row r="154" spans="4:8" ht="15" x14ac:dyDescent="0.25">
      <c r="D154" s="26"/>
      <c r="E154" s="26"/>
      <c r="F154" s="26"/>
      <c r="G154" s="26"/>
      <c r="H154" s="26"/>
    </row>
    <row r="155" spans="4:8" ht="15" x14ac:dyDescent="0.25">
      <c r="D155" s="26"/>
      <c r="E155" s="26"/>
      <c r="F155" s="26"/>
      <c r="G155" s="26"/>
      <c r="H155" s="26"/>
    </row>
    <row r="156" spans="4:8" ht="15" x14ac:dyDescent="0.25">
      <c r="D156" s="26"/>
      <c r="E156" s="26"/>
      <c r="F156" s="26"/>
      <c r="G156" s="26"/>
      <c r="H156" s="26"/>
    </row>
    <row r="157" spans="4:8" ht="15" x14ac:dyDescent="0.25">
      <c r="D157" s="26"/>
      <c r="E157" s="26"/>
      <c r="F157" s="26"/>
      <c r="G157" s="26"/>
      <c r="H157" s="26"/>
    </row>
    <row r="158" spans="4:8" ht="15" x14ac:dyDescent="0.25">
      <c r="D158" s="26"/>
      <c r="E158" s="26"/>
      <c r="F158" s="26"/>
      <c r="G158" s="26"/>
      <c r="H158" s="26"/>
    </row>
  </sheetData>
  <mergeCells count="7">
    <mergeCell ref="B1:I1"/>
    <mergeCell ref="B2:I2"/>
    <mergeCell ref="B3:I3"/>
    <mergeCell ref="B7:B8"/>
    <mergeCell ref="C7:C8"/>
    <mergeCell ref="D7:H7"/>
    <mergeCell ref="I7:I8"/>
  </mergeCells>
  <pageMargins left="0.70866141732283472" right="0.70866141732283472" top="0.74803149606299213" bottom="0.74803149606299213" header="0.31496062992125984" footer="0.31496062992125984"/>
  <pageSetup scale="70" fitToHeight="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B2E5-7281-4EEC-8C39-0553A287037E}">
  <sheetPr>
    <tabColor theme="7" tint="-0.249977111117893"/>
    <pageSetUpPr fitToPage="1"/>
  </sheetPr>
  <dimension ref="A1:I53"/>
  <sheetViews>
    <sheetView showGridLines="0" topLeftCell="A10" workbookViewId="0">
      <selection activeCell="C16" sqref="C16"/>
    </sheetView>
  </sheetViews>
  <sheetFormatPr baseColWidth="10" defaultColWidth="10.28515625" defaultRowHeight="11.25" x14ac:dyDescent="0.25"/>
  <cols>
    <col min="1" max="1" width="1.5703125" style="53" customWidth="1"/>
    <col min="2" max="2" width="53.5703125" style="53" customWidth="1"/>
    <col min="3" max="3" width="15.28515625" style="53" customWidth="1"/>
    <col min="4" max="4" width="17" style="53" customWidth="1"/>
    <col min="5" max="6" width="15.28515625" style="53" customWidth="1"/>
    <col min="7" max="7" width="16.140625" style="53" customWidth="1"/>
    <col min="8" max="8" width="15.28515625" style="53" customWidth="1"/>
    <col min="9" max="9" width="2.140625" style="53" hidden="1" customWidth="1"/>
    <col min="10" max="16384" width="10.28515625" style="53"/>
  </cols>
  <sheetData>
    <row r="1" spans="1:9" s="33" customFormat="1" ht="43.5" customHeight="1" x14ac:dyDescent="0.25">
      <c r="A1" s="30" t="s">
        <v>209</v>
      </c>
      <c r="B1" s="31"/>
      <c r="C1" s="31"/>
      <c r="D1" s="31"/>
      <c r="E1" s="31"/>
      <c r="F1" s="31"/>
      <c r="G1" s="31"/>
      <c r="H1" s="32"/>
    </row>
    <row r="2" spans="1:9" s="33" customFormat="1" x14ac:dyDescent="0.25">
      <c r="A2" s="34" t="s">
        <v>210</v>
      </c>
      <c r="B2" s="35"/>
      <c r="C2" s="30" t="s">
        <v>211</v>
      </c>
      <c r="D2" s="31"/>
      <c r="E2" s="31"/>
      <c r="F2" s="31"/>
      <c r="G2" s="32"/>
      <c r="H2" s="36" t="s">
        <v>8</v>
      </c>
    </row>
    <row r="3" spans="1:9" s="43" customFormat="1" ht="24.95" customHeight="1" x14ac:dyDescent="0.25">
      <c r="A3" s="37"/>
      <c r="B3" s="38"/>
      <c r="C3" s="39" t="s">
        <v>9</v>
      </c>
      <c r="D3" s="40" t="s">
        <v>212</v>
      </c>
      <c r="E3" s="40" t="s">
        <v>11</v>
      </c>
      <c r="F3" s="40" t="s">
        <v>12</v>
      </c>
      <c r="G3" s="41" t="s">
        <v>213</v>
      </c>
      <c r="H3" s="42"/>
    </row>
    <row r="4" spans="1:9" s="43" customFormat="1" x14ac:dyDescent="0.25">
      <c r="A4" s="44"/>
      <c r="B4" s="45"/>
      <c r="C4" s="46" t="s">
        <v>214</v>
      </c>
      <c r="D4" s="47" t="s">
        <v>215</v>
      </c>
      <c r="E4" s="47" t="s">
        <v>216</v>
      </c>
      <c r="F4" s="47" t="s">
        <v>217</v>
      </c>
      <c r="G4" s="47" t="s">
        <v>218</v>
      </c>
      <c r="H4" s="47" t="s">
        <v>219</v>
      </c>
    </row>
    <row r="5" spans="1:9" x14ac:dyDescent="0.25">
      <c r="A5" s="48"/>
      <c r="B5" s="49" t="s">
        <v>17</v>
      </c>
      <c r="C5" s="50">
        <v>0</v>
      </c>
      <c r="D5" s="50">
        <v>0</v>
      </c>
      <c r="E5" s="51">
        <v>0</v>
      </c>
      <c r="F5" s="51">
        <v>0</v>
      </c>
      <c r="G5" s="51">
        <v>0</v>
      </c>
      <c r="H5" s="51">
        <f>+G5-C5</f>
        <v>0</v>
      </c>
      <c r="I5" s="52" t="s">
        <v>220</v>
      </c>
    </row>
    <row r="6" spans="1:9" x14ac:dyDescent="0.25">
      <c r="A6" s="54"/>
      <c r="B6" s="55" t="s">
        <v>221</v>
      </c>
      <c r="C6" s="56">
        <v>0</v>
      </c>
      <c r="D6" s="56">
        <v>0</v>
      </c>
      <c r="E6" s="57">
        <v>0</v>
      </c>
      <c r="F6" s="57">
        <v>0</v>
      </c>
      <c r="G6" s="57">
        <v>0</v>
      </c>
      <c r="H6" s="57">
        <f t="shared" ref="H6:H15" si="0">+G6-C6</f>
        <v>0</v>
      </c>
      <c r="I6" s="52" t="s">
        <v>222</v>
      </c>
    </row>
    <row r="7" spans="1:9" x14ac:dyDescent="0.25">
      <c r="A7" s="48"/>
      <c r="B7" s="49" t="s">
        <v>70</v>
      </c>
      <c r="C7" s="56">
        <v>0</v>
      </c>
      <c r="D7" s="56">
        <v>0</v>
      </c>
      <c r="E7" s="57">
        <v>0</v>
      </c>
      <c r="F7" s="57">
        <v>0</v>
      </c>
      <c r="G7" s="57">
        <v>0</v>
      </c>
      <c r="H7" s="57">
        <f t="shared" si="0"/>
        <v>0</v>
      </c>
      <c r="I7" s="52" t="s">
        <v>223</v>
      </c>
    </row>
    <row r="8" spans="1:9" x14ac:dyDescent="0.25">
      <c r="A8" s="48"/>
      <c r="B8" s="49" t="s">
        <v>224</v>
      </c>
      <c r="C8" s="56">
        <v>0</v>
      </c>
      <c r="D8" s="56">
        <v>0</v>
      </c>
      <c r="E8" s="57">
        <v>0</v>
      </c>
      <c r="F8" s="57">
        <v>0</v>
      </c>
      <c r="G8" s="57">
        <v>0</v>
      </c>
      <c r="H8" s="57">
        <f t="shared" si="0"/>
        <v>0</v>
      </c>
      <c r="I8" s="52" t="s">
        <v>225</v>
      </c>
    </row>
    <row r="9" spans="1:9" x14ac:dyDescent="0.25">
      <c r="A9" s="48"/>
      <c r="B9" s="49" t="s">
        <v>226</v>
      </c>
      <c r="C9" s="56">
        <v>0</v>
      </c>
      <c r="D9" s="56">
        <v>0</v>
      </c>
      <c r="E9" s="57">
        <v>0</v>
      </c>
      <c r="F9" s="57">
        <v>0</v>
      </c>
      <c r="G9" s="57">
        <v>0</v>
      </c>
      <c r="H9" s="57">
        <f t="shared" si="0"/>
        <v>0</v>
      </c>
      <c r="I9" s="52" t="s">
        <v>227</v>
      </c>
    </row>
    <row r="10" spans="1:9" x14ac:dyDescent="0.25">
      <c r="A10" s="54"/>
      <c r="B10" s="55" t="s">
        <v>228</v>
      </c>
      <c r="C10" s="56">
        <v>0</v>
      </c>
      <c r="D10" s="56">
        <v>0</v>
      </c>
      <c r="E10" s="57">
        <v>0</v>
      </c>
      <c r="F10" s="57">
        <v>0</v>
      </c>
      <c r="G10" s="57">
        <v>0</v>
      </c>
      <c r="H10" s="57">
        <f t="shared" si="0"/>
        <v>0</v>
      </c>
      <c r="I10" s="52" t="s">
        <v>229</v>
      </c>
    </row>
    <row r="11" spans="1:9" ht="15" x14ac:dyDescent="0.25">
      <c r="A11" s="58"/>
      <c r="B11" s="49" t="s">
        <v>230</v>
      </c>
      <c r="C11" s="56">
        <v>21153101</v>
      </c>
      <c r="D11" s="56">
        <v>299803623.31</v>
      </c>
      <c r="E11" s="57">
        <f>C11+D11</f>
        <v>320956724.31</v>
      </c>
      <c r="F11" s="56">
        <v>27206367.530000001</v>
      </c>
      <c r="G11" s="56">
        <v>27206367.530000001</v>
      </c>
      <c r="H11" s="57">
        <f>+G11-C11</f>
        <v>6053266.5300000012</v>
      </c>
      <c r="I11" s="52" t="s">
        <v>231</v>
      </c>
    </row>
    <row r="12" spans="1:9" ht="22.5" x14ac:dyDescent="0.25">
      <c r="A12" s="58"/>
      <c r="B12" s="49" t="s">
        <v>232</v>
      </c>
      <c r="C12" s="56">
        <v>8007312174</v>
      </c>
      <c r="D12" s="56">
        <v>564315612.00999999</v>
      </c>
      <c r="E12" s="57">
        <f>C12+D12</f>
        <v>8571627786.0100002</v>
      </c>
      <c r="F12" s="56">
        <v>8555782415.7299995</v>
      </c>
      <c r="G12" s="56">
        <v>8555782415.7299995</v>
      </c>
      <c r="H12" s="57">
        <f t="shared" si="0"/>
        <v>548470241.72999954</v>
      </c>
      <c r="I12" s="52" t="s">
        <v>233</v>
      </c>
    </row>
    <row r="13" spans="1:9" ht="22.5" x14ac:dyDescent="0.25">
      <c r="A13" s="58"/>
      <c r="B13" s="49" t="s">
        <v>234</v>
      </c>
      <c r="C13" s="56">
        <v>6315749999.8800001</v>
      </c>
      <c r="D13" s="56">
        <v>234255738</v>
      </c>
      <c r="E13" s="57">
        <f>C13+D13</f>
        <v>6550005737.8800001</v>
      </c>
      <c r="F13" s="56">
        <v>6550005737.8800001</v>
      </c>
      <c r="G13" s="56">
        <v>6550005737.8800001</v>
      </c>
      <c r="H13" s="57">
        <f>+G13-C13</f>
        <v>234255738</v>
      </c>
      <c r="I13" s="52" t="s">
        <v>235</v>
      </c>
    </row>
    <row r="14" spans="1:9" x14ac:dyDescent="0.25">
      <c r="A14" s="48"/>
      <c r="B14" s="49" t="s">
        <v>236</v>
      </c>
      <c r="C14" s="56">
        <v>0</v>
      </c>
      <c r="D14" s="56">
        <v>0</v>
      </c>
      <c r="E14" s="57"/>
      <c r="F14" s="56">
        <v>0</v>
      </c>
      <c r="G14" s="56">
        <v>0</v>
      </c>
      <c r="H14" s="57">
        <f t="shared" si="0"/>
        <v>0</v>
      </c>
      <c r="I14" s="52" t="s">
        <v>237</v>
      </c>
    </row>
    <row r="15" spans="1:9" x14ac:dyDescent="0.25">
      <c r="A15" s="48"/>
      <c r="C15" s="59"/>
      <c r="D15" s="59"/>
      <c r="E15" s="59"/>
      <c r="F15" s="59">
        <v>0</v>
      </c>
      <c r="G15" s="59">
        <v>0</v>
      </c>
      <c r="H15" s="59">
        <f t="shared" si="0"/>
        <v>0</v>
      </c>
      <c r="I15" s="52" t="s">
        <v>238</v>
      </c>
    </row>
    <row r="16" spans="1:9" x14ac:dyDescent="0.25">
      <c r="A16" s="60"/>
      <c r="B16" s="61" t="s">
        <v>239</v>
      </c>
      <c r="C16" s="62">
        <f t="shared" ref="C16:H16" si="1">SUM(C5:C15)</f>
        <v>14344215274.880001</v>
      </c>
      <c r="D16" s="62">
        <f t="shared" si="1"/>
        <v>1098374973.3199999</v>
      </c>
      <c r="E16" s="62">
        <f t="shared" si="1"/>
        <v>15442590248.200001</v>
      </c>
      <c r="F16" s="62">
        <f t="shared" si="1"/>
        <v>15132994521.139999</v>
      </c>
      <c r="G16" s="62">
        <f t="shared" si="1"/>
        <v>15132994521.139999</v>
      </c>
      <c r="H16" s="63">
        <f t="shared" si="1"/>
        <v>788779246.25999951</v>
      </c>
      <c r="I16" s="52" t="s">
        <v>238</v>
      </c>
    </row>
    <row r="17" spans="1:9" x14ac:dyDescent="0.25">
      <c r="A17" s="64"/>
      <c r="B17" s="65"/>
      <c r="C17" s="66"/>
      <c r="D17" s="66"/>
      <c r="E17" s="67"/>
      <c r="F17" s="68" t="s">
        <v>240</v>
      </c>
      <c r="G17" s="69"/>
      <c r="H17" s="70"/>
      <c r="I17" s="52" t="s">
        <v>238</v>
      </c>
    </row>
    <row r="18" spans="1:9" ht="10.15" customHeight="1" x14ac:dyDescent="0.25">
      <c r="A18" s="71" t="s">
        <v>241</v>
      </c>
      <c r="B18" s="72"/>
      <c r="C18" s="73" t="s">
        <v>211</v>
      </c>
      <c r="D18" s="74"/>
      <c r="E18" s="74"/>
      <c r="F18" s="74"/>
      <c r="G18" s="75"/>
      <c r="H18" s="76" t="s">
        <v>8</v>
      </c>
      <c r="I18" s="52" t="s">
        <v>238</v>
      </c>
    </row>
    <row r="19" spans="1:9" ht="22.5" x14ac:dyDescent="0.25">
      <c r="A19" s="77"/>
      <c r="B19" s="78"/>
      <c r="C19" s="79" t="s">
        <v>9</v>
      </c>
      <c r="D19" s="80" t="s">
        <v>212</v>
      </c>
      <c r="E19" s="80" t="s">
        <v>11</v>
      </c>
      <c r="F19" s="80" t="s">
        <v>12</v>
      </c>
      <c r="G19" s="81" t="s">
        <v>213</v>
      </c>
      <c r="H19" s="82"/>
      <c r="I19" s="52" t="s">
        <v>238</v>
      </c>
    </row>
    <row r="20" spans="1:9" x14ac:dyDescent="0.25">
      <c r="A20" s="83"/>
      <c r="B20" s="84"/>
      <c r="C20" s="85" t="s">
        <v>214</v>
      </c>
      <c r="D20" s="86" t="s">
        <v>215</v>
      </c>
      <c r="E20" s="86" t="s">
        <v>216</v>
      </c>
      <c r="F20" s="86" t="s">
        <v>217</v>
      </c>
      <c r="G20" s="86" t="s">
        <v>218</v>
      </c>
      <c r="H20" s="86" t="s">
        <v>219</v>
      </c>
      <c r="I20" s="52" t="s">
        <v>238</v>
      </c>
    </row>
    <row r="21" spans="1:9" x14ac:dyDescent="0.25">
      <c r="A21" s="87" t="s">
        <v>242</v>
      </c>
      <c r="B21" s="88"/>
      <c r="C21" s="89">
        <f>SUM(C22+C23+C24+C25+C26+C27+C28+C29)</f>
        <v>8007312174</v>
      </c>
      <c r="D21" s="89">
        <f>SUM(D22+D23+D24+D25+D26+D27+D28+D29)</f>
        <v>564315612.00999999</v>
      </c>
      <c r="E21" s="89">
        <f>SUM(E22+E23+E24+E25+E26+E27+E28+E29)</f>
        <v>8571627786.0100002</v>
      </c>
      <c r="F21" s="89">
        <f>SUM(F22+F23+F24+F25+F26+F27+F28+F29)</f>
        <v>8555782415.7299995</v>
      </c>
      <c r="G21" s="89">
        <f>SUM(G22+G23+G24+G25+G26+G27+G28+G29)</f>
        <v>8555782415.7299995</v>
      </c>
      <c r="H21" s="89">
        <f>SUM(H22:H29)</f>
        <v>548470241.72999954</v>
      </c>
      <c r="I21" s="52" t="s">
        <v>238</v>
      </c>
    </row>
    <row r="22" spans="1:9" x14ac:dyDescent="0.25">
      <c r="A22" s="90"/>
      <c r="B22" s="91" t="s">
        <v>17</v>
      </c>
      <c r="C22" s="92">
        <v>0</v>
      </c>
      <c r="D22" s="92">
        <v>0</v>
      </c>
      <c r="E22" s="93">
        <v>0</v>
      </c>
      <c r="F22" s="93">
        <v>0</v>
      </c>
      <c r="G22" s="93">
        <v>0</v>
      </c>
      <c r="H22" s="93">
        <v>0</v>
      </c>
      <c r="I22" s="52" t="s">
        <v>220</v>
      </c>
    </row>
    <row r="23" spans="1:9" x14ac:dyDescent="0.25">
      <c r="A23" s="90"/>
      <c r="B23" s="91" t="s">
        <v>221</v>
      </c>
      <c r="C23" s="92">
        <v>0</v>
      </c>
      <c r="D23" s="92">
        <v>0</v>
      </c>
      <c r="E23" s="93">
        <v>0</v>
      </c>
      <c r="F23" s="93">
        <v>0</v>
      </c>
      <c r="G23" s="93">
        <v>0</v>
      </c>
      <c r="H23" s="93">
        <v>0</v>
      </c>
      <c r="I23" s="52" t="s">
        <v>222</v>
      </c>
    </row>
    <row r="24" spans="1:9" x14ac:dyDescent="0.25">
      <c r="A24" s="90"/>
      <c r="B24" s="91" t="s">
        <v>70</v>
      </c>
      <c r="C24" s="92">
        <v>0</v>
      </c>
      <c r="D24" s="92">
        <v>0</v>
      </c>
      <c r="E24" s="93">
        <v>0</v>
      </c>
      <c r="F24" s="93">
        <v>0</v>
      </c>
      <c r="G24" s="93">
        <v>0</v>
      </c>
      <c r="H24" s="93">
        <v>0</v>
      </c>
      <c r="I24" s="52" t="s">
        <v>223</v>
      </c>
    </row>
    <row r="25" spans="1:9" x14ac:dyDescent="0.25">
      <c r="A25" s="90"/>
      <c r="B25" s="91" t="s">
        <v>224</v>
      </c>
      <c r="C25" s="92">
        <v>0</v>
      </c>
      <c r="D25" s="92">
        <v>0</v>
      </c>
      <c r="E25" s="93">
        <v>0</v>
      </c>
      <c r="F25" s="93">
        <v>0</v>
      </c>
      <c r="G25" s="93">
        <v>0</v>
      </c>
      <c r="H25" s="93">
        <v>0</v>
      </c>
      <c r="I25" s="52" t="s">
        <v>225</v>
      </c>
    </row>
    <row r="26" spans="1:9" x14ac:dyDescent="0.25">
      <c r="A26" s="90"/>
      <c r="B26" s="91" t="s">
        <v>243</v>
      </c>
      <c r="C26" s="92">
        <v>0</v>
      </c>
      <c r="D26" s="92">
        <v>0</v>
      </c>
      <c r="E26" s="93">
        <v>0</v>
      </c>
      <c r="F26" s="93">
        <v>0</v>
      </c>
      <c r="G26" s="93">
        <v>0</v>
      </c>
      <c r="H26" s="93">
        <v>0</v>
      </c>
      <c r="I26" s="52" t="s">
        <v>227</v>
      </c>
    </row>
    <row r="27" spans="1:9" x14ac:dyDescent="0.25">
      <c r="A27" s="90"/>
      <c r="B27" s="91" t="s">
        <v>244</v>
      </c>
      <c r="C27" s="92">
        <v>0</v>
      </c>
      <c r="D27" s="92">
        <v>0</v>
      </c>
      <c r="E27" s="93">
        <v>0</v>
      </c>
      <c r="F27" s="93">
        <v>0</v>
      </c>
      <c r="G27" s="93">
        <v>0</v>
      </c>
      <c r="H27" s="93">
        <v>0</v>
      </c>
      <c r="I27" s="52" t="s">
        <v>229</v>
      </c>
    </row>
    <row r="28" spans="1:9" ht="22.5" x14ac:dyDescent="0.25">
      <c r="A28" s="90"/>
      <c r="B28" s="91" t="s">
        <v>245</v>
      </c>
      <c r="C28" s="92">
        <v>8007312174</v>
      </c>
      <c r="D28" s="92">
        <v>564315612.00999999</v>
      </c>
      <c r="E28" s="57">
        <f>C28+D28</f>
        <v>8571627786.0100002</v>
      </c>
      <c r="F28" s="92">
        <v>8555782415.7299995</v>
      </c>
      <c r="G28" s="92">
        <v>8555782415.7299995</v>
      </c>
      <c r="H28" s="93">
        <f>G28-C28</f>
        <v>548470241.72999954</v>
      </c>
      <c r="I28" s="52" t="s">
        <v>233</v>
      </c>
    </row>
    <row r="29" spans="1:9" ht="22.5" x14ac:dyDescent="0.25">
      <c r="A29" s="90"/>
      <c r="B29" s="91" t="s">
        <v>234</v>
      </c>
      <c r="C29" s="92">
        <v>0</v>
      </c>
      <c r="D29" s="92">
        <v>0</v>
      </c>
      <c r="E29" s="93">
        <v>0</v>
      </c>
      <c r="F29" s="93">
        <v>0</v>
      </c>
      <c r="G29" s="93">
        <v>0</v>
      </c>
      <c r="H29" s="93">
        <v>0</v>
      </c>
      <c r="I29" s="52" t="s">
        <v>235</v>
      </c>
    </row>
    <row r="30" spans="1:9" x14ac:dyDescent="0.25">
      <c r="A30" s="90"/>
      <c r="B30" s="91"/>
      <c r="C30" s="93"/>
      <c r="D30" s="93"/>
      <c r="E30" s="93"/>
      <c r="F30" s="93"/>
      <c r="G30" s="93"/>
      <c r="H30" s="93"/>
      <c r="I30" s="52" t="s">
        <v>238</v>
      </c>
    </row>
    <row r="31" spans="1:9" ht="41.25" customHeight="1" x14ac:dyDescent="0.25">
      <c r="A31" s="94" t="s">
        <v>246</v>
      </c>
      <c r="B31" s="95"/>
      <c r="C31" s="96">
        <f t="shared" ref="C31:H31" si="2">SUM(C32:C35)</f>
        <v>6336903100.8800001</v>
      </c>
      <c r="D31" s="96">
        <f t="shared" si="2"/>
        <v>534059361.31</v>
      </c>
      <c r="E31" s="96">
        <f t="shared" si="2"/>
        <v>6870962462.1900005</v>
      </c>
      <c r="F31" s="96">
        <f t="shared" si="2"/>
        <v>6577212105.4099998</v>
      </c>
      <c r="G31" s="96">
        <f t="shared" si="2"/>
        <v>6577212105.4099998</v>
      </c>
      <c r="H31" s="96">
        <f t="shared" si="2"/>
        <v>240309004.53</v>
      </c>
      <c r="I31" s="52" t="s">
        <v>238</v>
      </c>
    </row>
    <row r="32" spans="1:9" x14ac:dyDescent="0.25">
      <c r="A32" s="90"/>
      <c r="B32" s="91" t="s">
        <v>221</v>
      </c>
      <c r="C32" s="92">
        <v>0</v>
      </c>
      <c r="D32" s="92">
        <v>0</v>
      </c>
      <c r="E32" s="93">
        <v>0</v>
      </c>
      <c r="F32" s="93">
        <v>0</v>
      </c>
      <c r="G32" s="93">
        <v>0</v>
      </c>
      <c r="H32" s="93">
        <v>0</v>
      </c>
      <c r="I32" s="52" t="s">
        <v>222</v>
      </c>
    </row>
    <row r="33" spans="1:9" x14ac:dyDescent="0.25">
      <c r="A33" s="90"/>
      <c r="B33" s="91" t="s">
        <v>247</v>
      </c>
      <c r="C33" s="92">
        <v>0</v>
      </c>
      <c r="D33" s="92">
        <v>0</v>
      </c>
      <c r="E33" s="93">
        <v>0</v>
      </c>
      <c r="F33" s="93">
        <v>0</v>
      </c>
      <c r="G33" s="93">
        <v>0</v>
      </c>
      <c r="H33" s="93">
        <v>0</v>
      </c>
      <c r="I33" s="52" t="s">
        <v>227</v>
      </c>
    </row>
    <row r="34" spans="1:9" x14ac:dyDescent="0.25">
      <c r="A34" s="90"/>
      <c r="B34" s="91" t="s">
        <v>248</v>
      </c>
      <c r="C34" s="92">
        <v>21153101</v>
      </c>
      <c r="D34" s="92">
        <v>299803623.31</v>
      </c>
      <c r="E34" s="57">
        <f>C34+D34</f>
        <v>320956724.31</v>
      </c>
      <c r="F34" s="92">
        <v>27206367.530000001</v>
      </c>
      <c r="G34" s="92">
        <v>27206367.530000001</v>
      </c>
      <c r="H34" s="93">
        <f>G34-C34</f>
        <v>6053266.5300000012</v>
      </c>
      <c r="I34" s="52" t="s">
        <v>231</v>
      </c>
    </row>
    <row r="35" spans="1:9" ht="22.5" x14ac:dyDescent="0.25">
      <c r="A35" s="90"/>
      <c r="B35" s="91" t="s">
        <v>234</v>
      </c>
      <c r="C35" s="92">
        <v>6315749999.8800001</v>
      </c>
      <c r="D35" s="92">
        <v>234255738</v>
      </c>
      <c r="E35" s="57">
        <f>C35+D35</f>
        <v>6550005737.8800001</v>
      </c>
      <c r="F35" s="92">
        <v>6550005737.8800001</v>
      </c>
      <c r="G35" s="92">
        <v>6550005737.8800001</v>
      </c>
      <c r="H35" s="93">
        <f>G35-C35</f>
        <v>234255738</v>
      </c>
      <c r="I35" s="52" t="s">
        <v>235</v>
      </c>
    </row>
    <row r="36" spans="1:9" x14ac:dyDescent="0.25">
      <c r="A36" s="90"/>
      <c r="B36" s="91"/>
      <c r="C36" s="93"/>
      <c r="D36" s="93"/>
      <c r="E36" s="93"/>
      <c r="F36" s="93"/>
      <c r="G36" s="93"/>
      <c r="H36" s="93"/>
      <c r="I36" s="52" t="s">
        <v>238</v>
      </c>
    </row>
    <row r="37" spans="1:9" x14ac:dyDescent="0.25">
      <c r="A37" s="97" t="s">
        <v>249</v>
      </c>
      <c r="B37" s="98"/>
      <c r="C37" s="96">
        <f>SUM(C38)</f>
        <v>0</v>
      </c>
      <c r="D37" s="96">
        <v>0</v>
      </c>
      <c r="E37" s="96">
        <v>0</v>
      </c>
      <c r="F37" s="96">
        <f>+F38</f>
        <v>0</v>
      </c>
      <c r="G37" s="96">
        <f>+G38</f>
        <v>0</v>
      </c>
      <c r="H37" s="96">
        <f>+H38</f>
        <v>0</v>
      </c>
      <c r="I37" s="52" t="s">
        <v>238</v>
      </c>
    </row>
    <row r="38" spans="1:9" x14ac:dyDescent="0.25">
      <c r="A38" s="99"/>
      <c r="B38" s="91" t="s">
        <v>236</v>
      </c>
      <c r="C38" s="93">
        <v>0</v>
      </c>
      <c r="D38" s="93">
        <v>0</v>
      </c>
      <c r="E38" s="93">
        <f>+C38+D38</f>
        <v>0</v>
      </c>
      <c r="F38" s="93">
        <v>0</v>
      </c>
      <c r="G38" s="93">
        <v>0</v>
      </c>
      <c r="H38" s="93">
        <f>+G38-C38</f>
        <v>0</v>
      </c>
      <c r="I38" s="52" t="s">
        <v>237</v>
      </c>
    </row>
    <row r="39" spans="1:9" x14ac:dyDescent="0.25">
      <c r="A39" s="100"/>
      <c r="B39" s="101" t="s">
        <v>239</v>
      </c>
      <c r="C39" s="62">
        <f>+C21+C31+C37</f>
        <v>14344215274.880001</v>
      </c>
      <c r="D39" s="62">
        <f>+D21+D31+D37</f>
        <v>1098374973.3199999</v>
      </c>
      <c r="E39" s="62">
        <f>+E21+E31+E37</f>
        <v>15442590248.200001</v>
      </c>
      <c r="F39" s="62">
        <f>+F21+F31+F37</f>
        <v>15132994521.139999</v>
      </c>
      <c r="G39" s="62">
        <f>+G21+G31+G37</f>
        <v>15132994521.139999</v>
      </c>
      <c r="H39" s="89">
        <f>+H37+H31+H21</f>
        <v>788779246.25999951</v>
      </c>
      <c r="I39" s="52" t="s">
        <v>238</v>
      </c>
    </row>
    <row r="40" spans="1:9" x14ac:dyDescent="0.25">
      <c r="A40" s="102"/>
      <c r="B40" s="65"/>
      <c r="C40" s="103"/>
      <c r="D40" s="103"/>
      <c r="E40" s="103"/>
      <c r="F40" s="104" t="s">
        <v>240</v>
      </c>
      <c r="G40" s="105"/>
      <c r="H40" s="106"/>
      <c r="I40" s="52" t="s">
        <v>238</v>
      </c>
    </row>
    <row r="41" spans="1:9" x14ac:dyDescent="0.25">
      <c r="A41" s="107"/>
      <c r="B41" s="108"/>
      <c r="C41" s="109"/>
      <c r="D41" s="109"/>
      <c r="E41" s="109"/>
      <c r="F41" s="110"/>
      <c r="G41" s="110"/>
      <c r="H41" s="109"/>
      <c r="I41" s="52"/>
    </row>
    <row r="42" spans="1:9" x14ac:dyDescent="0.2">
      <c r="B42" s="111" t="s">
        <v>250</v>
      </c>
    </row>
    <row r="43" spans="1:9" ht="11.25" customHeight="1" x14ac:dyDescent="0.25">
      <c r="B43" s="112" t="s">
        <v>251</v>
      </c>
      <c r="C43" s="112"/>
      <c r="D43" s="112"/>
      <c r="E43" s="112"/>
      <c r="F43" s="112"/>
    </row>
    <row r="44" spans="1:9" ht="15" x14ac:dyDescent="0.25">
      <c r="B44" s="113" t="s">
        <v>252</v>
      </c>
    </row>
    <row r="45" spans="1:9" ht="30.75" customHeight="1" x14ac:dyDescent="0.25">
      <c r="B45" s="112" t="s">
        <v>253</v>
      </c>
      <c r="C45" s="112"/>
      <c r="D45" s="112"/>
      <c r="E45" s="112"/>
      <c r="F45" s="112"/>
      <c r="G45" s="112"/>
      <c r="H45" s="112"/>
    </row>
    <row r="47" spans="1:9" x14ac:dyDescent="0.25">
      <c r="D47" s="114"/>
      <c r="E47" s="114"/>
    </row>
    <row r="49" spans="1:9" ht="12.75" x14ac:dyDescent="0.2">
      <c r="A49" s="115"/>
      <c r="B49" s="116"/>
      <c r="C49" s="116"/>
      <c r="D49" s="115"/>
      <c r="E49" s="116"/>
      <c r="F49" s="115"/>
      <c r="G49" s="115"/>
      <c r="H49" s="115"/>
      <c r="I49" s="117"/>
    </row>
    <row r="50" spans="1:9" ht="12.75" x14ac:dyDescent="0.2">
      <c r="A50" s="115"/>
      <c r="B50" s="118" t="s">
        <v>254</v>
      </c>
      <c r="C50" s="118"/>
      <c r="D50" s="119"/>
      <c r="E50" s="120" t="s">
        <v>255</v>
      </c>
      <c r="F50" s="120"/>
      <c r="G50" s="120"/>
      <c r="H50" s="120"/>
      <c r="I50" s="120"/>
    </row>
    <row r="51" spans="1:9" ht="12.75" x14ac:dyDescent="0.2">
      <c r="A51" s="115"/>
      <c r="B51" s="121" t="s">
        <v>256</v>
      </c>
      <c r="C51" s="121"/>
      <c r="D51" s="122"/>
      <c r="E51" s="123" t="s">
        <v>257</v>
      </c>
      <c r="F51" s="123"/>
      <c r="G51" s="123"/>
      <c r="H51" s="123"/>
      <c r="I51" s="123"/>
    </row>
    <row r="52" spans="1:9" ht="12.75" x14ac:dyDescent="0.2">
      <c r="A52" s="124" t="s">
        <v>258</v>
      </c>
      <c r="B52" s="124"/>
      <c r="C52" s="124"/>
      <c r="D52" s="115"/>
      <c r="E52" s="125" t="s">
        <v>259</v>
      </c>
      <c r="F52" s="125"/>
      <c r="G52" s="125"/>
      <c r="H52" s="125"/>
      <c r="I52" s="125"/>
    </row>
    <row r="53" spans="1:9" ht="12.75" x14ac:dyDescent="0.2">
      <c r="A53" s="124"/>
      <c r="B53" s="124"/>
      <c r="C53" s="124"/>
      <c r="D53" s="115"/>
      <c r="E53" s="125"/>
      <c r="F53" s="125"/>
      <c r="G53" s="125"/>
      <c r="H53" s="125"/>
      <c r="I53" s="125"/>
    </row>
  </sheetData>
  <sheetProtection formatCells="0" formatColumns="0" formatRows="0" insertRows="0" autoFilter="0"/>
  <mergeCells count="17">
    <mergeCell ref="A52:C53"/>
    <mergeCell ref="E52:I53"/>
    <mergeCell ref="A31:B31"/>
    <mergeCell ref="B43:F43"/>
    <mergeCell ref="B45:H45"/>
    <mergeCell ref="B50:C50"/>
    <mergeCell ref="E50:I50"/>
    <mergeCell ref="B51:C51"/>
    <mergeCell ref="E51:I51"/>
    <mergeCell ref="A1:H1"/>
    <mergeCell ref="A2:B4"/>
    <mergeCell ref="C2:G2"/>
    <mergeCell ref="H2:H3"/>
    <mergeCell ref="H16:H17"/>
    <mergeCell ref="A18:B20"/>
    <mergeCell ref="C18:G18"/>
    <mergeCell ref="H18:H19"/>
  </mergeCells>
  <printOptions horizontalCentered="1"/>
  <pageMargins left="0.78740157480314965" right="0.59055118110236227" top="0.78740157480314965" bottom="0.78740157480314965" header="0.31496062992125984" footer="0.31496062992125984"/>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7B9F-44FE-44B3-AA46-ECF9847DA1B8}">
  <sheetPr>
    <tabColor theme="4" tint="-0.249977111117893"/>
    <pageSetUpPr fitToPage="1"/>
  </sheetPr>
  <dimension ref="A1:G182"/>
  <sheetViews>
    <sheetView showGridLines="0" topLeftCell="A141" workbookViewId="0">
      <selection activeCell="C16" sqref="C16"/>
    </sheetView>
  </sheetViews>
  <sheetFormatPr baseColWidth="10" defaultColWidth="10.28515625" defaultRowHeight="14.25" customHeight="1" x14ac:dyDescent="0.2"/>
  <cols>
    <col min="1" max="1" width="61.28515625" style="126" customWidth="1"/>
    <col min="2" max="2" width="13.85546875" style="126" customWidth="1"/>
    <col min="3" max="3" width="12.28515625" style="126" customWidth="1"/>
    <col min="4" max="4" width="13.42578125" style="126" customWidth="1"/>
    <col min="5" max="6" width="13" style="126" bestFit="1" customWidth="1"/>
    <col min="7" max="7" width="13.42578125" style="126" customWidth="1"/>
    <col min="8" max="16384" width="10.28515625" style="126"/>
  </cols>
  <sheetData>
    <row r="1" spans="1:7" ht="49.5" customHeight="1" thickBot="1" x14ac:dyDescent="0.25">
      <c r="A1" s="147" t="s">
        <v>381</v>
      </c>
      <c r="B1" s="146"/>
      <c r="C1" s="146"/>
      <c r="D1" s="146"/>
      <c r="E1" s="146"/>
      <c r="F1" s="146"/>
      <c r="G1" s="145"/>
    </row>
    <row r="2" spans="1:7" s="127" customFormat="1" ht="14.25" customHeight="1" x14ac:dyDescent="0.2">
      <c r="A2" s="144" t="s">
        <v>6</v>
      </c>
      <c r="B2" s="143" t="s">
        <v>7</v>
      </c>
      <c r="C2" s="143"/>
      <c r="D2" s="143"/>
      <c r="E2" s="143"/>
      <c r="F2" s="143"/>
      <c r="G2" s="142" t="s">
        <v>380</v>
      </c>
    </row>
    <row r="3" spans="1:7" s="127" customFormat="1" ht="22.5" x14ac:dyDescent="0.2">
      <c r="A3" s="141"/>
      <c r="B3" s="140" t="s">
        <v>379</v>
      </c>
      <c r="C3" s="140" t="s">
        <v>10</v>
      </c>
      <c r="D3" s="140" t="s">
        <v>11</v>
      </c>
      <c r="E3" s="140" t="s">
        <v>12</v>
      </c>
      <c r="F3" s="140" t="s">
        <v>378</v>
      </c>
      <c r="G3" s="139"/>
    </row>
    <row r="4" spans="1:7" s="127" customFormat="1" ht="14.25" customHeight="1" thickBot="1" x14ac:dyDescent="0.25">
      <c r="A4" s="138"/>
      <c r="B4" s="137">
        <v>1</v>
      </c>
      <c r="C4" s="137">
        <v>2</v>
      </c>
      <c r="D4" s="137" t="s">
        <v>377</v>
      </c>
      <c r="E4" s="137">
        <v>4</v>
      </c>
      <c r="F4" s="137">
        <v>5</v>
      </c>
      <c r="G4" s="136" t="s">
        <v>376</v>
      </c>
    </row>
    <row r="5" spans="1:7" s="127" customFormat="1" ht="14.25" customHeight="1" x14ac:dyDescent="0.2">
      <c r="A5" s="135" t="s">
        <v>375</v>
      </c>
      <c r="B5" s="133">
        <v>13492303</v>
      </c>
      <c r="C5" s="133">
        <v>2010325.77</v>
      </c>
      <c r="D5" s="133">
        <f>B5+C5</f>
        <v>15502628.77</v>
      </c>
      <c r="E5" s="133">
        <v>15439312.289999999</v>
      </c>
      <c r="F5" s="133">
        <v>15439312.289999999</v>
      </c>
      <c r="G5" s="132">
        <f>D5-E5</f>
        <v>63316.480000000447</v>
      </c>
    </row>
    <row r="6" spans="1:7" s="127" customFormat="1" ht="14.25" customHeight="1" x14ac:dyDescent="0.2">
      <c r="A6" s="135" t="s">
        <v>374</v>
      </c>
      <c r="B6" s="133">
        <v>9138843</v>
      </c>
      <c r="C6" s="133">
        <v>65210258.43</v>
      </c>
      <c r="D6" s="133">
        <f>B6+C6</f>
        <v>74349101.430000007</v>
      </c>
      <c r="E6" s="133">
        <v>73830180.469999999</v>
      </c>
      <c r="F6" s="133">
        <v>73830180.469999999</v>
      </c>
      <c r="G6" s="132">
        <f>D6-E6</f>
        <v>518920.96000000834</v>
      </c>
    </row>
    <row r="7" spans="1:7" s="127" customFormat="1" ht="14.25" customHeight="1" x14ac:dyDescent="0.2">
      <c r="A7" s="135" t="s">
        <v>373</v>
      </c>
      <c r="B7" s="133">
        <v>23702860</v>
      </c>
      <c r="C7" s="133">
        <v>3592477.59</v>
      </c>
      <c r="D7" s="133">
        <f>B7+C7</f>
        <v>27295337.59</v>
      </c>
      <c r="E7" s="133">
        <v>27286502.109999999</v>
      </c>
      <c r="F7" s="133">
        <v>27286502.109999999</v>
      </c>
      <c r="G7" s="132">
        <f>D7-E7</f>
        <v>8835.480000000447</v>
      </c>
    </row>
    <row r="8" spans="1:7" s="127" customFormat="1" ht="14.25" customHeight="1" x14ac:dyDescent="0.2">
      <c r="A8" s="135" t="s">
        <v>372</v>
      </c>
      <c r="B8" s="133">
        <v>17777743</v>
      </c>
      <c r="C8" s="133">
        <v>1061255.45</v>
      </c>
      <c r="D8" s="133">
        <f>B8+C8</f>
        <v>18838998.449999999</v>
      </c>
      <c r="E8" s="133">
        <v>18828444.02</v>
      </c>
      <c r="F8" s="133">
        <v>18828444.02</v>
      </c>
      <c r="G8" s="132">
        <f>D8-E8</f>
        <v>10554.429999999702</v>
      </c>
    </row>
    <row r="9" spans="1:7" s="127" customFormat="1" ht="14.25" customHeight="1" x14ac:dyDescent="0.2">
      <c r="A9" s="135" t="s">
        <v>371</v>
      </c>
      <c r="B9" s="133">
        <v>5381559</v>
      </c>
      <c r="C9" s="133">
        <v>241943.14</v>
      </c>
      <c r="D9" s="133">
        <f>B9+C9</f>
        <v>5623502.1399999997</v>
      </c>
      <c r="E9" s="133">
        <v>5623502.1399999997</v>
      </c>
      <c r="F9" s="133">
        <v>5623502.1399999997</v>
      </c>
      <c r="G9" s="132">
        <f>D9-E9</f>
        <v>0</v>
      </c>
    </row>
    <row r="10" spans="1:7" s="127" customFormat="1" ht="14.25" customHeight="1" x14ac:dyDescent="0.2">
      <c r="A10" s="135" t="s">
        <v>370</v>
      </c>
      <c r="B10" s="133">
        <v>10819303</v>
      </c>
      <c r="C10" s="133">
        <v>1215229.96</v>
      </c>
      <c r="D10" s="133">
        <f>B10+C10</f>
        <v>12034532.960000001</v>
      </c>
      <c r="E10" s="133">
        <v>12024132.48</v>
      </c>
      <c r="F10" s="133">
        <v>12024132.48</v>
      </c>
      <c r="G10" s="132">
        <f>D10-E10</f>
        <v>10400.480000000447</v>
      </c>
    </row>
    <row r="11" spans="1:7" s="127" customFormat="1" ht="14.25" customHeight="1" x14ac:dyDescent="0.2">
      <c r="A11" s="135" t="s">
        <v>369</v>
      </c>
      <c r="B11" s="133">
        <v>3187198621.8800001</v>
      </c>
      <c r="C11" s="133">
        <v>421401415.64999998</v>
      </c>
      <c r="D11" s="133">
        <f>B11+C11</f>
        <v>3608600037.5300002</v>
      </c>
      <c r="E11" s="133">
        <v>3546833134.1499968</v>
      </c>
      <c r="F11" s="133">
        <v>3479978916.9099998</v>
      </c>
      <c r="G11" s="132">
        <f>D11-E11</f>
        <v>61766903.380003452</v>
      </c>
    </row>
    <row r="12" spans="1:7" s="127" customFormat="1" ht="14.25" customHeight="1" x14ac:dyDescent="0.2">
      <c r="A12" s="135" t="s">
        <v>368</v>
      </c>
      <c r="B12" s="133">
        <v>354317981</v>
      </c>
      <c r="C12" s="133">
        <v>15647048.58</v>
      </c>
      <c r="D12" s="133">
        <f>B12+C12</f>
        <v>369965029.57999998</v>
      </c>
      <c r="E12" s="133">
        <v>359025525.72000003</v>
      </c>
      <c r="F12" s="133">
        <v>358386109.08999997</v>
      </c>
      <c r="G12" s="132">
        <f>D12-E12</f>
        <v>10939503.859999955</v>
      </c>
    </row>
    <row r="13" spans="1:7" s="127" customFormat="1" ht="14.25" customHeight="1" x14ac:dyDescent="0.2">
      <c r="A13" s="135" t="s">
        <v>367</v>
      </c>
      <c r="B13" s="133">
        <v>31524352</v>
      </c>
      <c r="C13" s="133">
        <v>6942945.04</v>
      </c>
      <c r="D13" s="133">
        <f>B13+C13</f>
        <v>38467297.039999999</v>
      </c>
      <c r="E13" s="133">
        <v>30577833.100000001</v>
      </c>
      <c r="F13" s="133">
        <v>30391390.359999999</v>
      </c>
      <c r="G13" s="132">
        <f>D13-E13</f>
        <v>7889463.9399999976</v>
      </c>
    </row>
    <row r="14" spans="1:7" s="127" customFormat="1" ht="14.25" customHeight="1" x14ac:dyDescent="0.2">
      <c r="A14" s="135" t="s">
        <v>366</v>
      </c>
      <c r="B14" s="133">
        <v>68461595</v>
      </c>
      <c r="C14" s="133">
        <v>2959116.74</v>
      </c>
      <c r="D14" s="133">
        <f>B14+C14</f>
        <v>71420711.739999995</v>
      </c>
      <c r="E14" s="133">
        <v>66977978.670000002</v>
      </c>
      <c r="F14" s="133">
        <v>66977978.670000002</v>
      </c>
      <c r="G14" s="132">
        <f>D14-E14</f>
        <v>4442733.0699999928</v>
      </c>
    </row>
    <row r="15" spans="1:7" s="127" customFormat="1" ht="14.25" customHeight="1" x14ac:dyDescent="0.2">
      <c r="A15" s="135" t="s">
        <v>365</v>
      </c>
      <c r="B15" s="133">
        <v>1528718765.8199999</v>
      </c>
      <c r="C15" s="133">
        <v>47668891.939999998</v>
      </c>
      <c r="D15" s="133">
        <f>B15+C15</f>
        <v>1576387657.76</v>
      </c>
      <c r="E15" s="133">
        <v>1573368984.96</v>
      </c>
      <c r="F15" s="133">
        <v>1558010299.5599999</v>
      </c>
      <c r="G15" s="132">
        <f>D15-E15</f>
        <v>3018672.7999999523</v>
      </c>
    </row>
    <row r="16" spans="1:7" s="127" customFormat="1" ht="14.25" customHeight="1" x14ac:dyDescent="0.2">
      <c r="A16" s="135" t="s">
        <v>364</v>
      </c>
      <c r="B16" s="133">
        <v>214461365.18000001</v>
      </c>
      <c r="C16" s="133">
        <v>-28802525.32</v>
      </c>
      <c r="D16" s="133">
        <f>B16+C16</f>
        <v>185658839.86000001</v>
      </c>
      <c r="E16" s="133">
        <v>185453257.41</v>
      </c>
      <c r="F16" s="133">
        <v>185453257.41</v>
      </c>
      <c r="G16" s="132">
        <f>D16-E16</f>
        <v>205582.45000001788</v>
      </c>
    </row>
    <row r="17" spans="1:7" s="127" customFormat="1" ht="14.25" customHeight="1" x14ac:dyDescent="0.2">
      <c r="A17" s="135" t="s">
        <v>363</v>
      </c>
      <c r="B17" s="133">
        <v>36933006</v>
      </c>
      <c r="C17" s="133">
        <v>-1423169.95</v>
      </c>
      <c r="D17" s="133">
        <f>B17+C17</f>
        <v>35509836.049999997</v>
      </c>
      <c r="E17" s="133">
        <v>35389579.520000003</v>
      </c>
      <c r="F17" s="133">
        <v>35389579.520000003</v>
      </c>
      <c r="G17" s="132">
        <f>D17-E17</f>
        <v>120256.52999999374</v>
      </c>
    </row>
    <row r="18" spans="1:7" s="127" customFormat="1" ht="14.25" customHeight="1" x14ac:dyDescent="0.2">
      <c r="A18" s="135" t="s">
        <v>362</v>
      </c>
      <c r="B18" s="133">
        <v>29226349</v>
      </c>
      <c r="C18" s="133">
        <v>-865744.17</v>
      </c>
      <c r="D18" s="133">
        <f>B18+C18</f>
        <v>28360604.829999998</v>
      </c>
      <c r="E18" s="133">
        <v>28296296.440000001</v>
      </c>
      <c r="F18" s="133">
        <v>28296296.440000001</v>
      </c>
      <c r="G18" s="132">
        <f>D18-E18</f>
        <v>64308.389999996871</v>
      </c>
    </row>
    <row r="19" spans="1:7" s="127" customFormat="1" ht="14.25" customHeight="1" x14ac:dyDescent="0.2">
      <c r="A19" s="135" t="s">
        <v>361</v>
      </c>
      <c r="B19" s="133">
        <v>35950867</v>
      </c>
      <c r="C19" s="133">
        <v>-1621261.01</v>
      </c>
      <c r="D19" s="133">
        <f>B19+C19</f>
        <v>34329605.990000002</v>
      </c>
      <c r="E19" s="133">
        <v>34250241.890000001</v>
      </c>
      <c r="F19" s="133">
        <v>34250241.890000001</v>
      </c>
      <c r="G19" s="132">
        <f>D19-E19</f>
        <v>79364.10000000149</v>
      </c>
    </row>
    <row r="20" spans="1:7" s="127" customFormat="1" ht="14.25" customHeight="1" x14ac:dyDescent="0.2">
      <c r="A20" s="135" t="s">
        <v>360</v>
      </c>
      <c r="B20" s="133">
        <v>26320458</v>
      </c>
      <c r="C20" s="133">
        <v>-977033.36</v>
      </c>
      <c r="D20" s="133">
        <f>B20+C20</f>
        <v>25343424.640000001</v>
      </c>
      <c r="E20" s="133">
        <v>25263475.59</v>
      </c>
      <c r="F20" s="133">
        <v>25263475.59</v>
      </c>
      <c r="G20" s="132">
        <f>D20-E20</f>
        <v>79949.050000000745</v>
      </c>
    </row>
    <row r="21" spans="1:7" s="127" customFormat="1" ht="14.25" customHeight="1" x14ac:dyDescent="0.2">
      <c r="A21" s="135" t="s">
        <v>359</v>
      </c>
      <c r="B21" s="133">
        <v>40953111</v>
      </c>
      <c r="C21" s="133">
        <v>-2814304.3</v>
      </c>
      <c r="D21" s="133">
        <f>B21+C21</f>
        <v>38138806.700000003</v>
      </c>
      <c r="E21" s="133">
        <v>37981142.229999997</v>
      </c>
      <c r="F21" s="133">
        <v>37981142.229999997</v>
      </c>
      <c r="G21" s="132">
        <f>D21-E21</f>
        <v>157664.47000000626</v>
      </c>
    </row>
    <row r="22" spans="1:7" s="127" customFormat="1" ht="14.25" customHeight="1" x14ac:dyDescent="0.2">
      <c r="A22" s="135" t="s">
        <v>358</v>
      </c>
      <c r="B22" s="133">
        <v>33720783</v>
      </c>
      <c r="C22" s="133">
        <v>-1069521.51</v>
      </c>
      <c r="D22" s="133">
        <f>B22+C22</f>
        <v>32651261.489999998</v>
      </c>
      <c r="E22" s="133">
        <v>32578117.98</v>
      </c>
      <c r="F22" s="133">
        <v>32578117.98</v>
      </c>
      <c r="G22" s="132">
        <f>D22-E22</f>
        <v>73143.509999997914</v>
      </c>
    </row>
    <row r="23" spans="1:7" s="127" customFormat="1" ht="14.25" customHeight="1" x14ac:dyDescent="0.2">
      <c r="A23" s="135" t="s">
        <v>357</v>
      </c>
      <c r="B23" s="133">
        <v>44452353</v>
      </c>
      <c r="C23" s="133">
        <v>-1290484.28</v>
      </c>
      <c r="D23" s="133">
        <f>B23+C23</f>
        <v>43161868.719999999</v>
      </c>
      <c r="E23" s="133">
        <v>43062107.259999998</v>
      </c>
      <c r="F23" s="133">
        <v>43062107.259999998</v>
      </c>
      <c r="G23" s="132">
        <f>D23-E23</f>
        <v>99761.460000000894</v>
      </c>
    </row>
    <row r="24" spans="1:7" s="127" customFormat="1" ht="14.25" customHeight="1" x14ac:dyDescent="0.2">
      <c r="A24" s="135" t="s">
        <v>356</v>
      </c>
      <c r="B24" s="133">
        <v>28412758</v>
      </c>
      <c r="C24" s="133">
        <v>-838545.01</v>
      </c>
      <c r="D24" s="133">
        <f>B24+C24</f>
        <v>27574212.989999998</v>
      </c>
      <c r="E24" s="133">
        <v>27503496.52</v>
      </c>
      <c r="F24" s="133">
        <v>27503496.52</v>
      </c>
      <c r="G24" s="132">
        <f>D24-E24</f>
        <v>70716.469999998808</v>
      </c>
    </row>
    <row r="25" spans="1:7" s="127" customFormat="1" ht="14.25" customHeight="1" x14ac:dyDescent="0.2">
      <c r="A25" s="135" t="s">
        <v>355</v>
      </c>
      <c r="B25" s="133">
        <v>88905505</v>
      </c>
      <c r="C25" s="133">
        <v>3147613.3</v>
      </c>
      <c r="D25" s="133">
        <f>B25+C25</f>
        <v>92053118.299999997</v>
      </c>
      <c r="E25" s="133">
        <v>91822608.930000007</v>
      </c>
      <c r="F25" s="133">
        <v>91822608.930000007</v>
      </c>
      <c r="G25" s="132">
        <f>D25-E25</f>
        <v>230509.36999998987</v>
      </c>
    </row>
    <row r="26" spans="1:7" s="127" customFormat="1" ht="14.25" customHeight="1" x14ac:dyDescent="0.2">
      <c r="A26" s="135" t="s">
        <v>354</v>
      </c>
      <c r="B26" s="133">
        <v>57429749</v>
      </c>
      <c r="C26" s="133">
        <v>2199826.6</v>
      </c>
      <c r="D26" s="133">
        <f>B26+C26</f>
        <v>59629575.600000001</v>
      </c>
      <c r="E26" s="133">
        <v>59509119.82</v>
      </c>
      <c r="F26" s="133">
        <v>59509119.82</v>
      </c>
      <c r="G26" s="132">
        <f>D26-E26</f>
        <v>120455.78000000119</v>
      </c>
    </row>
    <row r="27" spans="1:7" s="127" customFormat="1" ht="14.25" customHeight="1" x14ac:dyDescent="0.2">
      <c r="A27" s="135" t="s">
        <v>353</v>
      </c>
      <c r="B27" s="133">
        <v>28300619</v>
      </c>
      <c r="C27" s="133">
        <v>565588.21</v>
      </c>
      <c r="D27" s="133">
        <f>B27+C27</f>
        <v>28866207.210000001</v>
      </c>
      <c r="E27" s="133">
        <v>28815304.73</v>
      </c>
      <c r="F27" s="133">
        <v>28815304.73</v>
      </c>
      <c r="G27" s="132">
        <f>D27-E27</f>
        <v>50902.480000000447</v>
      </c>
    </row>
    <row r="28" spans="1:7" s="127" customFormat="1" ht="14.25" customHeight="1" x14ac:dyDescent="0.2">
      <c r="A28" s="135" t="s">
        <v>352</v>
      </c>
      <c r="B28" s="133">
        <v>53888348</v>
      </c>
      <c r="C28" s="133">
        <v>1310218.6599999999</v>
      </c>
      <c r="D28" s="133">
        <f>B28+C28</f>
        <v>55198566.659999996</v>
      </c>
      <c r="E28" s="133">
        <v>55070666.100000001</v>
      </c>
      <c r="F28" s="133">
        <v>55070666.100000001</v>
      </c>
      <c r="G28" s="132">
        <f>D28-E28</f>
        <v>127900.55999999493</v>
      </c>
    </row>
    <row r="29" spans="1:7" s="127" customFormat="1" ht="14.25" customHeight="1" x14ac:dyDescent="0.2">
      <c r="A29" s="135" t="s">
        <v>351</v>
      </c>
      <c r="B29" s="133">
        <v>27294143</v>
      </c>
      <c r="C29" s="133">
        <v>9366.7000000000007</v>
      </c>
      <c r="D29" s="133">
        <f>B29+C29</f>
        <v>27303509.699999999</v>
      </c>
      <c r="E29" s="133">
        <v>27249402.149999999</v>
      </c>
      <c r="F29" s="133">
        <v>27249402.149999999</v>
      </c>
      <c r="G29" s="132">
        <f>D29-E29</f>
        <v>54107.550000000745</v>
      </c>
    </row>
    <row r="30" spans="1:7" s="127" customFormat="1" ht="14.25" customHeight="1" x14ac:dyDescent="0.2">
      <c r="A30" s="135" t="s">
        <v>350</v>
      </c>
      <c r="B30" s="133">
        <v>65063550</v>
      </c>
      <c r="C30" s="133">
        <v>2170288.6800000002</v>
      </c>
      <c r="D30" s="133">
        <f>B30+C30</f>
        <v>67233838.680000007</v>
      </c>
      <c r="E30" s="133">
        <v>67036609.619999997</v>
      </c>
      <c r="F30" s="133">
        <v>67036609.619999997</v>
      </c>
      <c r="G30" s="132">
        <f>D30-E30</f>
        <v>197229.06000000983</v>
      </c>
    </row>
    <row r="31" spans="1:7" s="127" customFormat="1" ht="14.25" customHeight="1" x14ac:dyDescent="0.2">
      <c r="A31" s="135" t="s">
        <v>349</v>
      </c>
      <c r="B31" s="133">
        <v>24757934</v>
      </c>
      <c r="C31" s="133">
        <v>498001.99</v>
      </c>
      <c r="D31" s="133">
        <f>B31+C31</f>
        <v>25255935.989999998</v>
      </c>
      <c r="E31" s="133">
        <v>25228396.329999998</v>
      </c>
      <c r="F31" s="133">
        <v>25228396.329999998</v>
      </c>
      <c r="G31" s="132">
        <f>D31-E31</f>
        <v>27539.660000000149</v>
      </c>
    </row>
    <row r="32" spans="1:7" s="127" customFormat="1" ht="14.25" customHeight="1" x14ac:dyDescent="0.2">
      <c r="A32" s="135" t="s">
        <v>348</v>
      </c>
      <c r="B32" s="133">
        <v>39270061</v>
      </c>
      <c r="C32" s="133">
        <v>2799398.98</v>
      </c>
      <c r="D32" s="133">
        <f>B32+C32</f>
        <v>42069459.979999997</v>
      </c>
      <c r="E32" s="133">
        <v>41987677.159999996</v>
      </c>
      <c r="F32" s="133">
        <v>41987677.159999996</v>
      </c>
      <c r="G32" s="132">
        <f>D32-E32</f>
        <v>81782.820000000298</v>
      </c>
    </row>
    <row r="33" spans="1:7" s="127" customFormat="1" ht="14.25" customHeight="1" x14ac:dyDescent="0.2">
      <c r="A33" s="135" t="s">
        <v>347</v>
      </c>
      <c r="B33" s="133">
        <v>60900972</v>
      </c>
      <c r="C33" s="133">
        <v>1089675.77</v>
      </c>
      <c r="D33" s="133">
        <f>B33+C33</f>
        <v>61990647.770000003</v>
      </c>
      <c r="E33" s="133">
        <v>61873748.390000001</v>
      </c>
      <c r="F33" s="133">
        <v>61873748.390000001</v>
      </c>
      <c r="G33" s="132">
        <f>D33-E33</f>
        <v>116899.38000000268</v>
      </c>
    </row>
    <row r="34" spans="1:7" s="127" customFormat="1" ht="14.25" customHeight="1" x14ac:dyDescent="0.2">
      <c r="A34" s="135" t="s">
        <v>346</v>
      </c>
      <c r="B34" s="133">
        <v>34688889</v>
      </c>
      <c r="C34" s="133">
        <v>2731481.9</v>
      </c>
      <c r="D34" s="133">
        <f>B34+C34</f>
        <v>37420370.899999999</v>
      </c>
      <c r="E34" s="133">
        <v>37333900.689999998</v>
      </c>
      <c r="F34" s="133">
        <v>37333900.689999998</v>
      </c>
      <c r="G34" s="132">
        <f>D34-E34</f>
        <v>86470.210000000894</v>
      </c>
    </row>
    <row r="35" spans="1:7" s="127" customFormat="1" ht="14.25" customHeight="1" x14ac:dyDescent="0.2">
      <c r="A35" s="135" t="s">
        <v>345</v>
      </c>
      <c r="B35" s="133">
        <v>20511713</v>
      </c>
      <c r="C35" s="133">
        <v>683560.08</v>
      </c>
      <c r="D35" s="133">
        <f>B35+C35</f>
        <v>21195273.079999998</v>
      </c>
      <c r="E35" s="133">
        <v>21164349.140000001</v>
      </c>
      <c r="F35" s="133">
        <v>21164349.140000001</v>
      </c>
      <c r="G35" s="132">
        <f>D35-E35</f>
        <v>30923.939999997616</v>
      </c>
    </row>
    <row r="36" spans="1:7" s="127" customFormat="1" ht="14.25" customHeight="1" x14ac:dyDescent="0.2">
      <c r="A36" s="135" t="s">
        <v>344</v>
      </c>
      <c r="B36" s="133">
        <v>29772735</v>
      </c>
      <c r="C36" s="133">
        <v>1136413.44</v>
      </c>
      <c r="D36" s="133">
        <f>B36+C36</f>
        <v>30909148.440000001</v>
      </c>
      <c r="E36" s="133">
        <v>30868614.390000001</v>
      </c>
      <c r="F36" s="133">
        <v>30868614.390000001</v>
      </c>
      <c r="G36" s="132">
        <f>D36-E36</f>
        <v>40534.050000000745</v>
      </c>
    </row>
    <row r="37" spans="1:7" s="127" customFormat="1" ht="14.25" customHeight="1" x14ac:dyDescent="0.2">
      <c r="A37" s="135" t="s">
        <v>343</v>
      </c>
      <c r="B37" s="133">
        <v>15440983</v>
      </c>
      <c r="C37" s="133">
        <v>242887.21</v>
      </c>
      <c r="D37" s="133">
        <f>B37+C37</f>
        <v>15683870.210000001</v>
      </c>
      <c r="E37" s="133">
        <v>15484180.26</v>
      </c>
      <c r="F37" s="133">
        <v>15484180.26</v>
      </c>
      <c r="G37" s="132">
        <f>D37-E37</f>
        <v>199689.95000000112</v>
      </c>
    </row>
    <row r="38" spans="1:7" s="408" customFormat="1" ht="14.25" customHeight="1" x14ac:dyDescent="0.2">
      <c r="A38" s="406"/>
      <c r="B38" s="407"/>
      <c r="C38" s="407"/>
      <c r="D38" s="407"/>
      <c r="E38" s="407"/>
      <c r="F38" s="407"/>
      <c r="G38" s="407"/>
    </row>
    <row r="39" spans="1:7" s="408" customFormat="1" ht="14.25" customHeight="1" x14ac:dyDescent="0.2">
      <c r="A39" s="406"/>
      <c r="B39" s="407"/>
      <c r="C39" s="407"/>
      <c r="D39" s="407"/>
      <c r="E39" s="407"/>
      <c r="F39" s="407"/>
      <c r="G39" s="407"/>
    </row>
    <row r="40" spans="1:7" s="408" customFormat="1" ht="14.25" customHeight="1" thickBot="1" x14ac:dyDescent="0.25">
      <c r="A40" s="406"/>
      <c r="B40" s="407"/>
      <c r="C40" s="407"/>
      <c r="D40" s="407"/>
      <c r="E40" s="407"/>
      <c r="F40" s="407"/>
      <c r="G40" s="407"/>
    </row>
    <row r="41" spans="1:7" s="127" customFormat="1" ht="50.25" customHeight="1" thickBot="1" x14ac:dyDescent="0.25">
      <c r="A41" s="409" t="s">
        <v>381</v>
      </c>
      <c r="B41" s="410"/>
      <c r="C41" s="410"/>
      <c r="D41" s="410"/>
      <c r="E41" s="410"/>
      <c r="F41" s="410"/>
      <c r="G41" s="411"/>
    </row>
    <row r="42" spans="1:7" s="127" customFormat="1" ht="14.25" customHeight="1" x14ac:dyDescent="0.2">
      <c r="A42" s="144" t="s">
        <v>6</v>
      </c>
      <c r="B42" s="143" t="s">
        <v>7</v>
      </c>
      <c r="C42" s="143"/>
      <c r="D42" s="143"/>
      <c r="E42" s="143"/>
      <c r="F42" s="143"/>
      <c r="G42" s="142" t="s">
        <v>380</v>
      </c>
    </row>
    <row r="43" spans="1:7" s="127" customFormat="1" ht="25.5" customHeight="1" x14ac:dyDescent="0.2">
      <c r="A43" s="141"/>
      <c r="B43" s="140" t="s">
        <v>379</v>
      </c>
      <c r="C43" s="140" t="s">
        <v>10</v>
      </c>
      <c r="D43" s="140" t="s">
        <v>11</v>
      </c>
      <c r="E43" s="140" t="s">
        <v>12</v>
      </c>
      <c r="F43" s="140" t="s">
        <v>378</v>
      </c>
      <c r="G43" s="139"/>
    </row>
    <row r="44" spans="1:7" s="127" customFormat="1" ht="14.25" customHeight="1" thickBot="1" x14ac:dyDescent="0.25">
      <c r="A44" s="138"/>
      <c r="B44" s="137">
        <v>1</v>
      </c>
      <c r="C44" s="137">
        <v>2</v>
      </c>
      <c r="D44" s="137" t="s">
        <v>377</v>
      </c>
      <c r="E44" s="137">
        <v>4</v>
      </c>
      <c r="F44" s="137">
        <v>5</v>
      </c>
      <c r="G44" s="136" t="s">
        <v>376</v>
      </c>
    </row>
    <row r="45" spans="1:7" s="127" customFormat="1" ht="14.25" customHeight="1" x14ac:dyDescent="0.2">
      <c r="A45" s="135" t="s">
        <v>342</v>
      </c>
      <c r="B45" s="133">
        <v>27698110</v>
      </c>
      <c r="C45" s="133">
        <v>24693842.289999999</v>
      </c>
      <c r="D45" s="133">
        <f>B45+C45</f>
        <v>52391952.289999999</v>
      </c>
      <c r="E45" s="133">
        <v>34484856.100000001</v>
      </c>
      <c r="F45" s="133">
        <v>34484856.100000001</v>
      </c>
      <c r="G45" s="132">
        <f>D45-E45</f>
        <v>17907096.189999998</v>
      </c>
    </row>
    <row r="46" spans="1:7" s="127" customFormat="1" ht="14.25" customHeight="1" x14ac:dyDescent="0.2">
      <c r="A46" s="135" t="s">
        <v>341</v>
      </c>
      <c r="B46" s="133">
        <v>133797720</v>
      </c>
      <c r="C46" s="133">
        <v>8757571.3000000007</v>
      </c>
      <c r="D46" s="133">
        <f>B46+C46</f>
        <v>142555291.30000001</v>
      </c>
      <c r="E46" s="133">
        <v>142332424.69</v>
      </c>
      <c r="F46" s="133">
        <v>142332424.69</v>
      </c>
      <c r="G46" s="132">
        <f>D46-E46</f>
        <v>222866.61000001431</v>
      </c>
    </row>
    <row r="47" spans="1:7" s="127" customFormat="1" ht="14.25" customHeight="1" x14ac:dyDescent="0.2">
      <c r="A47" s="135" t="s">
        <v>340</v>
      </c>
      <c r="B47" s="133">
        <v>32475219</v>
      </c>
      <c r="C47" s="133">
        <v>2470839.36</v>
      </c>
      <c r="D47" s="133">
        <f>B47+C47</f>
        <v>34946058.359999999</v>
      </c>
      <c r="E47" s="133">
        <v>34861189.060000002</v>
      </c>
      <c r="F47" s="133">
        <v>34861189.060000002</v>
      </c>
      <c r="G47" s="132">
        <f>D47-E47</f>
        <v>84869.29999999702</v>
      </c>
    </row>
    <row r="48" spans="1:7" s="127" customFormat="1" ht="14.25" customHeight="1" x14ac:dyDescent="0.2">
      <c r="A48" s="135" t="s">
        <v>339</v>
      </c>
      <c r="B48" s="133">
        <v>35114069</v>
      </c>
      <c r="C48" s="133">
        <v>714651.14</v>
      </c>
      <c r="D48" s="133">
        <f>B48+C48</f>
        <v>35828720.140000001</v>
      </c>
      <c r="E48" s="133">
        <v>35719219.399999999</v>
      </c>
      <c r="F48" s="133">
        <v>35719219.399999999</v>
      </c>
      <c r="G48" s="132">
        <f>D48-E48</f>
        <v>109500.74000000209</v>
      </c>
    </row>
    <row r="49" spans="1:7" s="127" customFormat="1" ht="14.25" customHeight="1" x14ac:dyDescent="0.2">
      <c r="A49" s="135" t="s">
        <v>338</v>
      </c>
      <c r="B49" s="133">
        <v>33891481</v>
      </c>
      <c r="C49" s="133">
        <v>-1272998.53</v>
      </c>
      <c r="D49" s="133">
        <f>B49+C49</f>
        <v>32618482.469999999</v>
      </c>
      <c r="E49" s="133">
        <v>32544546.949999999</v>
      </c>
      <c r="F49" s="133">
        <v>32544546.949999999</v>
      </c>
      <c r="G49" s="132">
        <f>D49-E49</f>
        <v>73935.519999999553</v>
      </c>
    </row>
    <row r="50" spans="1:7" s="127" customFormat="1" ht="14.25" customHeight="1" x14ac:dyDescent="0.2">
      <c r="A50" s="135" t="s">
        <v>337</v>
      </c>
      <c r="B50" s="133">
        <v>39462221</v>
      </c>
      <c r="C50" s="133">
        <v>-174307.58</v>
      </c>
      <c r="D50" s="133">
        <f>B50+C50</f>
        <v>39287913.420000002</v>
      </c>
      <c r="E50" s="133">
        <v>39205643.609999999</v>
      </c>
      <c r="F50" s="133">
        <v>39205643.609999999</v>
      </c>
      <c r="G50" s="132">
        <f>D50-E50</f>
        <v>82269.810000002384</v>
      </c>
    </row>
    <row r="51" spans="1:7" s="127" customFormat="1" ht="14.25" customHeight="1" x14ac:dyDescent="0.2">
      <c r="A51" s="135" t="s">
        <v>336</v>
      </c>
      <c r="B51" s="133">
        <v>7299342</v>
      </c>
      <c r="C51" s="133">
        <v>-361837.11</v>
      </c>
      <c r="D51" s="133">
        <f>B51+C51</f>
        <v>6937504.8899999997</v>
      </c>
      <c r="E51" s="133">
        <v>6923654.6100000003</v>
      </c>
      <c r="F51" s="133">
        <v>6923654.6100000003</v>
      </c>
      <c r="G51" s="132">
        <f>D51-E51</f>
        <v>13850.279999999329</v>
      </c>
    </row>
    <row r="52" spans="1:7" s="127" customFormat="1" ht="14.25" customHeight="1" x14ac:dyDescent="0.2">
      <c r="A52" s="135" t="s">
        <v>335</v>
      </c>
      <c r="B52" s="133">
        <v>32711732</v>
      </c>
      <c r="C52" s="133">
        <v>-243419.72</v>
      </c>
      <c r="D52" s="133">
        <f>B52+C52</f>
        <v>32468312.280000001</v>
      </c>
      <c r="E52" s="133">
        <v>32400362.920000002</v>
      </c>
      <c r="F52" s="133">
        <v>32400362.920000002</v>
      </c>
      <c r="G52" s="132">
        <f>D52-E52</f>
        <v>67949.359999999404</v>
      </c>
    </row>
    <row r="53" spans="1:7" s="127" customFormat="1" ht="14.25" customHeight="1" x14ac:dyDescent="0.2">
      <c r="A53" s="135" t="s">
        <v>334</v>
      </c>
      <c r="B53" s="133">
        <v>42666838</v>
      </c>
      <c r="C53" s="133">
        <v>11666.83</v>
      </c>
      <c r="D53" s="133">
        <f>B53+C53</f>
        <v>42678504.829999998</v>
      </c>
      <c r="E53" s="133">
        <v>42457309.890000001</v>
      </c>
      <c r="F53" s="133">
        <v>42457309.890000001</v>
      </c>
      <c r="G53" s="132">
        <f>D53-E53</f>
        <v>221194.93999999762</v>
      </c>
    </row>
    <row r="54" spans="1:7" s="127" customFormat="1" ht="14.25" customHeight="1" x14ac:dyDescent="0.2">
      <c r="A54" s="135" t="s">
        <v>333</v>
      </c>
      <c r="B54" s="133">
        <v>66160060</v>
      </c>
      <c r="C54" s="133">
        <v>1975806.86</v>
      </c>
      <c r="D54" s="133">
        <f>B54+C54</f>
        <v>68135866.859999999</v>
      </c>
      <c r="E54" s="133">
        <v>67986606.299999997</v>
      </c>
      <c r="F54" s="133">
        <v>67986606.299999997</v>
      </c>
      <c r="G54" s="132">
        <f>D54-E54</f>
        <v>149260.56000000238</v>
      </c>
    </row>
    <row r="55" spans="1:7" s="127" customFormat="1" ht="14.25" customHeight="1" x14ac:dyDescent="0.2">
      <c r="A55" s="135" t="s">
        <v>332</v>
      </c>
      <c r="B55" s="133">
        <v>60834561</v>
      </c>
      <c r="C55" s="133">
        <v>1211794.26</v>
      </c>
      <c r="D55" s="133">
        <f>B55+C55</f>
        <v>62046355.259999998</v>
      </c>
      <c r="E55" s="133">
        <v>61906754.960000001</v>
      </c>
      <c r="F55" s="133">
        <v>61906754.960000001</v>
      </c>
      <c r="G55" s="132">
        <f>D55-E55</f>
        <v>139600.29999999702</v>
      </c>
    </row>
    <row r="56" spans="1:7" s="127" customFormat="1" ht="14.25" customHeight="1" x14ac:dyDescent="0.2">
      <c r="A56" s="135" t="s">
        <v>331</v>
      </c>
      <c r="B56" s="133">
        <v>24823744</v>
      </c>
      <c r="C56" s="133">
        <v>1185904.27</v>
      </c>
      <c r="D56" s="133">
        <f>B56+C56</f>
        <v>26009648.27</v>
      </c>
      <c r="E56" s="133">
        <v>25977772.280000001</v>
      </c>
      <c r="F56" s="133">
        <v>25977772.280000001</v>
      </c>
      <c r="G56" s="132">
        <f>D56-E56</f>
        <v>31875.989999998361</v>
      </c>
    </row>
    <row r="57" spans="1:7" s="127" customFormat="1" ht="14.25" customHeight="1" x14ac:dyDescent="0.2">
      <c r="A57" s="135" t="s">
        <v>330</v>
      </c>
      <c r="B57" s="133">
        <v>22424008</v>
      </c>
      <c r="C57" s="133">
        <v>36050.129999999997</v>
      </c>
      <c r="D57" s="133">
        <f>B57+C57</f>
        <v>22460058.129999999</v>
      </c>
      <c r="E57" s="133">
        <v>22439658.489999998</v>
      </c>
      <c r="F57" s="133">
        <v>22439658.489999998</v>
      </c>
      <c r="G57" s="132">
        <f>D57-E57</f>
        <v>20399.640000000596</v>
      </c>
    </row>
    <row r="58" spans="1:7" s="127" customFormat="1" ht="14.25" customHeight="1" x14ac:dyDescent="0.2">
      <c r="A58" s="135" t="s">
        <v>329</v>
      </c>
      <c r="B58" s="133">
        <v>26511200</v>
      </c>
      <c r="C58" s="133">
        <v>108847.49</v>
      </c>
      <c r="D58" s="133">
        <f>B58+C58</f>
        <v>26620047.489999998</v>
      </c>
      <c r="E58" s="133">
        <v>26582909.199999999</v>
      </c>
      <c r="F58" s="133">
        <v>26582909.199999999</v>
      </c>
      <c r="G58" s="132">
        <f>D58-E58</f>
        <v>37138.289999999106</v>
      </c>
    </row>
    <row r="59" spans="1:7" s="127" customFormat="1" ht="14.25" customHeight="1" x14ac:dyDescent="0.2">
      <c r="A59" s="135" t="s">
        <v>328</v>
      </c>
      <c r="B59" s="133">
        <v>40740233</v>
      </c>
      <c r="C59" s="133">
        <v>880250.24</v>
      </c>
      <c r="D59" s="133">
        <f>B59+C59</f>
        <v>41620483.240000002</v>
      </c>
      <c r="E59" s="133">
        <v>41533749.979999997</v>
      </c>
      <c r="F59" s="133">
        <v>41533749.979999997</v>
      </c>
      <c r="G59" s="132">
        <f>D59-E59</f>
        <v>86733.260000005364</v>
      </c>
    </row>
    <row r="60" spans="1:7" s="127" customFormat="1" ht="14.25" customHeight="1" x14ac:dyDescent="0.2">
      <c r="A60" s="135" t="s">
        <v>327</v>
      </c>
      <c r="B60" s="133">
        <v>109939860</v>
      </c>
      <c r="C60" s="133">
        <v>7717147.8700000001</v>
      </c>
      <c r="D60" s="133">
        <f>B60+C60</f>
        <v>117657007.87</v>
      </c>
      <c r="E60" s="133">
        <v>113125642.95</v>
      </c>
      <c r="F60" s="133">
        <v>113125642.95</v>
      </c>
      <c r="G60" s="132">
        <f>D60-E60</f>
        <v>4531364.9200000018</v>
      </c>
    </row>
    <row r="61" spans="1:7" s="127" customFormat="1" ht="14.25" customHeight="1" x14ac:dyDescent="0.2">
      <c r="A61" s="135" t="s">
        <v>326</v>
      </c>
      <c r="B61" s="133">
        <v>66891246</v>
      </c>
      <c r="C61" s="133">
        <v>556754.07999999996</v>
      </c>
      <c r="D61" s="133">
        <f>B61+C61</f>
        <v>67448000.079999998</v>
      </c>
      <c r="E61" s="133">
        <v>67290997.239999995</v>
      </c>
      <c r="F61" s="133">
        <v>67290997.239999995</v>
      </c>
      <c r="G61" s="132">
        <f>D61-E61</f>
        <v>157002.84000000358</v>
      </c>
    </row>
    <row r="62" spans="1:7" s="127" customFormat="1" ht="14.25" customHeight="1" x14ac:dyDescent="0.2">
      <c r="A62" s="135" t="s">
        <v>325</v>
      </c>
      <c r="B62" s="133">
        <v>29264044</v>
      </c>
      <c r="C62" s="133">
        <v>824089.3</v>
      </c>
      <c r="D62" s="133">
        <f>B62+C62</f>
        <v>30088133.300000001</v>
      </c>
      <c r="E62" s="133">
        <v>30041386.850000001</v>
      </c>
      <c r="F62" s="133">
        <v>30041386.850000001</v>
      </c>
      <c r="G62" s="132">
        <f>D62-E62</f>
        <v>46746.449999999255</v>
      </c>
    </row>
    <row r="63" spans="1:7" s="127" customFormat="1" ht="14.25" customHeight="1" x14ac:dyDescent="0.2">
      <c r="A63" s="135" t="s">
        <v>324</v>
      </c>
      <c r="B63" s="133">
        <v>49424300</v>
      </c>
      <c r="C63" s="133">
        <v>-1020981.57</v>
      </c>
      <c r="D63" s="133">
        <f>B63+C63</f>
        <v>48403318.43</v>
      </c>
      <c r="E63" s="133">
        <v>48316050.890000001</v>
      </c>
      <c r="F63" s="133">
        <v>48316050.890000001</v>
      </c>
      <c r="G63" s="132">
        <f>D63-E63</f>
        <v>87267.539999999106</v>
      </c>
    </row>
    <row r="64" spans="1:7" s="127" customFormat="1" ht="14.25" customHeight="1" x14ac:dyDescent="0.2">
      <c r="A64" s="135" t="s">
        <v>323</v>
      </c>
      <c r="B64" s="133">
        <v>32709961</v>
      </c>
      <c r="C64" s="133">
        <v>1407252.93</v>
      </c>
      <c r="D64" s="133">
        <f>B64+C64</f>
        <v>34117213.93</v>
      </c>
      <c r="E64" s="133">
        <v>34074459.43</v>
      </c>
      <c r="F64" s="133">
        <v>34074459.43</v>
      </c>
      <c r="G64" s="132">
        <f>D64-E64</f>
        <v>42754.5</v>
      </c>
    </row>
    <row r="65" spans="1:7" s="127" customFormat="1" ht="14.25" customHeight="1" x14ac:dyDescent="0.2">
      <c r="A65" s="135" t="s">
        <v>322</v>
      </c>
      <c r="B65" s="133">
        <v>29856843</v>
      </c>
      <c r="C65" s="133">
        <v>515996.53</v>
      </c>
      <c r="D65" s="133">
        <f>B65+C65</f>
        <v>30372839.530000001</v>
      </c>
      <c r="E65" s="133">
        <v>30289058.030000001</v>
      </c>
      <c r="F65" s="133">
        <v>30289058.030000001</v>
      </c>
      <c r="G65" s="132">
        <f>D65-E65</f>
        <v>83781.5</v>
      </c>
    </row>
    <row r="66" spans="1:7" s="127" customFormat="1" ht="14.25" customHeight="1" x14ac:dyDescent="0.2">
      <c r="A66" s="135" t="s">
        <v>321</v>
      </c>
      <c r="B66" s="133">
        <v>217222723</v>
      </c>
      <c r="C66" s="133">
        <v>6341570.4100000001</v>
      </c>
      <c r="D66" s="133">
        <f>B66+C66</f>
        <v>223564293.41</v>
      </c>
      <c r="E66" s="133">
        <v>223160455.24000001</v>
      </c>
      <c r="F66" s="133">
        <v>223160455.24000001</v>
      </c>
      <c r="G66" s="132">
        <f>D66-E66</f>
        <v>403838.16999998689</v>
      </c>
    </row>
    <row r="67" spans="1:7" s="127" customFormat="1" ht="14.25" customHeight="1" x14ac:dyDescent="0.2">
      <c r="A67" s="135" t="s">
        <v>320</v>
      </c>
      <c r="B67" s="133">
        <v>41260470</v>
      </c>
      <c r="C67" s="133">
        <v>870016.33</v>
      </c>
      <c r="D67" s="133">
        <f>B67+C67</f>
        <v>42130486.329999998</v>
      </c>
      <c r="E67" s="133">
        <v>42054972.299999997</v>
      </c>
      <c r="F67" s="133">
        <v>42054972.299999997</v>
      </c>
      <c r="G67" s="132">
        <f>D67-E67</f>
        <v>75514.030000001192</v>
      </c>
    </row>
    <row r="68" spans="1:7" s="127" customFormat="1" ht="14.25" customHeight="1" x14ac:dyDescent="0.2">
      <c r="A68" s="135" t="s">
        <v>319</v>
      </c>
      <c r="B68" s="133">
        <v>31929550</v>
      </c>
      <c r="C68" s="133">
        <v>-599139.78</v>
      </c>
      <c r="D68" s="133">
        <f>B68+C68</f>
        <v>31330410.219999999</v>
      </c>
      <c r="E68" s="133">
        <v>31262033.710000001</v>
      </c>
      <c r="F68" s="133">
        <v>31262033.710000001</v>
      </c>
      <c r="G68" s="132">
        <f>D68-E68</f>
        <v>68376.509999997914</v>
      </c>
    </row>
    <row r="69" spans="1:7" s="127" customFormat="1" ht="14.25" customHeight="1" x14ac:dyDescent="0.2">
      <c r="A69" s="135" t="s">
        <v>318</v>
      </c>
      <c r="B69" s="133">
        <v>3340384</v>
      </c>
      <c r="C69" s="133">
        <v>-53150.43</v>
      </c>
      <c r="D69" s="133">
        <f>B69+C69</f>
        <v>3287233.57</v>
      </c>
      <c r="E69" s="133">
        <v>3277288.57</v>
      </c>
      <c r="F69" s="133">
        <v>3277288.57</v>
      </c>
      <c r="G69" s="132">
        <f>D69-E69</f>
        <v>9945</v>
      </c>
    </row>
    <row r="70" spans="1:7" s="127" customFormat="1" ht="14.25" customHeight="1" x14ac:dyDescent="0.2">
      <c r="A70" s="135" t="s">
        <v>317</v>
      </c>
      <c r="B70" s="133">
        <v>17838335</v>
      </c>
      <c r="C70" s="133">
        <v>-410232.16</v>
      </c>
      <c r="D70" s="133">
        <f>B70+C70</f>
        <v>17428102.84</v>
      </c>
      <c r="E70" s="133">
        <v>17405130.350000001</v>
      </c>
      <c r="F70" s="133">
        <v>17405130.350000001</v>
      </c>
      <c r="G70" s="132">
        <f>D70-E70</f>
        <v>22972.489999998361</v>
      </c>
    </row>
    <row r="71" spans="1:7" s="127" customFormat="1" ht="14.25" customHeight="1" x14ac:dyDescent="0.2">
      <c r="A71" s="135" t="s">
        <v>316</v>
      </c>
      <c r="B71" s="133">
        <v>103774067</v>
      </c>
      <c r="C71" s="133">
        <v>1039434.41</v>
      </c>
      <c r="D71" s="133">
        <f>B71+C71</f>
        <v>104813501.41</v>
      </c>
      <c r="E71" s="133">
        <v>104569499.23999999</v>
      </c>
      <c r="F71" s="133">
        <v>104569499.23999999</v>
      </c>
      <c r="G71" s="132">
        <f>D71-E71</f>
        <v>244002.17000000179</v>
      </c>
    </row>
    <row r="72" spans="1:7" s="127" customFormat="1" ht="14.25" customHeight="1" x14ac:dyDescent="0.2">
      <c r="A72" s="135" t="s">
        <v>315</v>
      </c>
      <c r="B72" s="133">
        <v>435947408</v>
      </c>
      <c r="C72" s="133">
        <v>36176669.960000001</v>
      </c>
      <c r="D72" s="133">
        <f>B72+C72</f>
        <v>472124077.95999998</v>
      </c>
      <c r="E72" s="133">
        <v>470179720.60000002</v>
      </c>
      <c r="F72" s="133">
        <v>470159072.60000002</v>
      </c>
      <c r="G72" s="132">
        <f>D72-E72</f>
        <v>1944357.3599999547</v>
      </c>
    </row>
    <row r="73" spans="1:7" s="127" customFormat="1" ht="14.25" customHeight="1" x14ac:dyDescent="0.2">
      <c r="A73" s="135" t="s">
        <v>314</v>
      </c>
      <c r="B73" s="133">
        <v>62358081</v>
      </c>
      <c r="C73" s="133">
        <v>602568.79</v>
      </c>
      <c r="D73" s="133">
        <f>B73+C73</f>
        <v>62960649.789999999</v>
      </c>
      <c r="E73" s="133">
        <v>62818668.979999997</v>
      </c>
      <c r="F73" s="133">
        <v>62818668.979999997</v>
      </c>
      <c r="G73" s="132">
        <f>D73-E73</f>
        <v>141980.81000000238</v>
      </c>
    </row>
    <row r="74" spans="1:7" s="127" customFormat="1" ht="14.25" customHeight="1" x14ac:dyDescent="0.2">
      <c r="A74" s="135" t="s">
        <v>313</v>
      </c>
      <c r="B74" s="133">
        <v>39070447</v>
      </c>
      <c r="C74" s="133">
        <v>1606768.91</v>
      </c>
      <c r="D74" s="133">
        <f>B74+C74</f>
        <v>40677215.909999996</v>
      </c>
      <c r="E74" s="133">
        <v>40596884.460000001</v>
      </c>
      <c r="F74" s="133">
        <v>40596884.460000001</v>
      </c>
      <c r="G74" s="132">
        <f>D74-E74</f>
        <v>80331.44999999553</v>
      </c>
    </row>
    <row r="75" spans="1:7" s="127" customFormat="1" ht="14.25" customHeight="1" x14ac:dyDescent="0.2">
      <c r="A75" s="135" t="s">
        <v>312</v>
      </c>
      <c r="B75" s="133">
        <v>90941547</v>
      </c>
      <c r="C75" s="133">
        <v>3011003.76</v>
      </c>
      <c r="D75" s="133">
        <f>B75+C75</f>
        <v>93952550.760000005</v>
      </c>
      <c r="E75" s="133">
        <v>93787157.329999998</v>
      </c>
      <c r="F75" s="133">
        <v>93787157.329999998</v>
      </c>
      <c r="G75" s="132">
        <f>D75-E75</f>
        <v>165393.43000000715</v>
      </c>
    </row>
    <row r="76" spans="1:7" s="127" customFormat="1" ht="14.25" customHeight="1" x14ac:dyDescent="0.2">
      <c r="A76" s="135" t="s">
        <v>311</v>
      </c>
      <c r="B76" s="133">
        <v>38770002</v>
      </c>
      <c r="C76" s="133">
        <v>1164272.5</v>
      </c>
      <c r="D76" s="133">
        <f>B76+C76</f>
        <v>39934274.5</v>
      </c>
      <c r="E76" s="133">
        <v>39882869.280000001</v>
      </c>
      <c r="F76" s="133">
        <v>39882869.280000001</v>
      </c>
      <c r="G76" s="132">
        <f>D76-E76</f>
        <v>51405.219999998808</v>
      </c>
    </row>
    <row r="77" spans="1:7" s="408" customFormat="1" ht="14.25" customHeight="1" x14ac:dyDescent="0.2">
      <c r="A77" s="406"/>
      <c r="B77" s="407"/>
      <c r="C77" s="407"/>
      <c r="D77" s="407"/>
      <c r="E77" s="407"/>
      <c r="F77" s="407"/>
      <c r="G77" s="407"/>
    </row>
    <row r="78" spans="1:7" s="408" customFormat="1" ht="14.25" customHeight="1" thickBot="1" x14ac:dyDescent="0.25">
      <c r="A78" s="406"/>
      <c r="B78" s="407"/>
      <c r="C78" s="407"/>
      <c r="D78" s="407"/>
      <c r="E78" s="407"/>
      <c r="F78" s="407"/>
      <c r="G78" s="407"/>
    </row>
    <row r="79" spans="1:7" s="127" customFormat="1" ht="44.25" customHeight="1" thickBot="1" x14ac:dyDescent="0.25">
      <c r="A79" s="409" t="s">
        <v>381</v>
      </c>
      <c r="B79" s="410"/>
      <c r="C79" s="410"/>
      <c r="D79" s="410"/>
      <c r="E79" s="410"/>
      <c r="F79" s="410"/>
      <c r="G79" s="411"/>
    </row>
    <row r="80" spans="1:7" s="127" customFormat="1" ht="14.25" customHeight="1" x14ac:dyDescent="0.2">
      <c r="A80" s="144" t="s">
        <v>6</v>
      </c>
      <c r="B80" s="143" t="s">
        <v>7</v>
      </c>
      <c r="C80" s="143"/>
      <c r="D80" s="143"/>
      <c r="E80" s="143"/>
      <c r="F80" s="143"/>
      <c r="G80" s="142" t="s">
        <v>380</v>
      </c>
    </row>
    <row r="81" spans="1:7" s="127" customFormat="1" ht="24" customHeight="1" x14ac:dyDescent="0.2">
      <c r="A81" s="141"/>
      <c r="B81" s="140" t="s">
        <v>379</v>
      </c>
      <c r="C81" s="140" t="s">
        <v>10</v>
      </c>
      <c r="D81" s="140" t="s">
        <v>11</v>
      </c>
      <c r="E81" s="140" t="s">
        <v>12</v>
      </c>
      <c r="F81" s="140" t="s">
        <v>378</v>
      </c>
      <c r="G81" s="139"/>
    </row>
    <row r="82" spans="1:7" s="127" customFormat="1" ht="14.25" customHeight="1" thickBot="1" x14ac:dyDescent="0.25">
      <c r="A82" s="138"/>
      <c r="B82" s="137">
        <v>1</v>
      </c>
      <c r="C82" s="137">
        <v>2</v>
      </c>
      <c r="D82" s="137" t="s">
        <v>377</v>
      </c>
      <c r="E82" s="137">
        <v>4</v>
      </c>
      <c r="F82" s="137">
        <v>5</v>
      </c>
      <c r="G82" s="136" t="s">
        <v>376</v>
      </c>
    </row>
    <row r="83" spans="1:7" s="127" customFormat="1" ht="14.25" customHeight="1" x14ac:dyDescent="0.2">
      <c r="A83" s="135" t="s">
        <v>310</v>
      </c>
      <c r="B83" s="133">
        <v>27842023</v>
      </c>
      <c r="C83" s="133">
        <v>795303.46</v>
      </c>
      <c r="D83" s="133">
        <f>B83+C83</f>
        <v>28637326.460000001</v>
      </c>
      <c r="E83" s="133">
        <v>28580460.52</v>
      </c>
      <c r="F83" s="133">
        <v>28580460.52</v>
      </c>
      <c r="G83" s="132">
        <f>D83-E83</f>
        <v>56865.940000001341</v>
      </c>
    </row>
    <row r="84" spans="1:7" s="127" customFormat="1" ht="14.25" customHeight="1" x14ac:dyDescent="0.2">
      <c r="A84" s="135" t="s">
        <v>309</v>
      </c>
      <c r="B84" s="133">
        <v>172671742</v>
      </c>
      <c r="C84" s="133">
        <v>8323297.2999999998</v>
      </c>
      <c r="D84" s="133">
        <f>B84+C84</f>
        <v>180995039.30000001</v>
      </c>
      <c r="E84" s="133">
        <v>180534385.30000001</v>
      </c>
      <c r="F84" s="133">
        <v>180534385.30000001</v>
      </c>
      <c r="G84" s="132">
        <f>D84-E84</f>
        <v>460654</v>
      </c>
    </row>
    <row r="85" spans="1:7" s="127" customFormat="1" ht="14.25" customHeight="1" x14ac:dyDescent="0.2">
      <c r="A85" s="135" t="s">
        <v>308</v>
      </c>
      <c r="B85" s="133">
        <v>157400415</v>
      </c>
      <c r="C85" s="133">
        <v>3497386.64</v>
      </c>
      <c r="D85" s="133">
        <f>B85+C85</f>
        <v>160897801.63999999</v>
      </c>
      <c r="E85" s="133">
        <v>160257376.88999999</v>
      </c>
      <c r="F85" s="133">
        <v>160257376.88999999</v>
      </c>
      <c r="G85" s="132">
        <f>D85-E85</f>
        <v>640424.75</v>
      </c>
    </row>
    <row r="86" spans="1:7" s="127" customFormat="1" ht="14.25" customHeight="1" x14ac:dyDescent="0.2">
      <c r="A86" s="135" t="s">
        <v>307</v>
      </c>
      <c r="B86" s="133">
        <v>315025366</v>
      </c>
      <c r="C86" s="133">
        <v>7032627.7699999996</v>
      </c>
      <c r="D86" s="133">
        <f>B86+C86</f>
        <v>322057993.76999998</v>
      </c>
      <c r="E86" s="133">
        <v>320707612.25999999</v>
      </c>
      <c r="F86" s="133">
        <v>320707612.25999999</v>
      </c>
      <c r="G86" s="132">
        <f>D86-E86</f>
        <v>1350381.5099999905</v>
      </c>
    </row>
    <row r="87" spans="1:7" s="127" customFormat="1" ht="14.25" customHeight="1" x14ac:dyDescent="0.2">
      <c r="A87" s="135" t="s">
        <v>306</v>
      </c>
      <c r="B87" s="133">
        <v>151126964</v>
      </c>
      <c r="C87" s="133">
        <v>847438.64</v>
      </c>
      <c r="D87" s="133">
        <f>B87+C87</f>
        <v>151974402.63999999</v>
      </c>
      <c r="E87" s="133">
        <v>151659134.44</v>
      </c>
      <c r="F87" s="133">
        <v>151659134.44</v>
      </c>
      <c r="G87" s="132">
        <f>D87-E87</f>
        <v>315268.19999998808</v>
      </c>
    </row>
    <row r="88" spans="1:7" s="127" customFormat="1" ht="14.25" customHeight="1" x14ac:dyDescent="0.2">
      <c r="A88" s="135" t="s">
        <v>305</v>
      </c>
      <c r="B88" s="133">
        <v>190826412</v>
      </c>
      <c r="C88" s="133">
        <v>7037779.54</v>
      </c>
      <c r="D88" s="133">
        <f>B88+C88</f>
        <v>197864191.53999999</v>
      </c>
      <c r="E88" s="133">
        <v>192710020.47</v>
      </c>
      <c r="F88" s="133">
        <v>192710020.47</v>
      </c>
      <c r="G88" s="132">
        <f>D88-E88</f>
        <v>5154171.0699999928</v>
      </c>
    </row>
    <row r="89" spans="1:7" s="127" customFormat="1" ht="14.25" customHeight="1" x14ac:dyDescent="0.2">
      <c r="A89" s="135" t="s">
        <v>304</v>
      </c>
      <c r="B89" s="133">
        <v>298725192</v>
      </c>
      <c r="C89" s="133">
        <v>82915621.120000005</v>
      </c>
      <c r="D89" s="133">
        <f>B89+C89</f>
        <v>381640813.12</v>
      </c>
      <c r="E89" s="133">
        <v>355775211.31</v>
      </c>
      <c r="F89" s="133">
        <v>354867928.91000003</v>
      </c>
      <c r="G89" s="132">
        <f>D89-E89</f>
        <v>25865601.810000002</v>
      </c>
    </row>
    <row r="90" spans="1:7" s="127" customFormat="1" ht="14.25" customHeight="1" x14ac:dyDescent="0.2">
      <c r="A90" s="135" t="s">
        <v>303</v>
      </c>
      <c r="B90" s="133">
        <v>827371530</v>
      </c>
      <c r="C90" s="133">
        <v>122887979.26000001</v>
      </c>
      <c r="D90" s="133">
        <f>B90+C90</f>
        <v>950259509.25999999</v>
      </c>
      <c r="E90" s="133">
        <v>936058879.60000002</v>
      </c>
      <c r="F90" s="133">
        <v>936042252.79999995</v>
      </c>
      <c r="G90" s="132">
        <f>D90-E90</f>
        <v>14200629.659999967</v>
      </c>
    </row>
    <row r="91" spans="1:7" s="127" customFormat="1" ht="14.25" customHeight="1" x14ac:dyDescent="0.2">
      <c r="A91" s="135" t="s">
        <v>302</v>
      </c>
      <c r="B91" s="133">
        <v>144620300</v>
      </c>
      <c r="C91" s="133">
        <v>2373792.09</v>
      </c>
      <c r="D91" s="133">
        <f>B91+C91</f>
        <v>146994092.09</v>
      </c>
      <c r="E91" s="133">
        <v>146668277.78</v>
      </c>
      <c r="F91" s="133">
        <v>146668277.78</v>
      </c>
      <c r="G91" s="132">
        <f>D91-E91</f>
        <v>325814.31000000238</v>
      </c>
    </row>
    <row r="92" spans="1:7" s="127" customFormat="1" ht="14.25" customHeight="1" x14ac:dyDescent="0.2">
      <c r="A92" s="135" t="s">
        <v>301</v>
      </c>
      <c r="B92" s="133">
        <v>147910594</v>
      </c>
      <c r="C92" s="133">
        <v>4781015.84</v>
      </c>
      <c r="D92" s="133">
        <f>B92+C92</f>
        <v>152691609.84</v>
      </c>
      <c r="E92" s="133">
        <v>152519216.25</v>
      </c>
      <c r="F92" s="133">
        <v>152519216.25</v>
      </c>
      <c r="G92" s="132">
        <f>D92-E92</f>
        <v>172393.59000000358</v>
      </c>
    </row>
    <row r="93" spans="1:7" s="127" customFormat="1" ht="14.25" customHeight="1" x14ac:dyDescent="0.2">
      <c r="A93" s="135" t="s">
        <v>300</v>
      </c>
      <c r="B93" s="133">
        <v>144512873</v>
      </c>
      <c r="C93" s="133">
        <v>23544278.370000001</v>
      </c>
      <c r="D93" s="133">
        <f>B93+C93</f>
        <v>168057151.37</v>
      </c>
      <c r="E93" s="133">
        <v>147870982.31</v>
      </c>
      <c r="F93" s="133">
        <v>147870982.31</v>
      </c>
      <c r="G93" s="132">
        <f>D93-E93</f>
        <v>20186169.060000002</v>
      </c>
    </row>
    <row r="94" spans="1:7" s="127" customFormat="1" ht="14.25" customHeight="1" x14ac:dyDescent="0.2">
      <c r="A94" s="135" t="s">
        <v>299</v>
      </c>
      <c r="B94" s="133">
        <v>251460763</v>
      </c>
      <c r="C94" s="133">
        <v>27106241.030000001</v>
      </c>
      <c r="D94" s="133">
        <f>B94+C94</f>
        <v>278567004.02999997</v>
      </c>
      <c r="E94" s="133">
        <v>275012800.25</v>
      </c>
      <c r="F94" s="133">
        <v>275003624.75</v>
      </c>
      <c r="G94" s="132">
        <f>D94-E94</f>
        <v>3554203.7799999714</v>
      </c>
    </row>
    <row r="95" spans="1:7" s="127" customFormat="1" ht="14.25" customHeight="1" x14ac:dyDescent="0.2">
      <c r="A95" s="135" t="s">
        <v>298</v>
      </c>
      <c r="B95" s="133">
        <v>146842160</v>
      </c>
      <c r="C95" s="133">
        <v>-94607.51</v>
      </c>
      <c r="D95" s="133">
        <f>B95+C95</f>
        <v>146747552.49000001</v>
      </c>
      <c r="E95" s="133">
        <v>146258083.63</v>
      </c>
      <c r="F95" s="133">
        <v>146258083.63</v>
      </c>
      <c r="G95" s="132">
        <f>D95-E95</f>
        <v>489468.86000001431</v>
      </c>
    </row>
    <row r="96" spans="1:7" s="127" customFormat="1" ht="14.25" customHeight="1" x14ac:dyDescent="0.2">
      <c r="A96" s="135" t="s">
        <v>297</v>
      </c>
      <c r="B96" s="133">
        <v>143871381</v>
      </c>
      <c r="C96" s="133">
        <v>2982066.06</v>
      </c>
      <c r="D96" s="133">
        <f>B96+C96</f>
        <v>146853447.06</v>
      </c>
      <c r="E96" s="133">
        <v>146781168.06</v>
      </c>
      <c r="F96" s="133">
        <v>146781168.06</v>
      </c>
      <c r="G96" s="132">
        <f>D96-E96</f>
        <v>72279</v>
      </c>
    </row>
    <row r="97" spans="1:7" s="127" customFormat="1" ht="14.25" customHeight="1" x14ac:dyDescent="0.2">
      <c r="A97" s="135" t="s">
        <v>296</v>
      </c>
      <c r="B97" s="133">
        <v>95668752</v>
      </c>
      <c r="C97" s="133">
        <v>2838147.52</v>
      </c>
      <c r="D97" s="133">
        <f>B97+C97</f>
        <v>98506899.519999996</v>
      </c>
      <c r="E97" s="133">
        <v>98161311.540000007</v>
      </c>
      <c r="F97" s="133">
        <v>98161311.540000007</v>
      </c>
      <c r="G97" s="132">
        <f>D97-E97</f>
        <v>345587.97999998927</v>
      </c>
    </row>
    <row r="98" spans="1:7" s="127" customFormat="1" ht="14.25" customHeight="1" x14ac:dyDescent="0.2">
      <c r="A98" s="135" t="s">
        <v>295</v>
      </c>
      <c r="B98" s="133">
        <v>2476467</v>
      </c>
      <c r="C98" s="133">
        <v>-580203.74</v>
      </c>
      <c r="D98" s="133">
        <f>B98+C98</f>
        <v>1896263.26</v>
      </c>
      <c r="E98" s="133">
        <v>1896263.26</v>
      </c>
      <c r="F98" s="133">
        <v>1896263.26</v>
      </c>
      <c r="G98" s="132">
        <f>D98-E98</f>
        <v>0</v>
      </c>
    </row>
    <row r="99" spans="1:7" s="127" customFormat="1" ht="14.25" customHeight="1" x14ac:dyDescent="0.2">
      <c r="A99" s="135" t="s">
        <v>294</v>
      </c>
      <c r="B99" s="133">
        <v>47902100</v>
      </c>
      <c r="C99" s="133">
        <v>-50938.96</v>
      </c>
      <c r="D99" s="133">
        <f>B99+C99</f>
        <v>47851161.039999999</v>
      </c>
      <c r="E99" s="133">
        <v>47774048.920000002</v>
      </c>
      <c r="F99" s="133">
        <v>47774048.920000002</v>
      </c>
      <c r="G99" s="132">
        <f>D99-E99</f>
        <v>77112.119999997318</v>
      </c>
    </row>
    <row r="100" spans="1:7" s="127" customFormat="1" ht="14.25" customHeight="1" x14ac:dyDescent="0.2">
      <c r="A100" s="135" t="s">
        <v>293</v>
      </c>
      <c r="B100" s="133">
        <v>45565091</v>
      </c>
      <c r="C100" s="133">
        <v>4722029.24</v>
      </c>
      <c r="D100" s="133">
        <f>B100+C100</f>
        <v>50287120.240000002</v>
      </c>
      <c r="E100" s="133">
        <v>50137775.299999997</v>
      </c>
      <c r="F100" s="133">
        <v>50137775.299999997</v>
      </c>
      <c r="G100" s="132">
        <f>D100-E100</f>
        <v>149344.94000000507</v>
      </c>
    </row>
    <row r="101" spans="1:7" s="127" customFormat="1" ht="14.25" customHeight="1" x14ac:dyDescent="0.2">
      <c r="A101" s="135" t="s">
        <v>292</v>
      </c>
      <c r="B101" s="133">
        <v>37685186</v>
      </c>
      <c r="C101" s="133">
        <v>13002543.65</v>
      </c>
      <c r="D101" s="133">
        <f>B101+C101</f>
        <v>50687729.649999999</v>
      </c>
      <c r="E101" s="133">
        <v>47365093.380000003</v>
      </c>
      <c r="F101" s="133">
        <v>47307093.380000003</v>
      </c>
      <c r="G101" s="132">
        <f>D101-E101</f>
        <v>3322636.2699999958</v>
      </c>
    </row>
    <row r="102" spans="1:7" s="127" customFormat="1" ht="14.25" customHeight="1" x14ac:dyDescent="0.2">
      <c r="A102" s="135" t="s">
        <v>291</v>
      </c>
      <c r="B102" s="133">
        <v>51296635</v>
      </c>
      <c r="C102" s="133">
        <v>2658077.1</v>
      </c>
      <c r="D102" s="133">
        <f>B102+C102</f>
        <v>53954712.100000001</v>
      </c>
      <c r="E102" s="133">
        <v>53849507.920000002</v>
      </c>
      <c r="F102" s="133">
        <v>53849507.920000002</v>
      </c>
      <c r="G102" s="132">
        <f>D102-E102</f>
        <v>105204.1799999997</v>
      </c>
    </row>
    <row r="103" spans="1:7" s="127" customFormat="1" ht="14.25" customHeight="1" x14ac:dyDescent="0.2">
      <c r="A103" s="135" t="s">
        <v>290</v>
      </c>
      <c r="B103" s="133">
        <v>46752263</v>
      </c>
      <c r="C103" s="133">
        <v>519850.87</v>
      </c>
      <c r="D103" s="133">
        <f>B103+C103</f>
        <v>47272113.869999997</v>
      </c>
      <c r="E103" s="133">
        <v>47222813.299999997</v>
      </c>
      <c r="F103" s="133">
        <v>47222813.299999997</v>
      </c>
      <c r="G103" s="132">
        <f>D103-E103</f>
        <v>49300.570000000298</v>
      </c>
    </row>
    <row r="104" spans="1:7" s="127" customFormat="1" ht="14.25" customHeight="1" x14ac:dyDescent="0.2">
      <c r="A104" s="135" t="s">
        <v>289</v>
      </c>
      <c r="B104" s="133">
        <v>42496597</v>
      </c>
      <c r="C104" s="133">
        <v>1597298.24</v>
      </c>
      <c r="D104" s="133">
        <f>B104+C104</f>
        <v>44093895.240000002</v>
      </c>
      <c r="E104" s="133">
        <v>44033669.859999999</v>
      </c>
      <c r="F104" s="133">
        <v>44033669.859999999</v>
      </c>
      <c r="G104" s="132">
        <f>D104-E104</f>
        <v>60225.380000002682</v>
      </c>
    </row>
    <row r="105" spans="1:7" s="127" customFormat="1" ht="14.25" customHeight="1" x14ac:dyDescent="0.2">
      <c r="A105" s="135" t="s">
        <v>288</v>
      </c>
      <c r="B105" s="133">
        <v>115573414</v>
      </c>
      <c r="C105" s="133">
        <v>3022686.61</v>
      </c>
      <c r="D105" s="133">
        <f>B105+C105</f>
        <v>118596100.61</v>
      </c>
      <c r="E105" s="133">
        <v>118547880.14</v>
      </c>
      <c r="F105" s="133">
        <v>118410321.61</v>
      </c>
      <c r="G105" s="132">
        <f>D105-E105</f>
        <v>48220.469999998808</v>
      </c>
    </row>
    <row r="106" spans="1:7" s="127" customFormat="1" ht="14.25" customHeight="1" x14ac:dyDescent="0.2">
      <c r="A106" s="135" t="s">
        <v>287</v>
      </c>
      <c r="B106" s="133">
        <v>181491631</v>
      </c>
      <c r="C106" s="133">
        <v>18913761.469999999</v>
      </c>
      <c r="D106" s="133">
        <f>B106+C106</f>
        <v>200405392.47</v>
      </c>
      <c r="E106" s="133">
        <v>196238550.44999999</v>
      </c>
      <c r="F106" s="133">
        <v>196218550.44999999</v>
      </c>
      <c r="G106" s="132">
        <f>D106-E106</f>
        <v>4166842.0200000107</v>
      </c>
    </row>
    <row r="107" spans="1:7" s="127" customFormat="1" ht="14.25" customHeight="1" x14ac:dyDescent="0.2">
      <c r="A107" s="135" t="s">
        <v>286</v>
      </c>
      <c r="B107" s="133">
        <v>125781117</v>
      </c>
      <c r="C107" s="133">
        <v>6232709.6799999997</v>
      </c>
      <c r="D107" s="133">
        <f>B107+C107</f>
        <v>132013826.68000001</v>
      </c>
      <c r="E107" s="133">
        <v>131642335.89</v>
      </c>
      <c r="F107" s="133">
        <v>131642335.89</v>
      </c>
      <c r="G107" s="132">
        <f>D107-E107</f>
        <v>371490.79000000656</v>
      </c>
    </row>
    <row r="108" spans="1:7" s="127" customFormat="1" ht="14.25" customHeight="1" x14ac:dyDescent="0.2">
      <c r="A108" s="135" t="s">
        <v>285</v>
      </c>
      <c r="B108" s="133">
        <v>49267975</v>
      </c>
      <c r="C108" s="133">
        <v>1556704.44</v>
      </c>
      <c r="D108" s="133">
        <f>B108+C108</f>
        <v>50824679.439999998</v>
      </c>
      <c r="E108" s="133">
        <v>50787190.590000004</v>
      </c>
      <c r="F108" s="133">
        <v>50787190.590000004</v>
      </c>
      <c r="G108" s="132">
        <f>D108-E108</f>
        <v>37488.84999999404</v>
      </c>
    </row>
    <row r="109" spans="1:7" s="127" customFormat="1" ht="14.25" customHeight="1" x14ac:dyDescent="0.2">
      <c r="A109" s="135" t="s">
        <v>284</v>
      </c>
      <c r="B109" s="133">
        <v>48573921</v>
      </c>
      <c r="C109" s="133">
        <v>478272.44</v>
      </c>
      <c r="D109" s="133">
        <f>B109+C109</f>
        <v>49052193.439999998</v>
      </c>
      <c r="E109" s="133">
        <v>48988561.590000004</v>
      </c>
      <c r="F109" s="133">
        <v>48988561.590000004</v>
      </c>
      <c r="G109" s="132">
        <f>D109-E109</f>
        <v>63631.84999999404</v>
      </c>
    </row>
    <row r="110" spans="1:7" s="127" customFormat="1" ht="14.25" customHeight="1" x14ac:dyDescent="0.2">
      <c r="A110" s="135" t="s">
        <v>283</v>
      </c>
      <c r="B110" s="133">
        <v>38696767</v>
      </c>
      <c r="C110" s="133">
        <v>807176.34</v>
      </c>
      <c r="D110" s="133">
        <f>B110+C110</f>
        <v>39503943.340000004</v>
      </c>
      <c r="E110" s="133">
        <v>39411193.659999996</v>
      </c>
      <c r="F110" s="133">
        <v>39411193.659999996</v>
      </c>
      <c r="G110" s="132">
        <f>D110-E110</f>
        <v>92749.680000007153</v>
      </c>
    </row>
    <row r="111" spans="1:7" s="127" customFormat="1" ht="14.25" customHeight="1" x14ac:dyDescent="0.2">
      <c r="A111" s="135" t="s">
        <v>282</v>
      </c>
      <c r="B111" s="133">
        <v>46261373</v>
      </c>
      <c r="C111" s="133">
        <v>4129298.39</v>
      </c>
      <c r="D111" s="133">
        <f>B111+C111</f>
        <v>50390671.390000001</v>
      </c>
      <c r="E111" s="133">
        <v>50223715.460000001</v>
      </c>
      <c r="F111" s="133">
        <v>50223715.460000001</v>
      </c>
      <c r="G111" s="132">
        <f>D111-E111</f>
        <v>166955.9299999997</v>
      </c>
    </row>
    <row r="112" spans="1:7" s="127" customFormat="1" ht="14.25" customHeight="1" x14ac:dyDescent="0.2">
      <c r="A112" s="135" t="s">
        <v>281</v>
      </c>
      <c r="B112" s="133">
        <v>42897290</v>
      </c>
      <c r="C112" s="133">
        <v>25182295.190000001</v>
      </c>
      <c r="D112" s="133">
        <f>B112+C112</f>
        <v>68079585.189999998</v>
      </c>
      <c r="E112" s="133">
        <v>68034820.790000007</v>
      </c>
      <c r="F112" s="133">
        <v>68034820.790000007</v>
      </c>
      <c r="G112" s="132">
        <f>D112-E112</f>
        <v>44764.399999991059</v>
      </c>
    </row>
    <row r="113" spans="1:7" s="127" customFormat="1" ht="14.25" customHeight="1" x14ac:dyDescent="0.2">
      <c r="A113" s="135" t="s">
        <v>280</v>
      </c>
      <c r="B113" s="133">
        <v>30309190</v>
      </c>
      <c r="C113" s="133">
        <v>3111602.35</v>
      </c>
      <c r="D113" s="133">
        <f>B113+C113</f>
        <v>33420792.350000001</v>
      </c>
      <c r="E113" s="133">
        <v>33386793.649999999</v>
      </c>
      <c r="F113" s="133">
        <v>33386793.649999999</v>
      </c>
      <c r="G113" s="132">
        <f>D113-E113</f>
        <v>33998.70000000298</v>
      </c>
    </row>
    <row r="114" spans="1:7" s="127" customFormat="1" ht="14.25" customHeight="1" x14ac:dyDescent="0.2">
      <c r="A114" s="135" t="s">
        <v>279</v>
      </c>
      <c r="B114" s="133">
        <v>62108219</v>
      </c>
      <c r="C114" s="133">
        <v>2922743.56</v>
      </c>
      <c r="D114" s="133">
        <f>B114+C114</f>
        <v>65030962.560000002</v>
      </c>
      <c r="E114" s="133">
        <v>64951301.390000001</v>
      </c>
      <c r="F114" s="133">
        <v>64951301.390000001</v>
      </c>
      <c r="G114" s="132">
        <f>D114-E114</f>
        <v>79661.170000001788</v>
      </c>
    </row>
    <row r="115" spans="1:7" s="412" customFormat="1" ht="14.25" customHeight="1" x14ac:dyDescent="0.2">
      <c r="A115" s="406"/>
      <c r="B115" s="407"/>
      <c r="C115" s="407"/>
      <c r="D115" s="407"/>
      <c r="E115" s="407"/>
      <c r="F115" s="407"/>
      <c r="G115" s="407"/>
    </row>
    <row r="116" spans="1:7" s="412" customFormat="1" ht="14.25" customHeight="1" x14ac:dyDescent="0.2">
      <c r="A116" s="406"/>
      <c r="B116" s="407"/>
      <c r="C116" s="407"/>
      <c r="D116" s="407"/>
      <c r="E116" s="407"/>
      <c r="F116" s="407"/>
      <c r="G116" s="407"/>
    </row>
    <row r="117" spans="1:7" s="412" customFormat="1" ht="14.25" customHeight="1" thickBot="1" x14ac:dyDescent="0.25">
      <c r="A117" s="406"/>
      <c r="B117" s="407"/>
      <c r="C117" s="407"/>
      <c r="D117" s="407"/>
      <c r="E117" s="407"/>
      <c r="F117" s="407"/>
      <c r="G117" s="407"/>
    </row>
    <row r="118" spans="1:7" s="127" customFormat="1" ht="44.25" customHeight="1" thickBot="1" x14ac:dyDescent="0.25">
      <c r="A118" s="409" t="s">
        <v>381</v>
      </c>
      <c r="B118" s="410"/>
      <c r="C118" s="410"/>
      <c r="D118" s="410"/>
      <c r="E118" s="410"/>
      <c r="F118" s="410"/>
      <c r="G118" s="411"/>
    </row>
    <row r="119" spans="1:7" s="127" customFormat="1" ht="14.25" customHeight="1" x14ac:dyDescent="0.2">
      <c r="A119" s="144" t="s">
        <v>6</v>
      </c>
      <c r="B119" s="143" t="s">
        <v>7</v>
      </c>
      <c r="C119" s="143"/>
      <c r="D119" s="143"/>
      <c r="E119" s="143"/>
      <c r="F119" s="143"/>
      <c r="G119" s="142" t="s">
        <v>380</v>
      </c>
    </row>
    <row r="120" spans="1:7" s="127" customFormat="1" ht="26.25" customHeight="1" x14ac:dyDescent="0.2">
      <c r="A120" s="141"/>
      <c r="B120" s="140" t="s">
        <v>379</v>
      </c>
      <c r="C120" s="140" t="s">
        <v>10</v>
      </c>
      <c r="D120" s="140" t="s">
        <v>11</v>
      </c>
      <c r="E120" s="140" t="s">
        <v>12</v>
      </c>
      <c r="F120" s="140" t="s">
        <v>378</v>
      </c>
      <c r="G120" s="139"/>
    </row>
    <row r="121" spans="1:7" s="127" customFormat="1" ht="14.25" customHeight="1" thickBot="1" x14ac:dyDescent="0.25">
      <c r="A121" s="138"/>
      <c r="B121" s="137">
        <v>1</v>
      </c>
      <c r="C121" s="137">
        <v>2</v>
      </c>
      <c r="D121" s="137" t="s">
        <v>377</v>
      </c>
      <c r="E121" s="137">
        <v>4</v>
      </c>
      <c r="F121" s="137">
        <v>5</v>
      </c>
      <c r="G121" s="136" t="s">
        <v>376</v>
      </c>
    </row>
    <row r="122" spans="1:7" s="127" customFormat="1" ht="14.25" customHeight="1" x14ac:dyDescent="0.2">
      <c r="A122" s="135" t="s">
        <v>278</v>
      </c>
      <c r="B122" s="133">
        <v>31971440</v>
      </c>
      <c r="C122" s="133">
        <v>481351.77</v>
      </c>
      <c r="D122" s="133">
        <f>B122+C122</f>
        <v>32452791.77</v>
      </c>
      <c r="E122" s="133">
        <v>32443812.09</v>
      </c>
      <c r="F122" s="133">
        <v>32443812.09</v>
      </c>
      <c r="G122" s="132">
        <f>D122-E122</f>
        <v>8979.679999999702</v>
      </c>
    </row>
    <row r="123" spans="1:7" s="127" customFormat="1" ht="14.25" customHeight="1" x14ac:dyDescent="0.2">
      <c r="A123" s="135" t="s">
        <v>277</v>
      </c>
      <c r="B123" s="133">
        <v>47238603</v>
      </c>
      <c r="C123" s="133">
        <v>381685.17</v>
      </c>
      <c r="D123" s="133">
        <f>B123+C123</f>
        <v>47620288.170000002</v>
      </c>
      <c r="E123" s="133">
        <v>47582467.700000003</v>
      </c>
      <c r="F123" s="133">
        <v>47582467.700000003</v>
      </c>
      <c r="G123" s="132">
        <f>D123-E123</f>
        <v>37820.469999998808</v>
      </c>
    </row>
    <row r="124" spans="1:7" s="127" customFormat="1" ht="14.25" customHeight="1" x14ac:dyDescent="0.2">
      <c r="A124" s="135" t="s">
        <v>276</v>
      </c>
      <c r="B124" s="133">
        <v>43672002</v>
      </c>
      <c r="C124" s="133">
        <v>216184.25</v>
      </c>
      <c r="D124" s="133">
        <f>B124+C124</f>
        <v>43888186.25</v>
      </c>
      <c r="E124" s="133">
        <v>43799147.100000001</v>
      </c>
      <c r="F124" s="133">
        <v>43799147.100000001</v>
      </c>
      <c r="G124" s="132">
        <f>D124-E124</f>
        <v>89039.14999999851</v>
      </c>
    </row>
    <row r="125" spans="1:7" s="127" customFormat="1" ht="14.25" customHeight="1" x14ac:dyDescent="0.2">
      <c r="A125" s="135" t="s">
        <v>275</v>
      </c>
      <c r="B125" s="133">
        <v>38453074</v>
      </c>
      <c r="C125" s="133">
        <v>2968300.9</v>
      </c>
      <c r="D125" s="133">
        <f>B125+C125</f>
        <v>41421374.899999999</v>
      </c>
      <c r="E125" s="133">
        <v>41348290.670000002</v>
      </c>
      <c r="F125" s="133">
        <v>41348290.670000002</v>
      </c>
      <c r="G125" s="132">
        <f>D125-E125</f>
        <v>73084.229999996722</v>
      </c>
    </row>
    <row r="126" spans="1:7" s="127" customFormat="1" ht="14.25" customHeight="1" x14ac:dyDescent="0.2">
      <c r="A126" s="135" t="s">
        <v>274</v>
      </c>
      <c r="B126" s="133">
        <v>27135904</v>
      </c>
      <c r="C126" s="133">
        <v>2086940.72</v>
      </c>
      <c r="D126" s="133">
        <f>B126+C126</f>
        <v>29222844.719999999</v>
      </c>
      <c r="E126" s="133">
        <v>29174643.550000001</v>
      </c>
      <c r="F126" s="133">
        <v>29174643.550000001</v>
      </c>
      <c r="G126" s="132">
        <f>D126-E126</f>
        <v>48201.169999998063</v>
      </c>
    </row>
    <row r="127" spans="1:7" s="127" customFormat="1" ht="14.25" customHeight="1" x14ac:dyDescent="0.2">
      <c r="A127" s="135" t="s">
        <v>273</v>
      </c>
      <c r="B127" s="133">
        <v>94699699</v>
      </c>
      <c r="C127" s="133">
        <v>2626625.33</v>
      </c>
      <c r="D127" s="133">
        <f>B127+C127</f>
        <v>97326324.329999998</v>
      </c>
      <c r="E127" s="133">
        <v>97248231.829999998</v>
      </c>
      <c r="F127" s="133">
        <v>97248231.829999998</v>
      </c>
      <c r="G127" s="132">
        <f>D127-E127</f>
        <v>78092.5</v>
      </c>
    </row>
    <row r="128" spans="1:7" s="127" customFormat="1" ht="14.25" customHeight="1" x14ac:dyDescent="0.2">
      <c r="A128" s="135" t="s">
        <v>272</v>
      </c>
      <c r="B128" s="133">
        <v>162994137</v>
      </c>
      <c r="C128" s="133">
        <v>16649294.16</v>
      </c>
      <c r="D128" s="133">
        <f>B128+C128</f>
        <v>179643431.16</v>
      </c>
      <c r="E128" s="133">
        <v>179178378.74000001</v>
      </c>
      <c r="F128" s="133">
        <v>179178378.74000001</v>
      </c>
      <c r="G128" s="132">
        <f>D128-E128</f>
        <v>465052.41999998689</v>
      </c>
    </row>
    <row r="129" spans="1:7" s="127" customFormat="1" ht="14.25" customHeight="1" x14ac:dyDescent="0.2">
      <c r="A129" s="135" t="s">
        <v>271</v>
      </c>
      <c r="B129" s="133">
        <v>195367372</v>
      </c>
      <c r="C129" s="133">
        <v>22834860.289999999</v>
      </c>
      <c r="D129" s="133">
        <f>B129+C129</f>
        <v>218202232.28999999</v>
      </c>
      <c r="E129" s="133">
        <v>208512810.84999999</v>
      </c>
      <c r="F129" s="133">
        <v>208512810.84999999</v>
      </c>
      <c r="G129" s="132">
        <f>D129-E129</f>
        <v>9689421.4399999976</v>
      </c>
    </row>
    <row r="130" spans="1:7" s="127" customFormat="1" ht="14.25" customHeight="1" x14ac:dyDescent="0.2">
      <c r="A130" s="135" t="s">
        <v>270</v>
      </c>
      <c r="B130" s="133">
        <v>170665813</v>
      </c>
      <c r="C130" s="133">
        <v>14689417.15</v>
      </c>
      <c r="D130" s="133">
        <f>B130+C130</f>
        <v>185355230.15000001</v>
      </c>
      <c r="E130" s="133">
        <v>184932124.91</v>
      </c>
      <c r="F130" s="133">
        <v>184932124.91</v>
      </c>
      <c r="G130" s="132">
        <f>D130-E130</f>
        <v>423105.24000000954</v>
      </c>
    </row>
    <row r="131" spans="1:7" s="127" customFormat="1" ht="14.25" customHeight="1" x14ac:dyDescent="0.2">
      <c r="A131" s="135" t="s">
        <v>269</v>
      </c>
      <c r="B131" s="133">
        <v>80015374</v>
      </c>
      <c r="C131" s="133">
        <v>-2589109.9700000002</v>
      </c>
      <c r="D131" s="133">
        <f>B131+C131</f>
        <v>77426264.030000001</v>
      </c>
      <c r="E131" s="133">
        <v>77256812.129999995</v>
      </c>
      <c r="F131" s="133">
        <v>77256812.129999995</v>
      </c>
      <c r="G131" s="132">
        <f>D131-E131</f>
        <v>169451.90000000596</v>
      </c>
    </row>
    <row r="132" spans="1:7" s="127" customFormat="1" ht="14.25" customHeight="1" x14ac:dyDescent="0.2">
      <c r="A132" s="135" t="s">
        <v>268</v>
      </c>
      <c r="B132" s="133">
        <v>46898336</v>
      </c>
      <c r="C132" s="133">
        <v>6446255.4500000002</v>
      </c>
      <c r="D132" s="133">
        <f>B132+C132</f>
        <v>53344591.450000003</v>
      </c>
      <c r="E132" s="133">
        <v>53313944.619999997</v>
      </c>
      <c r="F132" s="133">
        <v>53313944.619999997</v>
      </c>
      <c r="G132" s="132">
        <f>D132-E132</f>
        <v>30646.830000005662</v>
      </c>
    </row>
    <row r="133" spans="1:7" s="127" customFormat="1" ht="14.25" customHeight="1" x14ac:dyDescent="0.2">
      <c r="A133" s="135" t="s">
        <v>267</v>
      </c>
      <c r="B133" s="133">
        <v>12120573</v>
      </c>
      <c r="C133" s="133">
        <v>-7496168.8700000001</v>
      </c>
      <c r="D133" s="133">
        <f>B133+C133</f>
        <v>4624404.13</v>
      </c>
      <c r="E133" s="133">
        <v>4496831.13</v>
      </c>
      <c r="F133" s="133">
        <v>4496831.13</v>
      </c>
      <c r="G133" s="132">
        <f>D133-E133</f>
        <v>127573</v>
      </c>
    </row>
    <row r="134" spans="1:7" s="127" customFormat="1" ht="14.25" customHeight="1" x14ac:dyDescent="0.2">
      <c r="A134" s="135" t="s">
        <v>266</v>
      </c>
      <c r="B134" s="133">
        <v>453950611</v>
      </c>
      <c r="C134" s="133">
        <v>-10620542.98</v>
      </c>
      <c r="D134" s="133">
        <f>B134+C134</f>
        <v>443330068.01999998</v>
      </c>
      <c r="E134" s="133">
        <v>438947223.06</v>
      </c>
      <c r="F134" s="133">
        <v>438947223.06</v>
      </c>
      <c r="G134" s="132">
        <f>D134-E134</f>
        <v>4382844.9599999785</v>
      </c>
    </row>
    <row r="135" spans="1:7" s="127" customFormat="1" ht="14.25" customHeight="1" x14ac:dyDescent="0.2">
      <c r="A135" s="135" t="s">
        <v>265</v>
      </c>
      <c r="B135" s="133">
        <v>134778421</v>
      </c>
      <c r="C135" s="133">
        <v>-12635758.24</v>
      </c>
      <c r="D135" s="133">
        <f>B135+C135</f>
        <v>122142662.76000001</v>
      </c>
      <c r="E135" s="133">
        <v>122107291.68000001</v>
      </c>
      <c r="F135" s="133">
        <v>122107291.68000001</v>
      </c>
      <c r="G135" s="132">
        <f>D135-E135</f>
        <v>35371.079999998212</v>
      </c>
    </row>
    <row r="136" spans="1:7" s="127" customFormat="1" ht="14.25" customHeight="1" x14ac:dyDescent="0.2">
      <c r="A136" s="135" t="s">
        <v>264</v>
      </c>
      <c r="B136" s="133">
        <v>165950518</v>
      </c>
      <c r="C136" s="133">
        <v>33551190.109999999</v>
      </c>
      <c r="D136" s="133">
        <f>B136+C136</f>
        <v>199501708.11000001</v>
      </c>
      <c r="E136" s="133">
        <v>198226237.5</v>
      </c>
      <c r="F136" s="133">
        <v>197785509.18000001</v>
      </c>
      <c r="G136" s="132">
        <f>D136-E136</f>
        <v>1275470.6100000143</v>
      </c>
    </row>
    <row r="137" spans="1:7" s="127" customFormat="1" ht="14.25" customHeight="1" x14ac:dyDescent="0.2">
      <c r="A137" s="135" t="s">
        <v>263</v>
      </c>
      <c r="B137" s="133">
        <v>22044881</v>
      </c>
      <c r="C137" s="133">
        <v>1045564.31</v>
      </c>
      <c r="D137" s="133">
        <f>B137+C137</f>
        <v>23090445.309999999</v>
      </c>
      <c r="E137" s="133">
        <v>19304501.640000001</v>
      </c>
      <c r="F137" s="133">
        <v>19109621.640000001</v>
      </c>
      <c r="G137" s="132">
        <f>D137-E137</f>
        <v>3785943.6699999981</v>
      </c>
    </row>
    <row r="138" spans="1:7" s="127" customFormat="1" ht="14.25" customHeight="1" x14ac:dyDescent="0.2">
      <c r="A138" s="135" t="s">
        <v>262</v>
      </c>
      <c r="B138" s="133">
        <v>50682717</v>
      </c>
      <c r="C138" s="133">
        <v>-3329342.81</v>
      </c>
      <c r="D138" s="133">
        <f>B138+C138</f>
        <v>47353374.189999998</v>
      </c>
      <c r="E138" s="133">
        <v>47210544.369999997</v>
      </c>
      <c r="F138" s="133">
        <v>47202392.909999996</v>
      </c>
      <c r="G138" s="132">
        <f>D138-E138</f>
        <v>142829.8200000003</v>
      </c>
    </row>
    <row r="139" spans="1:7" s="127" customFormat="1" ht="14.25" customHeight="1" x14ac:dyDescent="0.2">
      <c r="A139" s="135" t="s">
        <v>261</v>
      </c>
      <c r="B139" s="133">
        <v>20224113</v>
      </c>
      <c r="C139" s="133">
        <v>-603391.39</v>
      </c>
      <c r="D139" s="133">
        <f>B139+C139</f>
        <v>19620721.609999999</v>
      </c>
      <c r="E139" s="133">
        <v>19616212.510000002</v>
      </c>
      <c r="F139" s="133">
        <v>19616212.510000002</v>
      </c>
      <c r="G139" s="132">
        <f>D139-E139</f>
        <v>4509.0999999977648</v>
      </c>
    </row>
    <row r="140" spans="1:7" s="127" customFormat="1" ht="14.25" customHeight="1" x14ac:dyDescent="0.2">
      <c r="A140" s="134"/>
      <c r="B140" s="133"/>
      <c r="C140" s="133"/>
      <c r="D140" s="133"/>
      <c r="E140" s="133"/>
      <c r="F140" s="133"/>
      <c r="G140" s="132"/>
    </row>
    <row r="141" spans="1:7" s="127" customFormat="1" ht="14.25" customHeight="1" thickBot="1" x14ac:dyDescent="0.25">
      <c r="A141" s="131" t="s">
        <v>260</v>
      </c>
      <c r="B141" s="130">
        <f>SUM(B5:B140)</f>
        <v>14344215277.880001</v>
      </c>
      <c r="C141" s="130">
        <f>SUM(C5:C140)</f>
        <v>1098374979.3199997</v>
      </c>
      <c r="D141" s="130">
        <f>SUM(D5:D140)</f>
        <v>15442590248.200006</v>
      </c>
      <c r="E141" s="130">
        <f>SUM(E5:E140)</f>
        <v>15221272710.789991</v>
      </c>
      <c r="F141" s="130">
        <f>SUM(F5:F140)</f>
        <v>15136420900.769995</v>
      </c>
      <c r="G141" s="129">
        <f>SUM(G5:G140)</f>
        <v>221317549.41000324</v>
      </c>
    </row>
    <row r="142" spans="1:7" s="127" customFormat="1" ht="14.25" customHeight="1" x14ac:dyDescent="0.2">
      <c r="A142" s="128" t="s">
        <v>250</v>
      </c>
    </row>
    <row r="151" spans="1:7" ht="51" customHeight="1" x14ac:dyDescent="0.2">
      <c r="A151" s="148" t="s">
        <v>381</v>
      </c>
      <c r="B151" s="149"/>
      <c r="C151" s="149"/>
      <c r="D151" s="149"/>
      <c r="E151" s="149"/>
      <c r="F151" s="149"/>
      <c r="G151" s="150"/>
    </row>
    <row r="152" spans="1:7" ht="14.25" customHeight="1" x14ac:dyDescent="0.2">
      <c r="A152" s="151" t="s">
        <v>6</v>
      </c>
      <c r="B152" s="152" t="s">
        <v>382</v>
      </c>
      <c r="C152" s="152"/>
      <c r="D152" s="152"/>
      <c r="E152" s="152"/>
      <c r="F152" s="152"/>
      <c r="G152" s="152" t="s">
        <v>380</v>
      </c>
    </row>
    <row r="153" spans="1:7" ht="30" customHeight="1" x14ac:dyDescent="0.2">
      <c r="A153" s="151"/>
      <c r="B153" s="153" t="s">
        <v>379</v>
      </c>
      <c r="C153" s="153" t="s">
        <v>10</v>
      </c>
      <c r="D153" s="153" t="s">
        <v>11</v>
      </c>
      <c r="E153" s="153" t="s">
        <v>12</v>
      </c>
      <c r="F153" s="153" t="s">
        <v>378</v>
      </c>
      <c r="G153" s="152"/>
    </row>
    <row r="154" spans="1:7" ht="14.25" customHeight="1" x14ac:dyDescent="0.2">
      <c r="A154" s="151"/>
      <c r="B154" s="153">
        <v>1</v>
      </c>
      <c r="C154" s="153">
        <v>2</v>
      </c>
      <c r="D154" s="153" t="s">
        <v>377</v>
      </c>
      <c r="E154" s="153">
        <v>4</v>
      </c>
      <c r="F154" s="153">
        <v>5</v>
      </c>
      <c r="G154" s="153" t="s">
        <v>376</v>
      </c>
    </row>
    <row r="155" spans="1:7" ht="14.25" customHeight="1" x14ac:dyDescent="0.2">
      <c r="A155" s="164" t="s">
        <v>390</v>
      </c>
      <c r="B155" s="155">
        <v>14344215274.880001</v>
      </c>
      <c r="C155" s="155">
        <v>1098374973.3200002</v>
      </c>
      <c r="D155" s="155">
        <v>15442590248.200003</v>
      </c>
      <c r="E155" s="155">
        <v>15221272698.789989</v>
      </c>
      <c r="F155" s="155">
        <v>15136420885.769991</v>
      </c>
      <c r="G155" s="155">
        <v>221317549.41</v>
      </c>
    </row>
    <row r="156" spans="1:7" ht="14.25" customHeight="1" x14ac:dyDescent="0.2">
      <c r="A156" s="165" t="s">
        <v>391</v>
      </c>
      <c r="B156" s="155">
        <v>0</v>
      </c>
      <c r="C156" s="155">
        <v>0</v>
      </c>
      <c r="D156" s="155">
        <f>B156+C156</f>
        <v>0</v>
      </c>
      <c r="E156" s="155">
        <v>0</v>
      </c>
      <c r="F156" s="155">
        <v>0</v>
      </c>
      <c r="G156" s="155">
        <f>D156-E156</f>
        <v>0</v>
      </c>
    </row>
    <row r="157" spans="1:7" ht="14.25" customHeight="1" x14ac:dyDescent="0.2">
      <c r="A157" s="165" t="s">
        <v>392</v>
      </c>
      <c r="B157" s="155">
        <v>0</v>
      </c>
      <c r="C157" s="155">
        <v>0</v>
      </c>
      <c r="D157" s="155">
        <f>B157+C157</f>
        <v>0</v>
      </c>
      <c r="E157" s="155">
        <v>0</v>
      </c>
      <c r="F157" s="155">
        <v>0</v>
      </c>
      <c r="G157" s="155">
        <f>D157-E157</f>
        <v>0</v>
      </c>
    </row>
    <row r="158" spans="1:7" ht="14.25" customHeight="1" x14ac:dyDescent="0.2">
      <c r="A158" s="165" t="s">
        <v>393</v>
      </c>
      <c r="B158" s="155">
        <v>0</v>
      </c>
      <c r="C158" s="155">
        <v>0</v>
      </c>
      <c r="D158" s="155">
        <f>B158+C158</f>
        <v>0</v>
      </c>
      <c r="E158" s="155">
        <v>0</v>
      </c>
      <c r="F158" s="155">
        <v>0</v>
      </c>
      <c r="G158" s="155">
        <f>D158-E158</f>
        <v>0</v>
      </c>
    </row>
    <row r="159" spans="1:7" ht="14.25" customHeight="1" x14ac:dyDescent="0.2">
      <c r="A159" s="166" t="s">
        <v>260</v>
      </c>
      <c r="B159" s="167">
        <f>+B155+B156+B157+B158</f>
        <v>14344215274.880001</v>
      </c>
      <c r="C159" s="167">
        <f>+C155+C156+C157+C158</f>
        <v>1098374973.3200002</v>
      </c>
      <c r="D159" s="167">
        <f>SUM(D155:D158)</f>
        <v>15442590248.200003</v>
      </c>
      <c r="E159" s="167">
        <f>+E155+E156+E157+E158</f>
        <v>15221272698.789989</v>
      </c>
      <c r="F159" s="167">
        <f>+F155+F156+F157+F158</f>
        <v>15136420885.769991</v>
      </c>
      <c r="G159" s="167">
        <f>SUM(G155:G158)</f>
        <v>221317549.41</v>
      </c>
    </row>
    <row r="160" spans="1:7" ht="14.25" customHeight="1" x14ac:dyDescent="0.2">
      <c r="A160" s="168" t="s">
        <v>250</v>
      </c>
      <c r="B160" s="168"/>
      <c r="C160" s="168"/>
      <c r="D160" s="168"/>
      <c r="E160" s="168"/>
      <c r="F160" s="168"/>
      <c r="G160" s="168"/>
    </row>
    <row r="161" spans="1:7" ht="14.25" customHeight="1" x14ac:dyDescent="0.2">
      <c r="A161" s="169"/>
      <c r="B161" s="170"/>
      <c r="C161" s="170"/>
      <c r="D161" s="170"/>
      <c r="E161" s="170"/>
      <c r="F161" s="170"/>
      <c r="G161" s="170"/>
    </row>
    <row r="162" spans="1:7" ht="14.25" customHeight="1" x14ac:dyDescent="0.2">
      <c r="A162" s="169"/>
      <c r="B162" s="171"/>
      <c r="C162" s="171"/>
      <c r="D162" s="171"/>
      <c r="E162" s="171"/>
      <c r="F162" s="171"/>
      <c r="G162" s="171"/>
    </row>
    <row r="163" spans="1:7" ht="14.25" customHeight="1" x14ac:dyDescent="0.2">
      <c r="A163" s="169"/>
      <c r="B163" s="169"/>
      <c r="C163" s="169"/>
      <c r="D163" s="169"/>
      <c r="E163" s="169"/>
      <c r="F163" s="169"/>
      <c r="G163" s="169"/>
    </row>
    <row r="168" spans="1:7" ht="53.25" customHeight="1" x14ac:dyDescent="0.2">
      <c r="A168" s="148" t="s">
        <v>381</v>
      </c>
      <c r="B168" s="149"/>
      <c r="C168" s="149"/>
      <c r="D168" s="149"/>
      <c r="E168" s="149"/>
      <c r="F168" s="149"/>
      <c r="G168" s="150"/>
    </row>
    <row r="169" spans="1:7" ht="14.25" customHeight="1" x14ac:dyDescent="0.2">
      <c r="A169" s="151" t="s">
        <v>6</v>
      </c>
      <c r="B169" s="152" t="s">
        <v>382</v>
      </c>
      <c r="C169" s="152"/>
      <c r="D169" s="152"/>
      <c r="E169" s="152"/>
      <c r="F169" s="152"/>
      <c r="G169" s="152" t="s">
        <v>380</v>
      </c>
    </row>
    <row r="170" spans="1:7" ht="31.5" customHeight="1" x14ac:dyDescent="0.2">
      <c r="A170" s="151"/>
      <c r="B170" s="153" t="s">
        <v>379</v>
      </c>
      <c r="C170" s="153" t="s">
        <v>10</v>
      </c>
      <c r="D170" s="153" t="s">
        <v>11</v>
      </c>
      <c r="E170" s="153" t="s">
        <v>12</v>
      </c>
      <c r="F170" s="153" t="s">
        <v>378</v>
      </c>
      <c r="G170" s="152"/>
    </row>
    <row r="171" spans="1:7" ht="14.25" customHeight="1" x14ac:dyDescent="0.2">
      <c r="A171" s="151"/>
      <c r="B171" s="153">
        <v>1</v>
      </c>
      <c r="C171" s="153">
        <v>2</v>
      </c>
      <c r="D171" s="153" t="s">
        <v>377</v>
      </c>
      <c r="E171" s="153">
        <v>4</v>
      </c>
      <c r="F171" s="153">
        <v>5</v>
      </c>
      <c r="G171" s="153" t="s">
        <v>376</v>
      </c>
    </row>
    <row r="172" spans="1:7" ht="14.25" customHeight="1" x14ac:dyDescent="0.2">
      <c r="A172" s="154" t="s">
        <v>383</v>
      </c>
      <c r="B172" s="155">
        <v>14344215274.879999</v>
      </c>
      <c r="C172" s="155">
        <v>1098374973.3199999</v>
      </c>
      <c r="D172" s="155">
        <f t="shared" ref="D172:D178" si="0">B172+C172</f>
        <v>15442590248.199999</v>
      </c>
      <c r="E172" s="155">
        <v>15221272698.789989</v>
      </c>
      <c r="F172" s="155">
        <v>15136420885.77</v>
      </c>
      <c r="G172" s="155">
        <f t="shared" ref="G172:G178" si="1">D172-E172</f>
        <v>221317549.41000938</v>
      </c>
    </row>
    <row r="173" spans="1:7" ht="14.25" customHeight="1" x14ac:dyDescent="0.2">
      <c r="A173" s="154" t="s">
        <v>384</v>
      </c>
      <c r="B173" s="155">
        <v>0</v>
      </c>
      <c r="C173" s="155">
        <v>0</v>
      </c>
      <c r="D173" s="155">
        <f t="shared" si="0"/>
        <v>0</v>
      </c>
      <c r="E173" s="155">
        <v>0</v>
      </c>
      <c r="F173" s="155">
        <v>0</v>
      </c>
      <c r="G173" s="155">
        <f t="shared" si="1"/>
        <v>0</v>
      </c>
    </row>
    <row r="174" spans="1:7" ht="14.25" customHeight="1" x14ac:dyDescent="0.2">
      <c r="A174" s="156" t="s">
        <v>385</v>
      </c>
      <c r="B174" s="155">
        <v>0</v>
      </c>
      <c r="C174" s="155">
        <v>0</v>
      </c>
      <c r="D174" s="155">
        <f t="shared" si="0"/>
        <v>0</v>
      </c>
      <c r="E174" s="155">
        <v>0</v>
      </c>
      <c r="F174" s="155">
        <v>0</v>
      </c>
      <c r="G174" s="155">
        <f t="shared" si="1"/>
        <v>0</v>
      </c>
    </row>
    <row r="175" spans="1:7" ht="14.25" customHeight="1" x14ac:dyDescent="0.2">
      <c r="A175" s="156" t="s">
        <v>386</v>
      </c>
      <c r="B175" s="155">
        <v>0</v>
      </c>
      <c r="C175" s="155">
        <v>0</v>
      </c>
      <c r="D175" s="155">
        <f t="shared" si="0"/>
        <v>0</v>
      </c>
      <c r="E175" s="155">
        <v>0</v>
      </c>
      <c r="F175" s="155">
        <v>0</v>
      </c>
      <c r="G175" s="155">
        <f t="shared" si="1"/>
        <v>0</v>
      </c>
    </row>
    <row r="176" spans="1:7" ht="14.25" customHeight="1" x14ac:dyDescent="0.2">
      <c r="A176" s="156" t="s">
        <v>387</v>
      </c>
      <c r="B176" s="155">
        <v>0</v>
      </c>
      <c r="C176" s="155">
        <v>0</v>
      </c>
      <c r="D176" s="155">
        <f t="shared" si="0"/>
        <v>0</v>
      </c>
      <c r="E176" s="155">
        <v>0</v>
      </c>
      <c r="F176" s="155">
        <v>0</v>
      </c>
      <c r="G176" s="155">
        <f t="shared" si="1"/>
        <v>0</v>
      </c>
    </row>
    <row r="177" spans="1:7" ht="14.25" customHeight="1" x14ac:dyDescent="0.2">
      <c r="A177" s="156" t="s">
        <v>388</v>
      </c>
      <c r="B177" s="155">
        <v>0</v>
      </c>
      <c r="C177" s="155">
        <v>0</v>
      </c>
      <c r="D177" s="155">
        <f t="shared" si="0"/>
        <v>0</v>
      </c>
      <c r="E177" s="155">
        <v>0</v>
      </c>
      <c r="F177" s="155">
        <v>0</v>
      </c>
      <c r="G177" s="155">
        <f t="shared" si="1"/>
        <v>0</v>
      </c>
    </row>
    <row r="178" spans="1:7" ht="14.25" customHeight="1" x14ac:dyDescent="0.2">
      <c r="A178" s="156" t="s">
        <v>389</v>
      </c>
      <c r="B178" s="155">
        <v>0</v>
      </c>
      <c r="C178" s="155">
        <v>0</v>
      </c>
      <c r="D178" s="155">
        <f t="shared" si="0"/>
        <v>0</v>
      </c>
      <c r="E178" s="155">
        <v>0</v>
      </c>
      <c r="F178" s="155">
        <v>0</v>
      </c>
      <c r="G178" s="155">
        <f t="shared" si="1"/>
        <v>0</v>
      </c>
    </row>
    <row r="179" spans="1:7" ht="14.25" customHeight="1" x14ac:dyDescent="0.2">
      <c r="A179" s="157" t="s">
        <v>260</v>
      </c>
      <c r="B179" s="158">
        <f t="shared" ref="B179:G179" si="2">SUM(B172:B178)</f>
        <v>14344215274.879999</v>
      </c>
      <c r="C179" s="158">
        <f t="shared" si="2"/>
        <v>1098374973.3199999</v>
      </c>
      <c r="D179" s="158">
        <f t="shared" si="2"/>
        <v>15442590248.199999</v>
      </c>
      <c r="E179" s="158">
        <f t="shared" si="2"/>
        <v>15221272698.789989</v>
      </c>
      <c r="F179" s="158">
        <f t="shared" si="2"/>
        <v>15136420885.77</v>
      </c>
      <c r="G179" s="158">
        <f t="shared" si="2"/>
        <v>221317549.41000938</v>
      </c>
    </row>
    <row r="180" spans="1:7" ht="14.25" customHeight="1" x14ac:dyDescent="0.2">
      <c r="A180" s="159" t="s">
        <v>250</v>
      </c>
      <c r="B180" s="160"/>
      <c r="C180" s="160"/>
      <c r="D180" s="160"/>
      <c r="E180" s="160"/>
      <c r="F180" s="160"/>
      <c r="G180" s="160"/>
    </row>
    <row r="181" spans="1:7" ht="14.25" customHeight="1" x14ac:dyDescent="0.2">
      <c r="A181" s="161"/>
      <c r="B181" s="162"/>
      <c r="C181" s="162"/>
      <c r="D181" s="162"/>
      <c r="E181" s="162"/>
      <c r="F181" s="162"/>
      <c r="G181" s="162"/>
    </row>
    <row r="182" spans="1:7" ht="14.25" customHeight="1" x14ac:dyDescent="0.2">
      <c r="A182" s="161"/>
      <c r="B182" s="163"/>
      <c r="C182" s="163"/>
      <c r="D182" s="163"/>
      <c r="E182" s="163"/>
      <c r="F182" s="163"/>
      <c r="G182" s="163"/>
    </row>
  </sheetData>
  <mergeCells count="25">
    <mergeCell ref="A118:G118"/>
    <mergeCell ref="A119:A121"/>
    <mergeCell ref="B119:F119"/>
    <mergeCell ref="G119:G120"/>
    <mergeCell ref="A41:G41"/>
    <mergeCell ref="A42:A44"/>
    <mergeCell ref="B42:F42"/>
    <mergeCell ref="G42:G43"/>
    <mergeCell ref="A79:G79"/>
    <mergeCell ref="A80:A82"/>
    <mergeCell ref="B80:F80"/>
    <mergeCell ref="G80:G81"/>
    <mergeCell ref="A151:G151"/>
    <mergeCell ref="A152:A154"/>
    <mergeCell ref="B152:F152"/>
    <mergeCell ref="G152:G153"/>
    <mergeCell ref="A160:G160"/>
    <mergeCell ref="A168:G168"/>
    <mergeCell ref="A169:A171"/>
    <mergeCell ref="B169:F169"/>
    <mergeCell ref="G169:G170"/>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87"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66BCA-D706-45F2-B87A-3E1BF8516604}">
  <sheetPr>
    <tabColor theme="4" tint="-0.249977111117893"/>
    <pageSetUpPr fitToPage="1"/>
  </sheetPr>
  <dimension ref="A1:G14"/>
  <sheetViews>
    <sheetView showGridLines="0" workbookViewId="0">
      <selection activeCell="C16" sqref="C16"/>
    </sheetView>
  </sheetViews>
  <sheetFormatPr baseColWidth="10" defaultColWidth="10.28515625" defaultRowHeight="11.25" x14ac:dyDescent="0.2"/>
  <cols>
    <col min="1" max="1" width="40.85546875" style="175" customWidth="1"/>
    <col min="2" max="2" width="13.7109375" style="175" bestFit="1" customWidth="1"/>
    <col min="3" max="3" width="15.28515625" style="175" customWidth="1"/>
    <col min="4" max="4" width="13.7109375" style="175" bestFit="1" customWidth="1"/>
    <col min="5" max="7" width="15.140625" style="175" bestFit="1" customWidth="1"/>
    <col min="8" max="16384" width="10.28515625" style="175"/>
  </cols>
  <sheetData>
    <row r="1" spans="1:7" ht="57.75" customHeight="1" x14ac:dyDescent="0.2">
      <c r="A1" s="172" t="s">
        <v>394</v>
      </c>
      <c r="B1" s="173"/>
      <c r="C1" s="173"/>
      <c r="D1" s="173"/>
      <c r="E1" s="173"/>
      <c r="F1" s="173"/>
      <c r="G1" s="174"/>
    </row>
    <row r="2" spans="1:7" x14ac:dyDescent="0.2">
      <c r="A2" s="176"/>
      <c r="B2" s="172" t="s">
        <v>382</v>
      </c>
      <c r="C2" s="173"/>
      <c r="D2" s="173"/>
      <c r="E2" s="173"/>
      <c r="F2" s="174"/>
      <c r="G2" s="177" t="s">
        <v>380</v>
      </c>
    </row>
    <row r="3" spans="1:7" ht="24.95" customHeight="1" x14ac:dyDescent="0.2">
      <c r="A3" s="178"/>
      <c r="B3" s="179" t="s">
        <v>379</v>
      </c>
      <c r="C3" s="179" t="s">
        <v>10</v>
      </c>
      <c r="D3" s="179" t="s">
        <v>11</v>
      </c>
      <c r="E3" s="179" t="s">
        <v>12</v>
      </c>
      <c r="F3" s="179" t="s">
        <v>378</v>
      </c>
      <c r="G3" s="180"/>
    </row>
    <row r="4" spans="1:7" x14ac:dyDescent="0.2">
      <c r="A4" s="181"/>
      <c r="B4" s="182">
        <v>1</v>
      </c>
      <c r="C4" s="182">
        <v>2</v>
      </c>
      <c r="D4" s="182" t="s">
        <v>377</v>
      </c>
      <c r="E4" s="182">
        <v>4</v>
      </c>
      <c r="F4" s="182">
        <v>5</v>
      </c>
      <c r="G4" s="182" t="s">
        <v>376</v>
      </c>
    </row>
    <row r="5" spans="1:7" ht="12.75" customHeight="1" x14ac:dyDescent="0.2">
      <c r="A5" s="183" t="s">
        <v>395</v>
      </c>
      <c r="B5" s="184">
        <v>14342428249.879999</v>
      </c>
      <c r="C5" s="184">
        <v>797383217.55999994</v>
      </c>
      <c r="D5" s="184">
        <f>B5+C5</f>
        <v>15139811467.439999</v>
      </c>
      <c r="E5" s="184">
        <v>15040925698.58</v>
      </c>
      <c r="F5" s="184">
        <v>14958028903.35</v>
      </c>
      <c r="G5" s="184">
        <f>D5-E5</f>
        <v>98885768.859998703</v>
      </c>
    </row>
    <row r="6" spans="1:7" ht="12.75" customHeight="1" x14ac:dyDescent="0.2">
      <c r="A6" s="183" t="s">
        <v>396</v>
      </c>
      <c r="B6" s="184">
        <v>1787025</v>
      </c>
      <c r="C6" s="184">
        <v>300991755.75999999</v>
      </c>
      <c r="D6" s="184">
        <f>B6+C6</f>
        <v>302778780.75999999</v>
      </c>
      <c r="E6" s="184">
        <v>180347000.21000001</v>
      </c>
      <c r="F6" s="184">
        <v>178391982.41999999</v>
      </c>
      <c r="G6" s="184">
        <f>D6-E6</f>
        <v>122431780.54999998</v>
      </c>
    </row>
    <row r="7" spans="1:7" ht="12.75" customHeight="1" x14ac:dyDescent="0.2">
      <c r="A7" s="183" t="s">
        <v>397</v>
      </c>
      <c r="B7" s="185">
        <v>0</v>
      </c>
      <c r="C7" s="185">
        <v>0</v>
      </c>
      <c r="D7" s="133">
        <v>0</v>
      </c>
      <c r="E7" s="133">
        <v>0</v>
      </c>
      <c r="F7" s="133">
        <v>0</v>
      </c>
      <c r="G7" s="133">
        <f>+D7-E7</f>
        <v>0</v>
      </c>
    </row>
    <row r="8" spans="1:7" ht="12.75" customHeight="1" x14ac:dyDescent="0.2">
      <c r="A8" s="183" t="s">
        <v>120</v>
      </c>
      <c r="B8" s="185">
        <v>0</v>
      </c>
      <c r="C8" s="185">
        <v>0</v>
      </c>
      <c r="D8" s="133">
        <v>0</v>
      </c>
      <c r="E8" s="133">
        <v>0</v>
      </c>
      <c r="F8" s="133">
        <v>0</v>
      </c>
      <c r="G8" s="133">
        <f>+D8-E8</f>
        <v>0</v>
      </c>
    </row>
    <row r="9" spans="1:7" ht="12.75" customHeight="1" x14ac:dyDescent="0.2">
      <c r="A9" s="183" t="s">
        <v>140</v>
      </c>
      <c r="B9" s="186">
        <v>0</v>
      </c>
      <c r="C9" s="186">
        <v>0</v>
      </c>
      <c r="D9" s="133">
        <v>0</v>
      </c>
      <c r="E9" s="133">
        <v>0</v>
      </c>
      <c r="F9" s="133">
        <v>0</v>
      </c>
      <c r="G9" s="133">
        <f>+D9-E9</f>
        <v>0</v>
      </c>
    </row>
    <row r="10" spans="1:7" ht="12.75" customHeight="1" x14ac:dyDescent="0.2">
      <c r="A10" s="187" t="s">
        <v>260</v>
      </c>
      <c r="B10" s="188">
        <f>SUM(B5:B9)</f>
        <v>14344215274.879999</v>
      </c>
      <c r="C10" s="188">
        <f>SUM(C5:C9)</f>
        <v>1098374973.3199999</v>
      </c>
      <c r="D10" s="188">
        <f>SUM(D5+D6+D7+D8+D9)</f>
        <v>15442590248.199999</v>
      </c>
      <c r="E10" s="188">
        <f>SUM(E5+E6+E7+E8+E9)</f>
        <v>15221272698.789999</v>
      </c>
      <c r="F10" s="188">
        <f>SUM(F5+F6+F7+F8+F9)</f>
        <v>15136420885.77</v>
      </c>
      <c r="G10" s="188">
        <f>SUM(G5+G6+G7+G8+G9)</f>
        <v>221317549.40999869</v>
      </c>
    </row>
    <row r="11" spans="1:7" ht="12.75" customHeight="1" x14ac:dyDescent="0.2">
      <c r="A11" s="111" t="s">
        <v>250</v>
      </c>
    </row>
    <row r="13" spans="1:7" ht="12.75" x14ac:dyDescent="0.2">
      <c r="B13" s="189"/>
      <c r="C13" s="189"/>
      <c r="D13" s="189"/>
      <c r="E13" s="189"/>
      <c r="F13" s="189"/>
      <c r="G13" s="189"/>
    </row>
    <row r="14" spans="1:7" x14ac:dyDescent="0.2">
      <c r="B14" s="190"/>
    </row>
  </sheetData>
  <sheetProtection formatCells="0" formatColumns="0" formatRows="0" autoFilter="0"/>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82DA-84AF-4C6E-8149-06077A729034}">
  <sheetPr>
    <tabColor theme="4" tint="-0.249977111117893"/>
    <pageSetUpPr fitToPage="1"/>
  </sheetPr>
  <dimension ref="A1:H78"/>
  <sheetViews>
    <sheetView showGridLines="0" zoomScale="90" zoomScaleNormal="90" workbookViewId="0">
      <selection activeCell="C16" sqref="C16"/>
    </sheetView>
  </sheetViews>
  <sheetFormatPr baseColWidth="10" defaultColWidth="21.85546875" defaultRowHeight="12" x14ac:dyDescent="0.25"/>
  <cols>
    <col min="1" max="1" width="5.140625" style="194" customWidth="1"/>
    <col min="2" max="2" width="61" style="194" bestFit="1" customWidth="1"/>
    <col min="3" max="8" width="20" style="194" customWidth="1"/>
    <col min="9" max="16384" width="21.85546875" style="194"/>
  </cols>
  <sheetData>
    <row r="1" spans="1:8" ht="60" customHeight="1" x14ac:dyDescent="0.25">
      <c r="A1" s="191" t="s">
        <v>398</v>
      </c>
      <c r="B1" s="192"/>
      <c r="C1" s="192"/>
      <c r="D1" s="192"/>
      <c r="E1" s="192"/>
      <c r="F1" s="192"/>
      <c r="G1" s="192"/>
      <c r="H1" s="193"/>
    </row>
    <row r="2" spans="1:8" ht="12" customHeight="1" x14ac:dyDescent="0.25">
      <c r="A2" s="195" t="s">
        <v>6</v>
      </c>
      <c r="B2" s="196"/>
      <c r="C2" s="191" t="s">
        <v>382</v>
      </c>
      <c r="D2" s="192"/>
      <c r="E2" s="192"/>
      <c r="F2" s="192"/>
      <c r="G2" s="193"/>
      <c r="H2" s="197" t="s">
        <v>380</v>
      </c>
    </row>
    <row r="3" spans="1:8" ht="33" customHeight="1" x14ac:dyDescent="0.25">
      <c r="A3" s="198"/>
      <c r="B3" s="199"/>
      <c r="C3" s="200" t="s">
        <v>379</v>
      </c>
      <c r="D3" s="200" t="s">
        <v>10</v>
      </c>
      <c r="E3" s="200" t="s">
        <v>11</v>
      </c>
      <c r="F3" s="200" t="s">
        <v>12</v>
      </c>
      <c r="G3" s="200" t="s">
        <v>378</v>
      </c>
      <c r="H3" s="201"/>
    </row>
    <row r="4" spans="1:8" x14ac:dyDescent="0.25">
      <c r="A4" s="202"/>
      <c r="B4" s="203"/>
      <c r="C4" s="204">
        <v>1</v>
      </c>
      <c r="D4" s="204">
        <v>2</v>
      </c>
      <c r="E4" s="204" t="s">
        <v>377</v>
      </c>
      <c r="F4" s="204">
        <v>4</v>
      </c>
      <c r="G4" s="204">
        <v>5</v>
      </c>
      <c r="H4" s="204" t="s">
        <v>376</v>
      </c>
    </row>
    <row r="5" spans="1:8" ht="12.95" customHeight="1" x14ac:dyDescent="0.25">
      <c r="A5" s="205" t="s">
        <v>399</v>
      </c>
      <c r="B5" s="206"/>
      <c r="C5" s="207">
        <f t="shared" ref="C5:H5" si="0">SUM(C6:C12)</f>
        <v>8515232713.3800001</v>
      </c>
      <c r="D5" s="207">
        <f t="shared" si="0"/>
        <v>360935903.14999992</v>
      </c>
      <c r="E5" s="207">
        <f t="shared" si="0"/>
        <v>8876168616.5299988</v>
      </c>
      <c r="F5" s="207">
        <f t="shared" si="0"/>
        <v>8858574570.6399994</v>
      </c>
      <c r="G5" s="207">
        <f t="shared" si="0"/>
        <v>8858250687.9599991</v>
      </c>
      <c r="H5" s="207">
        <f t="shared" si="0"/>
        <v>17594045.889999747</v>
      </c>
    </row>
    <row r="6" spans="1:8" ht="12.95" customHeight="1" x14ac:dyDescent="0.2">
      <c r="A6" s="208">
        <v>1100</v>
      </c>
      <c r="B6" s="209" t="s">
        <v>400</v>
      </c>
      <c r="C6" s="133">
        <v>2107786775</v>
      </c>
      <c r="D6" s="133">
        <v>-40260949.789999999</v>
      </c>
      <c r="E6" s="133">
        <f t="shared" ref="E6:E12" si="1">C6+D6</f>
        <v>2067525825.21</v>
      </c>
      <c r="F6" s="133">
        <v>2066316481.0999999</v>
      </c>
      <c r="G6" s="133">
        <v>2066316481.0999999</v>
      </c>
      <c r="H6" s="133">
        <f t="shared" ref="H6:H12" si="2">E6-F6</f>
        <v>1209344.1100001335</v>
      </c>
    </row>
    <row r="7" spans="1:8" ht="12.95" customHeight="1" x14ac:dyDescent="0.2">
      <c r="A7" s="208">
        <v>1200</v>
      </c>
      <c r="B7" s="209" t="s">
        <v>401</v>
      </c>
      <c r="C7" s="133">
        <v>1838692745.3800001</v>
      </c>
      <c r="D7" s="133">
        <v>338337035.68000001</v>
      </c>
      <c r="E7" s="133">
        <f t="shared" si="1"/>
        <v>2177029781.0599999</v>
      </c>
      <c r="F7" s="133">
        <v>2171329627.9200001</v>
      </c>
      <c r="G7" s="133">
        <v>2171329627.9200001</v>
      </c>
      <c r="H7" s="133">
        <f t="shared" si="2"/>
        <v>5700153.1399998665</v>
      </c>
    </row>
    <row r="8" spans="1:8" ht="12.95" customHeight="1" x14ac:dyDescent="0.2">
      <c r="A8" s="208">
        <v>1300</v>
      </c>
      <c r="B8" s="209" t="s">
        <v>402</v>
      </c>
      <c r="C8" s="133">
        <v>1739263361</v>
      </c>
      <c r="D8" s="133">
        <v>495494216.35000002</v>
      </c>
      <c r="E8" s="133">
        <f t="shared" si="1"/>
        <v>2234757577.3499999</v>
      </c>
      <c r="F8" s="133">
        <v>2224968257.4000001</v>
      </c>
      <c r="G8" s="133">
        <v>2224644374.7199998</v>
      </c>
      <c r="H8" s="133">
        <f t="shared" si="2"/>
        <v>9789319.9499998093</v>
      </c>
    </row>
    <row r="9" spans="1:8" ht="12.95" customHeight="1" x14ac:dyDescent="0.2">
      <c r="A9" s="208">
        <v>1400</v>
      </c>
      <c r="B9" s="209" t="s">
        <v>403</v>
      </c>
      <c r="C9" s="133">
        <v>573971244</v>
      </c>
      <c r="D9" s="133">
        <v>137780186.78999999</v>
      </c>
      <c r="E9" s="133">
        <f t="shared" si="1"/>
        <v>711751430.78999996</v>
      </c>
      <c r="F9" s="133">
        <v>710856202.10000002</v>
      </c>
      <c r="G9" s="133">
        <v>710856202.10000002</v>
      </c>
      <c r="H9" s="133">
        <f t="shared" si="2"/>
        <v>895228.68999993801</v>
      </c>
    </row>
    <row r="10" spans="1:8" ht="12.95" customHeight="1" x14ac:dyDescent="0.2">
      <c r="A10" s="208">
        <v>1500</v>
      </c>
      <c r="B10" s="209" t="s">
        <v>404</v>
      </c>
      <c r="C10" s="133">
        <v>1797623788</v>
      </c>
      <c r="D10" s="133">
        <v>-279435969.94999999</v>
      </c>
      <c r="E10" s="133">
        <f t="shared" si="1"/>
        <v>1518187818.05</v>
      </c>
      <c r="F10" s="133">
        <v>1518187818.05</v>
      </c>
      <c r="G10" s="133">
        <v>1518187818.05</v>
      </c>
      <c r="H10" s="133">
        <f t="shared" si="2"/>
        <v>0</v>
      </c>
    </row>
    <row r="11" spans="1:8" ht="12.95" customHeight="1" x14ac:dyDescent="0.2">
      <c r="A11" s="208">
        <v>1600</v>
      </c>
      <c r="B11" s="209" t="s">
        <v>405</v>
      </c>
      <c r="C11" s="133">
        <v>264017397</v>
      </c>
      <c r="D11" s="133">
        <v>-264017397</v>
      </c>
      <c r="E11" s="133">
        <f t="shared" si="1"/>
        <v>0</v>
      </c>
      <c r="F11" s="133">
        <v>0</v>
      </c>
      <c r="G11" s="133">
        <v>0</v>
      </c>
      <c r="H11" s="133">
        <f t="shared" si="2"/>
        <v>0</v>
      </c>
    </row>
    <row r="12" spans="1:8" ht="12.95" customHeight="1" x14ac:dyDescent="0.2">
      <c r="A12" s="208">
        <v>1700</v>
      </c>
      <c r="B12" s="209" t="s">
        <v>406</v>
      </c>
      <c r="C12" s="133">
        <v>193877403</v>
      </c>
      <c r="D12" s="133">
        <v>-26961218.93</v>
      </c>
      <c r="E12" s="133">
        <f t="shared" si="1"/>
        <v>166916184.06999999</v>
      </c>
      <c r="F12" s="133">
        <v>166916184.06999999</v>
      </c>
      <c r="G12" s="133">
        <v>166916184.06999999</v>
      </c>
      <c r="H12" s="133">
        <f t="shared" si="2"/>
        <v>0</v>
      </c>
    </row>
    <row r="13" spans="1:8" ht="12.95" customHeight="1" x14ac:dyDescent="0.25">
      <c r="A13" s="205" t="s">
        <v>153</v>
      </c>
      <c r="B13" s="206"/>
      <c r="C13" s="207">
        <f t="shared" ref="C13:H13" si="3">SUM(C14:C22)</f>
        <v>2663631550.5599999</v>
      </c>
      <c r="D13" s="207">
        <f t="shared" si="3"/>
        <v>386858718.93999994</v>
      </c>
      <c r="E13" s="207">
        <f>D13+C13</f>
        <v>3050490269.5</v>
      </c>
      <c r="F13" s="207">
        <f t="shared" si="3"/>
        <v>3009039911.4199982</v>
      </c>
      <c r="G13" s="207">
        <f t="shared" si="3"/>
        <v>2962773899.52</v>
      </c>
      <c r="H13" s="207">
        <f t="shared" si="3"/>
        <v>41450358.080002151</v>
      </c>
    </row>
    <row r="14" spans="1:8" ht="23.45" customHeight="1" x14ac:dyDescent="0.2">
      <c r="A14" s="208">
        <v>2100</v>
      </c>
      <c r="B14" s="209" t="s">
        <v>407</v>
      </c>
      <c r="C14" s="133">
        <v>113275846</v>
      </c>
      <c r="D14" s="133">
        <v>-13596409.640000001</v>
      </c>
      <c r="E14" s="133">
        <f t="shared" ref="E14:E22" si="4">C14+D14</f>
        <v>99679436.359999999</v>
      </c>
      <c r="F14" s="133">
        <v>97161869.709999993</v>
      </c>
      <c r="G14" s="133">
        <v>96863380.290000007</v>
      </c>
      <c r="H14" s="133">
        <f t="shared" ref="H14:H22" si="5">E14-F14</f>
        <v>2517566.650000006</v>
      </c>
    </row>
    <row r="15" spans="1:8" ht="12.95" customHeight="1" x14ac:dyDescent="0.2">
      <c r="A15" s="208">
        <v>2200</v>
      </c>
      <c r="B15" s="209" t="s">
        <v>408</v>
      </c>
      <c r="C15" s="133">
        <v>91667562</v>
      </c>
      <c r="D15" s="133">
        <v>15434659.51</v>
      </c>
      <c r="E15" s="133">
        <f t="shared" si="4"/>
        <v>107102221.51000001</v>
      </c>
      <c r="F15" s="133">
        <v>106999162.63</v>
      </c>
      <c r="G15" s="133">
        <v>106875331.64</v>
      </c>
      <c r="H15" s="133">
        <f t="shared" si="5"/>
        <v>103058.88000001013</v>
      </c>
    </row>
    <row r="16" spans="1:8" ht="12.95" customHeight="1" x14ac:dyDescent="0.2">
      <c r="A16" s="208">
        <v>2300</v>
      </c>
      <c r="B16" s="209" t="s">
        <v>409</v>
      </c>
      <c r="C16" s="133">
        <v>16777</v>
      </c>
      <c r="D16" s="133">
        <v>-16777</v>
      </c>
      <c r="E16" s="133">
        <f t="shared" si="4"/>
        <v>0</v>
      </c>
      <c r="F16" s="133">
        <v>0</v>
      </c>
      <c r="G16" s="133">
        <v>0</v>
      </c>
      <c r="H16" s="133">
        <f t="shared" si="5"/>
        <v>0</v>
      </c>
    </row>
    <row r="17" spans="1:8" ht="12.95" customHeight="1" x14ac:dyDescent="0.2">
      <c r="A17" s="208">
        <v>2400</v>
      </c>
      <c r="B17" s="209" t="s">
        <v>410</v>
      </c>
      <c r="C17" s="133">
        <v>5560589</v>
      </c>
      <c r="D17" s="133">
        <v>1965557.45</v>
      </c>
      <c r="E17" s="133">
        <f t="shared" si="4"/>
        <v>7526146.4500000002</v>
      </c>
      <c r="F17" s="133">
        <v>7501473.25</v>
      </c>
      <c r="G17" s="133">
        <v>7501473.25</v>
      </c>
      <c r="H17" s="133">
        <f t="shared" si="5"/>
        <v>24673.200000000186</v>
      </c>
    </row>
    <row r="18" spans="1:8" ht="12.95" customHeight="1" x14ac:dyDescent="0.2">
      <c r="A18" s="208">
        <v>2500</v>
      </c>
      <c r="B18" s="209" t="s">
        <v>411</v>
      </c>
      <c r="C18" s="133">
        <v>2255017046.8800001</v>
      </c>
      <c r="D18" s="133">
        <v>382788803.52999997</v>
      </c>
      <c r="E18" s="133">
        <f t="shared" si="4"/>
        <v>2637805850.4099998</v>
      </c>
      <c r="F18" s="133">
        <v>2606241677.3999977</v>
      </c>
      <c r="G18" s="133">
        <v>2560546639.75</v>
      </c>
      <c r="H18" s="133">
        <f t="shared" si="5"/>
        <v>31564173.010002136</v>
      </c>
    </row>
    <row r="19" spans="1:8" ht="12.95" customHeight="1" x14ac:dyDescent="0.2">
      <c r="A19" s="208">
        <v>2600</v>
      </c>
      <c r="B19" s="209" t="s">
        <v>412</v>
      </c>
      <c r="C19" s="133">
        <v>66097359.68</v>
      </c>
      <c r="D19" s="133">
        <v>109586.57</v>
      </c>
      <c r="E19" s="133">
        <f t="shared" si="4"/>
        <v>66206946.25</v>
      </c>
      <c r="F19" s="133">
        <v>65336765.880000003</v>
      </c>
      <c r="G19" s="133">
        <v>65336765.880000003</v>
      </c>
      <c r="H19" s="133">
        <f t="shared" si="5"/>
        <v>870180.36999999732</v>
      </c>
    </row>
    <row r="20" spans="1:8" ht="12.95" customHeight="1" x14ac:dyDescent="0.2">
      <c r="A20" s="208">
        <v>2700</v>
      </c>
      <c r="B20" s="209" t="s">
        <v>413</v>
      </c>
      <c r="C20" s="133">
        <v>91309685</v>
      </c>
      <c r="D20" s="133">
        <v>3780823.19</v>
      </c>
      <c r="E20" s="133">
        <f t="shared" si="4"/>
        <v>95090508.189999998</v>
      </c>
      <c r="F20" s="133">
        <v>89730757.549999997</v>
      </c>
      <c r="G20" s="133">
        <v>89613911.909999996</v>
      </c>
      <c r="H20" s="133">
        <f t="shared" si="5"/>
        <v>5359750.6400000006</v>
      </c>
    </row>
    <row r="21" spans="1:8" ht="12.95" customHeight="1" x14ac:dyDescent="0.2">
      <c r="A21" s="208">
        <v>2800</v>
      </c>
      <c r="B21" s="209" t="s">
        <v>414</v>
      </c>
      <c r="C21" s="133">
        <v>0</v>
      </c>
      <c r="D21" s="133">
        <v>0</v>
      </c>
      <c r="E21" s="133">
        <f t="shared" si="4"/>
        <v>0</v>
      </c>
      <c r="F21" s="133">
        <v>0</v>
      </c>
      <c r="G21" s="133">
        <v>0</v>
      </c>
      <c r="H21" s="133">
        <f t="shared" si="5"/>
        <v>0</v>
      </c>
    </row>
    <row r="22" spans="1:8" ht="12.95" customHeight="1" x14ac:dyDescent="0.2">
      <c r="A22" s="208">
        <v>2900</v>
      </c>
      <c r="B22" s="209" t="s">
        <v>415</v>
      </c>
      <c r="C22" s="133">
        <v>40686685</v>
      </c>
      <c r="D22" s="133">
        <v>-3607524.67</v>
      </c>
      <c r="E22" s="133">
        <f t="shared" si="4"/>
        <v>37079160.329999998</v>
      </c>
      <c r="F22" s="133">
        <v>36068205</v>
      </c>
      <c r="G22" s="133">
        <v>36036396.799999997</v>
      </c>
      <c r="H22" s="133">
        <f t="shared" si="5"/>
        <v>1010955.3299999982</v>
      </c>
    </row>
    <row r="23" spans="1:8" ht="12.95" customHeight="1" x14ac:dyDescent="0.25">
      <c r="A23" s="205" t="s">
        <v>416</v>
      </c>
      <c r="B23" s="206"/>
      <c r="C23" s="207">
        <f t="shared" ref="C23:H23" si="6">SUM(C24:C32)</f>
        <v>3083458369.9400001</v>
      </c>
      <c r="D23" s="207">
        <f t="shared" si="6"/>
        <v>128140211.47</v>
      </c>
      <c r="E23" s="207">
        <f>D23+C23</f>
        <v>3211598581.4099998</v>
      </c>
      <c r="F23" s="207">
        <f t="shared" si="6"/>
        <v>3171757216.5200005</v>
      </c>
      <c r="G23" s="207">
        <f t="shared" si="6"/>
        <v>3135450315.8700004</v>
      </c>
      <c r="H23" s="207">
        <f t="shared" si="6"/>
        <v>39841364.889999926</v>
      </c>
    </row>
    <row r="24" spans="1:8" ht="12.95" customHeight="1" x14ac:dyDescent="0.2">
      <c r="A24" s="208">
        <v>3100</v>
      </c>
      <c r="B24" s="209" t="s">
        <v>417</v>
      </c>
      <c r="C24" s="133">
        <v>145663929</v>
      </c>
      <c r="D24" s="133">
        <v>-1822996.98</v>
      </c>
      <c r="E24" s="133">
        <f t="shared" ref="E24:E32" si="7">C24+D24</f>
        <v>143840932.02000001</v>
      </c>
      <c r="F24" s="133">
        <v>141249837.56999999</v>
      </c>
      <c r="G24" s="133">
        <v>141249837.56999999</v>
      </c>
      <c r="H24" s="133">
        <f t="shared" ref="H24:H32" si="8">E24-F24</f>
        <v>2591094.4500000179</v>
      </c>
    </row>
    <row r="25" spans="1:8" ht="12.95" customHeight="1" x14ac:dyDescent="0.2">
      <c r="A25" s="208">
        <v>3200</v>
      </c>
      <c r="B25" s="209" t="s">
        <v>418</v>
      </c>
      <c r="C25" s="133">
        <v>20720361</v>
      </c>
      <c r="D25" s="133">
        <v>3510624.85</v>
      </c>
      <c r="E25" s="133">
        <f t="shared" si="7"/>
        <v>24230985.850000001</v>
      </c>
      <c r="F25" s="133">
        <v>20525604.690000001</v>
      </c>
      <c r="G25" s="133">
        <v>20525604.690000001</v>
      </c>
      <c r="H25" s="133">
        <f t="shared" si="8"/>
        <v>3705381.16</v>
      </c>
    </row>
    <row r="26" spans="1:8" ht="12.95" customHeight="1" x14ac:dyDescent="0.2">
      <c r="A26" s="208">
        <v>3300</v>
      </c>
      <c r="B26" s="209" t="s">
        <v>419</v>
      </c>
      <c r="C26" s="133">
        <v>1069163629</v>
      </c>
      <c r="D26" s="133">
        <v>-25807853.59</v>
      </c>
      <c r="E26" s="133">
        <f t="shared" si="7"/>
        <v>1043355775.41</v>
      </c>
      <c r="F26" s="133">
        <v>1034240048.08</v>
      </c>
      <c r="G26" s="133">
        <v>1020232223.24</v>
      </c>
      <c r="H26" s="133">
        <f t="shared" si="8"/>
        <v>9115727.3299999237</v>
      </c>
    </row>
    <row r="27" spans="1:8" ht="12.95" customHeight="1" x14ac:dyDescent="0.2">
      <c r="A27" s="208">
        <v>3400</v>
      </c>
      <c r="B27" s="209" t="s">
        <v>420</v>
      </c>
      <c r="C27" s="133">
        <v>458257843</v>
      </c>
      <c r="D27" s="133">
        <v>-36304916.969999999</v>
      </c>
      <c r="E27" s="133">
        <f t="shared" si="7"/>
        <v>421952926.02999997</v>
      </c>
      <c r="F27" s="133">
        <v>421952925.81999999</v>
      </c>
      <c r="G27" s="133">
        <v>405830337.04000002</v>
      </c>
      <c r="H27" s="133">
        <f t="shared" si="8"/>
        <v>0.20999997854232788</v>
      </c>
    </row>
    <row r="28" spans="1:8" ht="12.95" customHeight="1" x14ac:dyDescent="0.2">
      <c r="A28" s="208">
        <v>3500</v>
      </c>
      <c r="B28" s="209" t="s">
        <v>421</v>
      </c>
      <c r="C28" s="133">
        <v>1111240684</v>
      </c>
      <c r="D28" s="133">
        <v>84105181.269999996</v>
      </c>
      <c r="E28" s="133">
        <f t="shared" si="7"/>
        <v>1195345865.27</v>
      </c>
      <c r="F28" s="133">
        <v>1193021241.28</v>
      </c>
      <c r="G28" s="133">
        <v>1187136354.98</v>
      </c>
      <c r="H28" s="133">
        <f t="shared" si="8"/>
        <v>2324623.9900000095</v>
      </c>
    </row>
    <row r="29" spans="1:8" ht="12.95" customHeight="1" x14ac:dyDescent="0.2">
      <c r="A29" s="208">
        <v>3600</v>
      </c>
      <c r="B29" s="209" t="s">
        <v>422</v>
      </c>
      <c r="C29" s="133">
        <v>17484698.879999999</v>
      </c>
      <c r="D29" s="133">
        <v>77266365.090000004</v>
      </c>
      <c r="E29" s="133">
        <f t="shared" si="7"/>
        <v>94751063.969999999</v>
      </c>
      <c r="F29" s="133">
        <v>93810305.819999993</v>
      </c>
      <c r="G29" s="133">
        <v>93580620.590000004</v>
      </c>
      <c r="H29" s="133">
        <f t="shared" si="8"/>
        <v>940758.15000000596</v>
      </c>
    </row>
    <row r="30" spans="1:8" ht="12.95" customHeight="1" x14ac:dyDescent="0.2">
      <c r="A30" s="208">
        <v>3700</v>
      </c>
      <c r="B30" s="209" t="s">
        <v>423</v>
      </c>
      <c r="C30" s="133">
        <v>3507545</v>
      </c>
      <c r="D30" s="133">
        <v>3174751.75</v>
      </c>
      <c r="E30" s="133">
        <f t="shared" si="7"/>
        <v>6682296.75</v>
      </c>
      <c r="F30" s="133">
        <v>5571822.1500000004</v>
      </c>
      <c r="G30" s="133">
        <v>5558806.6500000004</v>
      </c>
      <c r="H30" s="133">
        <f t="shared" si="8"/>
        <v>1110474.5999999996</v>
      </c>
    </row>
    <row r="31" spans="1:8" ht="12.95" customHeight="1" x14ac:dyDescent="0.2">
      <c r="A31" s="208">
        <v>3800</v>
      </c>
      <c r="B31" s="209" t="s">
        <v>424</v>
      </c>
      <c r="C31" s="133">
        <v>6267997.1900000004</v>
      </c>
      <c r="D31" s="133">
        <v>35302137.799999997</v>
      </c>
      <c r="E31" s="133">
        <f t="shared" si="7"/>
        <v>41570134.989999995</v>
      </c>
      <c r="F31" s="133">
        <v>21524972.050000001</v>
      </c>
      <c r="G31" s="133">
        <v>21476072.050000001</v>
      </c>
      <c r="H31" s="133">
        <f t="shared" si="8"/>
        <v>20045162.939999994</v>
      </c>
    </row>
    <row r="32" spans="1:8" ht="12.95" customHeight="1" x14ac:dyDescent="0.2">
      <c r="A32" s="208">
        <v>3900</v>
      </c>
      <c r="B32" s="209" t="s">
        <v>425</v>
      </c>
      <c r="C32" s="133">
        <v>251151682.87</v>
      </c>
      <c r="D32" s="133">
        <v>-11283081.75</v>
      </c>
      <c r="E32" s="133">
        <f t="shared" si="7"/>
        <v>239868601.12</v>
      </c>
      <c r="F32" s="133">
        <v>239860459.06</v>
      </c>
      <c r="G32" s="133">
        <v>239860459.06</v>
      </c>
      <c r="H32" s="133">
        <f t="shared" si="8"/>
        <v>8142.0600000023842</v>
      </c>
    </row>
    <row r="33" spans="1:8" ht="12.95" customHeight="1" x14ac:dyDescent="0.25">
      <c r="A33" s="205" t="s">
        <v>426</v>
      </c>
      <c r="B33" s="206"/>
      <c r="C33" s="207">
        <f t="shared" ref="C33:H33" si="9">SUM(C34:C42)</f>
        <v>1398761</v>
      </c>
      <c r="D33" s="207">
        <f t="shared" si="9"/>
        <v>155239</v>
      </c>
      <c r="E33" s="207">
        <f>D33+C33</f>
        <v>1554000</v>
      </c>
      <c r="F33" s="207">
        <f t="shared" si="9"/>
        <v>1554000</v>
      </c>
      <c r="G33" s="207">
        <f t="shared" si="9"/>
        <v>1554000</v>
      </c>
      <c r="H33" s="207">
        <f t="shared" si="9"/>
        <v>0</v>
      </c>
    </row>
    <row r="34" spans="1:8" ht="12.95" customHeight="1" x14ac:dyDescent="0.2">
      <c r="A34" s="208">
        <v>4100</v>
      </c>
      <c r="B34" s="209" t="s">
        <v>427</v>
      </c>
      <c r="C34" s="133">
        <v>0</v>
      </c>
      <c r="D34" s="133">
        <v>0</v>
      </c>
      <c r="E34" s="133">
        <f t="shared" ref="E34:E42" si="10">C34+D34</f>
        <v>0</v>
      </c>
      <c r="F34" s="133">
        <v>0</v>
      </c>
      <c r="G34" s="133">
        <v>0</v>
      </c>
      <c r="H34" s="133">
        <f t="shared" ref="H34:H42" si="11">E34-F34</f>
        <v>0</v>
      </c>
    </row>
    <row r="35" spans="1:8" ht="12.95" customHeight="1" x14ac:dyDescent="0.2">
      <c r="A35" s="208">
        <v>4200</v>
      </c>
      <c r="B35" s="209" t="s">
        <v>428</v>
      </c>
      <c r="C35" s="133">
        <v>0</v>
      </c>
      <c r="D35" s="133">
        <v>0</v>
      </c>
      <c r="E35" s="133">
        <f t="shared" si="10"/>
        <v>0</v>
      </c>
      <c r="F35" s="133">
        <v>0</v>
      </c>
      <c r="G35" s="133">
        <v>0</v>
      </c>
      <c r="H35" s="133">
        <f t="shared" si="11"/>
        <v>0</v>
      </c>
    </row>
    <row r="36" spans="1:8" ht="12.95" customHeight="1" x14ac:dyDescent="0.2">
      <c r="A36" s="208">
        <v>4300</v>
      </c>
      <c r="B36" s="209" t="s">
        <v>429</v>
      </c>
      <c r="C36" s="133">
        <v>581761</v>
      </c>
      <c r="D36" s="133">
        <v>-116761</v>
      </c>
      <c r="E36" s="133">
        <f t="shared" si="10"/>
        <v>465000</v>
      </c>
      <c r="F36" s="133">
        <v>465000</v>
      </c>
      <c r="G36" s="133">
        <v>465000</v>
      </c>
      <c r="H36" s="133">
        <f t="shared" si="11"/>
        <v>0</v>
      </c>
    </row>
    <row r="37" spans="1:8" ht="12.95" customHeight="1" x14ac:dyDescent="0.2">
      <c r="A37" s="208">
        <v>4400</v>
      </c>
      <c r="B37" s="209" t="s">
        <v>430</v>
      </c>
      <c r="C37" s="133">
        <v>817000</v>
      </c>
      <c r="D37" s="133">
        <v>272000</v>
      </c>
      <c r="E37" s="133">
        <f t="shared" si="10"/>
        <v>1089000</v>
      </c>
      <c r="F37" s="133">
        <v>1089000</v>
      </c>
      <c r="G37" s="133">
        <v>1089000</v>
      </c>
      <c r="H37" s="133">
        <f t="shared" si="11"/>
        <v>0</v>
      </c>
    </row>
    <row r="38" spans="1:8" ht="12.95" customHeight="1" x14ac:dyDescent="0.2">
      <c r="A38" s="208">
        <v>4500</v>
      </c>
      <c r="B38" s="209" t="s">
        <v>120</v>
      </c>
      <c r="C38" s="133">
        <v>0</v>
      </c>
      <c r="D38" s="133">
        <v>0</v>
      </c>
      <c r="E38" s="133">
        <f t="shared" si="10"/>
        <v>0</v>
      </c>
      <c r="F38" s="133">
        <v>0</v>
      </c>
      <c r="G38" s="133">
        <v>0</v>
      </c>
      <c r="H38" s="133">
        <f t="shared" si="11"/>
        <v>0</v>
      </c>
    </row>
    <row r="39" spans="1:8" ht="12.95" customHeight="1" x14ac:dyDescent="0.2">
      <c r="A39" s="208">
        <v>4600</v>
      </c>
      <c r="B39" s="209" t="s">
        <v>431</v>
      </c>
      <c r="C39" s="133">
        <v>0</v>
      </c>
      <c r="D39" s="133">
        <v>0</v>
      </c>
      <c r="E39" s="133">
        <f t="shared" si="10"/>
        <v>0</v>
      </c>
      <c r="F39" s="133">
        <v>0</v>
      </c>
      <c r="G39" s="133">
        <v>0</v>
      </c>
      <c r="H39" s="133">
        <f t="shared" si="11"/>
        <v>0</v>
      </c>
    </row>
    <row r="40" spans="1:8" ht="12.95" customHeight="1" x14ac:dyDescent="0.2">
      <c r="A40" s="208">
        <v>4700</v>
      </c>
      <c r="B40" s="209" t="s">
        <v>432</v>
      </c>
      <c r="C40" s="133">
        <v>0</v>
      </c>
      <c r="D40" s="133">
        <v>0</v>
      </c>
      <c r="E40" s="133">
        <f t="shared" si="10"/>
        <v>0</v>
      </c>
      <c r="F40" s="133">
        <v>0</v>
      </c>
      <c r="G40" s="133">
        <v>0</v>
      </c>
      <c r="H40" s="133">
        <f t="shared" si="11"/>
        <v>0</v>
      </c>
    </row>
    <row r="41" spans="1:8" ht="12.95" customHeight="1" x14ac:dyDescent="0.2">
      <c r="A41" s="208">
        <v>4800</v>
      </c>
      <c r="B41" s="209" t="s">
        <v>433</v>
      </c>
      <c r="C41" s="133">
        <v>0</v>
      </c>
      <c r="D41" s="133">
        <v>0</v>
      </c>
      <c r="E41" s="133">
        <f t="shared" si="10"/>
        <v>0</v>
      </c>
      <c r="F41" s="133">
        <v>0</v>
      </c>
      <c r="G41" s="133">
        <v>0</v>
      </c>
      <c r="H41" s="133">
        <f t="shared" si="11"/>
        <v>0</v>
      </c>
    </row>
    <row r="42" spans="1:8" ht="12.95" customHeight="1" x14ac:dyDescent="0.2">
      <c r="A42" s="208">
        <v>4900</v>
      </c>
      <c r="B42" s="209" t="s">
        <v>434</v>
      </c>
      <c r="C42" s="133">
        <v>0</v>
      </c>
      <c r="D42" s="133">
        <v>0</v>
      </c>
      <c r="E42" s="133">
        <f t="shared" si="10"/>
        <v>0</v>
      </c>
      <c r="F42" s="133">
        <v>0</v>
      </c>
      <c r="G42" s="133">
        <v>0</v>
      </c>
      <c r="H42" s="133">
        <f t="shared" si="11"/>
        <v>0</v>
      </c>
    </row>
    <row r="43" spans="1:8" ht="12.95" customHeight="1" x14ac:dyDescent="0.25">
      <c r="A43" s="205" t="s">
        <v>435</v>
      </c>
      <c r="B43" s="206"/>
      <c r="C43" s="207">
        <f t="shared" ref="C43:H43" si="12">SUM(C44:C52)</f>
        <v>1787025</v>
      </c>
      <c r="D43" s="207">
        <f t="shared" si="12"/>
        <v>133777872.12</v>
      </c>
      <c r="E43" s="207">
        <f t="shared" ref="E43" si="13">D43+C43</f>
        <v>135564897.12</v>
      </c>
      <c r="F43" s="207">
        <f t="shared" si="12"/>
        <v>82384615.589999989</v>
      </c>
      <c r="G43" s="207">
        <f t="shared" si="12"/>
        <v>80429597.799999997</v>
      </c>
      <c r="H43" s="207">
        <f t="shared" si="12"/>
        <v>53180281.530000001</v>
      </c>
    </row>
    <row r="44" spans="1:8" ht="12.95" customHeight="1" x14ac:dyDescent="0.2">
      <c r="A44" s="208">
        <v>5100</v>
      </c>
      <c r="B44" s="209" t="s">
        <v>436</v>
      </c>
      <c r="C44" s="133">
        <v>1687025</v>
      </c>
      <c r="D44" s="133">
        <v>24796989.52</v>
      </c>
      <c r="E44" s="133">
        <f t="shared" ref="E44:E52" si="14">C44+D44</f>
        <v>26484014.52</v>
      </c>
      <c r="F44" s="133">
        <v>9069939.7699999996</v>
      </c>
      <c r="G44" s="133">
        <v>8304103.04</v>
      </c>
      <c r="H44" s="133">
        <f t="shared" ref="H44:H52" si="15">E44-F44</f>
        <v>17414074.75</v>
      </c>
    </row>
    <row r="45" spans="1:8" ht="12.95" customHeight="1" x14ac:dyDescent="0.2">
      <c r="A45" s="208">
        <v>5200</v>
      </c>
      <c r="B45" s="209" t="s">
        <v>437</v>
      </c>
      <c r="C45" s="133">
        <v>100000</v>
      </c>
      <c r="D45" s="133">
        <v>714586.42</v>
      </c>
      <c r="E45" s="133">
        <f t="shared" si="14"/>
        <v>814586.42</v>
      </c>
      <c r="F45" s="133">
        <v>439672.52</v>
      </c>
      <c r="G45" s="133">
        <v>187180.09</v>
      </c>
      <c r="H45" s="133">
        <f t="shared" si="15"/>
        <v>374913.9</v>
      </c>
    </row>
    <row r="46" spans="1:8" ht="12.95" customHeight="1" x14ac:dyDescent="0.2">
      <c r="A46" s="208">
        <v>5300</v>
      </c>
      <c r="B46" s="209" t="s">
        <v>438</v>
      </c>
      <c r="C46" s="133">
        <v>0</v>
      </c>
      <c r="D46" s="133">
        <v>95832225.469999999</v>
      </c>
      <c r="E46" s="133">
        <f t="shared" si="14"/>
        <v>95832225.469999999</v>
      </c>
      <c r="F46" s="133">
        <v>69189968.129999995</v>
      </c>
      <c r="G46" s="133">
        <v>68253279.5</v>
      </c>
      <c r="H46" s="133">
        <f t="shared" si="15"/>
        <v>26642257.340000004</v>
      </c>
    </row>
    <row r="47" spans="1:8" ht="12.95" customHeight="1" x14ac:dyDescent="0.2">
      <c r="A47" s="208">
        <v>5400</v>
      </c>
      <c r="B47" s="209" t="s">
        <v>439</v>
      </c>
      <c r="C47" s="133">
        <v>0</v>
      </c>
      <c r="D47" s="133">
        <v>315109</v>
      </c>
      <c r="E47" s="133">
        <f t="shared" si="14"/>
        <v>315109</v>
      </c>
      <c r="F47" s="133">
        <v>315109</v>
      </c>
      <c r="G47" s="133">
        <v>315109</v>
      </c>
      <c r="H47" s="133">
        <f t="shared" si="15"/>
        <v>0</v>
      </c>
    </row>
    <row r="48" spans="1:8" ht="12.95" customHeight="1" x14ac:dyDescent="0.2">
      <c r="A48" s="208">
        <v>5500</v>
      </c>
      <c r="B48" s="209" t="s">
        <v>440</v>
      </c>
      <c r="C48" s="133">
        <v>0</v>
      </c>
      <c r="D48" s="133">
        <v>0</v>
      </c>
      <c r="E48" s="133">
        <f t="shared" si="14"/>
        <v>0</v>
      </c>
      <c r="F48" s="133">
        <v>0</v>
      </c>
      <c r="G48" s="133">
        <v>0</v>
      </c>
      <c r="H48" s="133">
        <f t="shared" si="15"/>
        <v>0</v>
      </c>
    </row>
    <row r="49" spans="1:8" ht="12.95" customHeight="1" x14ac:dyDescent="0.2">
      <c r="A49" s="208">
        <v>5600</v>
      </c>
      <c r="B49" s="209" t="s">
        <v>441</v>
      </c>
      <c r="C49" s="133">
        <v>0</v>
      </c>
      <c r="D49" s="133">
        <v>12113961.710000001</v>
      </c>
      <c r="E49" s="133">
        <f t="shared" si="14"/>
        <v>12113961.710000001</v>
      </c>
      <c r="F49" s="133">
        <v>3369926.17</v>
      </c>
      <c r="G49" s="133">
        <v>3369926.17</v>
      </c>
      <c r="H49" s="133">
        <f t="shared" si="15"/>
        <v>8744035.540000001</v>
      </c>
    </row>
    <row r="50" spans="1:8" ht="12.95" customHeight="1" x14ac:dyDescent="0.2">
      <c r="A50" s="208">
        <v>5700</v>
      </c>
      <c r="B50" s="209" t="s">
        <v>442</v>
      </c>
      <c r="C50" s="133">
        <v>0</v>
      </c>
      <c r="D50" s="133">
        <v>0</v>
      </c>
      <c r="E50" s="133">
        <f t="shared" si="14"/>
        <v>0</v>
      </c>
      <c r="F50" s="133">
        <v>0</v>
      </c>
      <c r="G50" s="133">
        <v>0</v>
      </c>
      <c r="H50" s="133">
        <f t="shared" si="15"/>
        <v>0</v>
      </c>
    </row>
    <row r="51" spans="1:8" ht="12.95" customHeight="1" x14ac:dyDescent="0.2">
      <c r="A51" s="208">
        <v>5800</v>
      </c>
      <c r="B51" s="209" t="s">
        <v>443</v>
      </c>
      <c r="C51" s="133">
        <v>0</v>
      </c>
      <c r="D51" s="133">
        <v>0</v>
      </c>
      <c r="E51" s="133">
        <f t="shared" si="14"/>
        <v>0</v>
      </c>
      <c r="F51" s="133">
        <v>0</v>
      </c>
      <c r="G51" s="133">
        <v>0</v>
      </c>
      <c r="H51" s="133">
        <f t="shared" si="15"/>
        <v>0</v>
      </c>
    </row>
    <row r="52" spans="1:8" ht="12.95" customHeight="1" x14ac:dyDescent="0.2">
      <c r="A52" s="208">
        <v>5900</v>
      </c>
      <c r="B52" s="209" t="s">
        <v>444</v>
      </c>
      <c r="C52" s="133">
        <v>0</v>
      </c>
      <c r="D52" s="133">
        <v>5000</v>
      </c>
      <c r="E52" s="133">
        <f t="shared" si="14"/>
        <v>5000</v>
      </c>
      <c r="F52" s="133">
        <v>0</v>
      </c>
      <c r="G52" s="133">
        <v>0</v>
      </c>
      <c r="H52" s="133">
        <f t="shared" si="15"/>
        <v>5000</v>
      </c>
    </row>
    <row r="53" spans="1:8" ht="12.95" customHeight="1" x14ac:dyDescent="0.25">
      <c r="A53" s="205" t="s">
        <v>445</v>
      </c>
      <c r="B53" s="206"/>
      <c r="C53" s="207">
        <f t="shared" ref="C53:H53" si="16">SUM(C54:C56)</f>
        <v>0</v>
      </c>
      <c r="D53" s="207">
        <f t="shared" si="16"/>
        <v>167213883.63999999</v>
      </c>
      <c r="E53" s="207">
        <f>D53+C53</f>
        <v>167213883.63999999</v>
      </c>
      <c r="F53" s="207">
        <f t="shared" si="16"/>
        <v>97962384.620000005</v>
      </c>
      <c r="G53" s="207">
        <f t="shared" si="16"/>
        <v>97962384.620000005</v>
      </c>
      <c r="H53" s="207">
        <f t="shared" si="16"/>
        <v>69251499.019999981</v>
      </c>
    </row>
    <row r="54" spans="1:8" ht="12.95" customHeight="1" x14ac:dyDescent="0.2">
      <c r="A54" s="208">
        <v>6100</v>
      </c>
      <c r="B54" s="209" t="s">
        <v>446</v>
      </c>
      <c r="C54" s="133">
        <v>0</v>
      </c>
      <c r="D54" s="133">
        <v>0</v>
      </c>
      <c r="E54" s="133">
        <f>C54+D54</f>
        <v>0</v>
      </c>
      <c r="F54" s="133">
        <v>0</v>
      </c>
      <c r="G54" s="133">
        <v>0</v>
      </c>
      <c r="H54" s="133">
        <f>E54-F54</f>
        <v>0</v>
      </c>
    </row>
    <row r="55" spans="1:8" ht="12.95" customHeight="1" x14ac:dyDescent="0.2">
      <c r="A55" s="208">
        <v>6200</v>
      </c>
      <c r="B55" s="209" t="s">
        <v>447</v>
      </c>
      <c r="C55" s="133">
        <v>0</v>
      </c>
      <c r="D55" s="133">
        <v>167213883.63999999</v>
      </c>
      <c r="E55" s="133">
        <f t="shared" ref="E55" si="17">C55+D55</f>
        <v>167213883.63999999</v>
      </c>
      <c r="F55" s="133">
        <v>97962384.620000005</v>
      </c>
      <c r="G55" s="133">
        <v>97962384.620000005</v>
      </c>
      <c r="H55" s="133">
        <f t="shared" ref="H55" si="18">E55-F55</f>
        <v>69251499.019999981</v>
      </c>
    </row>
    <row r="56" spans="1:8" ht="12.95" customHeight="1" x14ac:dyDescent="0.2">
      <c r="A56" s="208">
        <v>6300</v>
      </c>
      <c r="B56" s="209" t="s">
        <v>448</v>
      </c>
      <c r="C56" s="133">
        <v>0</v>
      </c>
      <c r="D56" s="133">
        <v>0</v>
      </c>
      <c r="E56" s="133">
        <f>C56+D56</f>
        <v>0</v>
      </c>
      <c r="F56" s="133">
        <v>0</v>
      </c>
      <c r="G56" s="133">
        <v>0</v>
      </c>
      <c r="H56" s="133">
        <f>E56-F56</f>
        <v>0</v>
      </c>
    </row>
    <row r="57" spans="1:8" ht="12.95" customHeight="1" x14ac:dyDescent="0.25">
      <c r="A57" s="205" t="s">
        <v>449</v>
      </c>
      <c r="B57" s="206"/>
      <c r="C57" s="207">
        <f t="shared" ref="C57:H57" si="19">SUM(C58:C64)</f>
        <v>78706855</v>
      </c>
      <c r="D57" s="207">
        <f t="shared" si="19"/>
        <v>-78706855</v>
      </c>
      <c r="E57" s="207">
        <f t="shared" ref="E57:E63" si="20">D57+C57</f>
        <v>0</v>
      </c>
      <c r="F57" s="207">
        <f t="shared" si="19"/>
        <v>0</v>
      </c>
      <c r="G57" s="207">
        <f t="shared" si="19"/>
        <v>0</v>
      </c>
      <c r="H57" s="207">
        <f t="shared" si="19"/>
        <v>0</v>
      </c>
    </row>
    <row r="58" spans="1:8" ht="12.95" customHeight="1" x14ac:dyDescent="0.25">
      <c r="A58" s="208">
        <v>7100</v>
      </c>
      <c r="B58" s="209" t="s">
        <v>450</v>
      </c>
      <c r="C58" s="210">
        <v>0</v>
      </c>
      <c r="D58" s="210">
        <v>0</v>
      </c>
      <c r="E58" s="211">
        <f t="shared" si="20"/>
        <v>0</v>
      </c>
      <c r="F58" s="210">
        <v>0</v>
      </c>
      <c r="G58" s="210">
        <v>0</v>
      </c>
      <c r="H58" s="211">
        <f t="shared" ref="H58:H64" si="21">E58-F58</f>
        <v>0</v>
      </c>
    </row>
    <row r="59" spans="1:8" ht="12.95" customHeight="1" x14ac:dyDescent="0.25">
      <c r="A59" s="208">
        <v>7200</v>
      </c>
      <c r="B59" s="209" t="s">
        <v>451</v>
      </c>
      <c r="C59" s="210">
        <v>0</v>
      </c>
      <c r="D59" s="210">
        <v>0</v>
      </c>
      <c r="E59" s="211">
        <f t="shared" si="20"/>
        <v>0</v>
      </c>
      <c r="F59" s="210">
        <v>0</v>
      </c>
      <c r="G59" s="210">
        <v>0</v>
      </c>
      <c r="H59" s="211">
        <f t="shared" si="21"/>
        <v>0</v>
      </c>
    </row>
    <row r="60" spans="1:8" ht="12.95" customHeight="1" x14ac:dyDescent="0.25">
      <c r="A60" s="208">
        <v>7300</v>
      </c>
      <c r="B60" s="209" t="s">
        <v>452</v>
      </c>
      <c r="C60" s="210">
        <v>0</v>
      </c>
      <c r="D60" s="210">
        <v>0</v>
      </c>
      <c r="E60" s="211">
        <f t="shared" si="20"/>
        <v>0</v>
      </c>
      <c r="F60" s="210">
        <v>0</v>
      </c>
      <c r="G60" s="210">
        <v>0</v>
      </c>
      <c r="H60" s="211">
        <f t="shared" si="21"/>
        <v>0</v>
      </c>
    </row>
    <row r="61" spans="1:8" ht="12.95" customHeight="1" x14ac:dyDescent="0.25">
      <c r="A61" s="208">
        <v>7400</v>
      </c>
      <c r="B61" s="209" t="s">
        <v>453</v>
      </c>
      <c r="C61" s="210">
        <v>0</v>
      </c>
      <c r="D61" s="210">
        <v>0</v>
      </c>
      <c r="E61" s="211">
        <f t="shared" si="20"/>
        <v>0</v>
      </c>
      <c r="F61" s="210">
        <v>0</v>
      </c>
      <c r="G61" s="210">
        <v>0</v>
      </c>
      <c r="H61" s="211">
        <f t="shared" si="21"/>
        <v>0</v>
      </c>
    </row>
    <row r="62" spans="1:8" ht="12.95" customHeight="1" x14ac:dyDescent="0.25">
      <c r="A62" s="208">
        <v>7500</v>
      </c>
      <c r="B62" s="209" t="s">
        <v>454</v>
      </c>
      <c r="C62" s="210">
        <v>0</v>
      </c>
      <c r="D62" s="210">
        <v>0</v>
      </c>
      <c r="E62" s="211">
        <f t="shared" si="20"/>
        <v>0</v>
      </c>
      <c r="F62" s="210">
        <v>0</v>
      </c>
      <c r="G62" s="210">
        <v>0</v>
      </c>
      <c r="H62" s="211">
        <f t="shared" si="21"/>
        <v>0</v>
      </c>
    </row>
    <row r="63" spans="1:8" ht="12.95" customHeight="1" x14ac:dyDescent="0.25">
      <c r="A63" s="208">
        <v>7600</v>
      </c>
      <c r="B63" s="209" t="s">
        <v>455</v>
      </c>
      <c r="C63" s="210">
        <v>0</v>
      </c>
      <c r="D63" s="210">
        <v>0</v>
      </c>
      <c r="E63" s="211">
        <f t="shared" si="20"/>
        <v>0</v>
      </c>
      <c r="F63" s="210">
        <v>0</v>
      </c>
      <c r="G63" s="210">
        <v>0</v>
      </c>
      <c r="H63" s="211">
        <f t="shared" si="21"/>
        <v>0</v>
      </c>
    </row>
    <row r="64" spans="1:8" ht="12.95" customHeight="1" x14ac:dyDescent="0.2">
      <c r="A64" s="208">
        <v>7900</v>
      </c>
      <c r="B64" s="209" t="s">
        <v>456</v>
      </c>
      <c r="C64" s="133">
        <v>78706855</v>
      </c>
      <c r="D64" s="133">
        <v>-78706855</v>
      </c>
      <c r="E64" s="133">
        <f>C64+D64</f>
        <v>0</v>
      </c>
      <c r="F64" s="133">
        <v>0</v>
      </c>
      <c r="G64" s="133">
        <v>0</v>
      </c>
      <c r="H64" s="133">
        <f t="shared" si="21"/>
        <v>0</v>
      </c>
    </row>
    <row r="65" spans="1:8" ht="12.95" customHeight="1" x14ac:dyDescent="0.25">
      <c r="A65" s="205" t="s">
        <v>457</v>
      </c>
      <c r="B65" s="206"/>
      <c r="C65" s="207">
        <f t="shared" ref="C65:H65" si="22">SUM(C66:C68)</f>
        <v>0</v>
      </c>
      <c r="D65" s="207">
        <f t="shared" si="22"/>
        <v>0</v>
      </c>
      <c r="E65" s="211">
        <f t="shared" ref="E65:E77" si="23">D65+C65</f>
        <v>0</v>
      </c>
      <c r="F65" s="207">
        <f t="shared" si="22"/>
        <v>0</v>
      </c>
      <c r="G65" s="207">
        <f t="shared" si="22"/>
        <v>0</v>
      </c>
      <c r="H65" s="207">
        <f t="shared" si="22"/>
        <v>0</v>
      </c>
    </row>
    <row r="66" spans="1:8" ht="12.95" customHeight="1" x14ac:dyDescent="0.25">
      <c r="A66" s="208">
        <v>8100</v>
      </c>
      <c r="B66" s="209" t="s">
        <v>140</v>
      </c>
      <c r="C66" s="210">
        <v>0</v>
      </c>
      <c r="D66" s="210">
        <v>0</v>
      </c>
      <c r="E66" s="211">
        <f t="shared" si="23"/>
        <v>0</v>
      </c>
      <c r="F66" s="210">
        <v>0</v>
      </c>
      <c r="G66" s="210">
        <v>0</v>
      </c>
      <c r="H66" s="211">
        <f>E66-F66</f>
        <v>0</v>
      </c>
    </row>
    <row r="67" spans="1:8" ht="12.95" customHeight="1" x14ac:dyDescent="0.25">
      <c r="A67" s="208">
        <v>8300</v>
      </c>
      <c r="B67" s="209" t="s">
        <v>458</v>
      </c>
      <c r="C67" s="210">
        <v>0</v>
      </c>
      <c r="D67" s="210">
        <v>0</v>
      </c>
      <c r="E67" s="211">
        <f t="shared" si="23"/>
        <v>0</v>
      </c>
      <c r="F67" s="210">
        <v>0</v>
      </c>
      <c r="G67" s="210">
        <v>0</v>
      </c>
      <c r="H67" s="211">
        <f>E67-F67</f>
        <v>0</v>
      </c>
    </row>
    <row r="68" spans="1:8" ht="12.95" customHeight="1" x14ac:dyDescent="0.25">
      <c r="A68" s="208">
        <v>8500</v>
      </c>
      <c r="B68" s="209" t="s">
        <v>459</v>
      </c>
      <c r="C68" s="210">
        <v>0</v>
      </c>
      <c r="D68" s="210">
        <v>0</v>
      </c>
      <c r="E68" s="211">
        <f t="shared" si="23"/>
        <v>0</v>
      </c>
      <c r="F68" s="210">
        <v>0</v>
      </c>
      <c r="G68" s="210">
        <v>0</v>
      </c>
      <c r="H68" s="211">
        <f>E68-F68</f>
        <v>0</v>
      </c>
    </row>
    <row r="69" spans="1:8" ht="12.95" customHeight="1" x14ac:dyDescent="0.25">
      <c r="A69" s="205" t="s">
        <v>460</v>
      </c>
      <c r="B69" s="206"/>
      <c r="C69" s="207">
        <f t="shared" ref="C69:H69" si="24">SUM(C70:C76)</f>
        <v>0</v>
      </c>
      <c r="D69" s="207">
        <f t="shared" si="24"/>
        <v>0</v>
      </c>
      <c r="E69" s="211">
        <f t="shared" si="23"/>
        <v>0</v>
      </c>
      <c r="F69" s="207">
        <f t="shared" si="24"/>
        <v>0</v>
      </c>
      <c r="G69" s="207">
        <f t="shared" si="24"/>
        <v>0</v>
      </c>
      <c r="H69" s="207">
        <f t="shared" si="24"/>
        <v>0</v>
      </c>
    </row>
    <row r="70" spans="1:8" ht="12.95" customHeight="1" x14ac:dyDescent="0.25">
      <c r="A70" s="208">
        <v>9100</v>
      </c>
      <c r="B70" s="209" t="s">
        <v>461</v>
      </c>
      <c r="C70" s="210">
        <v>0</v>
      </c>
      <c r="D70" s="210">
        <v>0</v>
      </c>
      <c r="E70" s="211">
        <f t="shared" si="23"/>
        <v>0</v>
      </c>
      <c r="F70" s="210">
        <v>0</v>
      </c>
      <c r="G70" s="210">
        <v>0</v>
      </c>
      <c r="H70" s="211">
        <f t="shared" ref="H70:H76" si="25">E70-F70</f>
        <v>0</v>
      </c>
    </row>
    <row r="71" spans="1:8" ht="12.95" customHeight="1" x14ac:dyDescent="0.25">
      <c r="A71" s="208">
        <v>9200</v>
      </c>
      <c r="B71" s="209" t="s">
        <v>462</v>
      </c>
      <c r="C71" s="210">
        <v>0</v>
      </c>
      <c r="D71" s="210">
        <v>0</v>
      </c>
      <c r="E71" s="211">
        <f t="shared" si="23"/>
        <v>0</v>
      </c>
      <c r="F71" s="210">
        <v>0</v>
      </c>
      <c r="G71" s="210">
        <v>0</v>
      </c>
      <c r="H71" s="211">
        <f t="shared" si="25"/>
        <v>0</v>
      </c>
    </row>
    <row r="72" spans="1:8" ht="12.95" customHeight="1" x14ac:dyDescent="0.25">
      <c r="A72" s="208">
        <v>9300</v>
      </c>
      <c r="B72" s="209" t="s">
        <v>463</v>
      </c>
      <c r="C72" s="210">
        <v>0</v>
      </c>
      <c r="D72" s="210">
        <v>0</v>
      </c>
      <c r="E72" s="211">
        <f t="shared" si="23"/>
        <v>0</v>
      </c>
      <c r="F72" s="210">
        <v>0</v>
      </c>
      <c r="G72" s="210">
        <v>0</v>
      </c>
      <c r="H72" s="211">
        <f t="shared" si="25"/>
        <v>0</v>
      </c>
    </row>
    <row r="73" spans="1:8" ht="12.95" customHeight="1" x14ac:dyDescent="0.25">
      <c r="A73" s="208">
        <v>9400</v>
      </c>
      <c r="B73" s="209" t="s">
        <v>464</v>
      </c>
      <c r="C73" s="210">
        <v>0</v>
      </c>
      <c r="D73" s="210">
        <v>0</v>
      </c>
      <c r="E73" s="211">
        <f t="shared" si="23"/>
        <v>0</v>
      </c>
      <c r="F73" s="210">
        <v>0</v>
      </c>
      <c r="G73" s="210">
        <v>0</v>
      </c>
      <c r="H73" s="211">
        <f t="shared" si="25"/>
        <v>0</v>
      </c>
    </row>
    <row r="74" spans="1:8" ht="12.95" customHeight="1" x14ac:dyDescent="0.25">
      <c r="A74" s="208">
        <v>9500</v>
      </c>
      <c r="B74" s="209" t="s">
        <v>465</v>
      </c>
      <c r="C74" s="210">
        <v>0</v>
      </c>
      <c r="D74" s="210">
        <v>0</v>
      </c>
      <c r="E74" s="211">
        <f t="shared" si="23"/>
        <v>0</v>
      </c>
      <c r="F74" s="210">
        <v>0</v>
      </c>
      <c r="G74" s="210">
        <v>0</v>
      </c>
      <c r="H74" s="211">
        <f t="shared" si="25"/>
        <v>0</v>
      </c>
    </row>
    <row r="75" spans="1:8" ht="12.95" customHeight="1" x14ac:dyDescent="0.25">
      <c r="A75" s="208">
        <v>9600</v>
      </c>
      <c r="B75" s="209" t="s">
        <v>466</v>
      </c>
      <c r="C75" s="210">
        <v>0</v>
      </c>
      <c r="D75" s="210">
        <v>0</v>
      </c>
      <c r="E75" s="211">
        <f t="shared" si="23"/>
        <v>0</v>
      </c>
      <c r="F75" s="210">
        <v>0</v>
      </c>
      <c r="G75" s="210">
        <v>0</v>
      </c>
      <c r="H75" s="211">
        <f t="shared" si="25"/>
        <v>0</v>
      </c>
    </row>
    <row r="76" spans="1:8" ht="12.95" customHeight="1" x14ac:dyDescent="0.25">
      <c r="A76" s="208">
        <v>9900</v>
      </c>
      <c r="B76" s="209" t="s">
        <v>467</v>
      </c>
      <c r="C76" s="210">
        <v>0</v>
      </c>
      <c r="D76" s="210">
        <v>0</v>
      </c>
      <c r="E76" s="211">
        <f t="shared" si="23"/>
        <v>0</v>
      </c>
      <c r="F76" s="210">
        <v>0</v>
      </c>
      <c r="G76" s="210">
        <v>0</v>
      </c>
      <c r="H76" s="211">
        <f t="shared" si="25"/>
        <v>0</v>
      </c>
    </row>
    <row r="77" spans="1:8" ht="18.75" customHeight="1" x14ac:dyDescent="0.25">
      <c r="A77" s="212"/>
      <c r="B77" s="213" t="s">
        <v>260</v>
      </c>
      <c r="C77" s="214">
        <f t="shared" ref="C77:H77" si="26">C5+C13+C23+C33+C43+C53+C57+C65+C69</f>
        <v>14344215274.880001</v>
      </c>
      <c r="D77" s="214">
        <f t="shared" si="26"/>
        <v>1098374973.3199999</v>
      </c>
      <c r="E77" s="214">
        <f t="shared" si="23"/>
        <v>15442590248.200001</v>
      </c>
      <c r="F77" s="214">
        <f t="shared" si="26"/>
        <v>15221272698.789999</v>
      </c>
      <c r="G77" s="214">
        <f t="shared" si="26"/>
        <v>15136420885.77</v>
      </c>
      <c r="H77" s="214">
        <f t="shared" si="26"/>
        <v>221317549.41000181</v>
      </c>
    </row>
    <row r="78" spans="1:8" x14ac:dyDescent="0.2">
      <c r="A78" s="215" t="s">
        <v>250</v>
      </c>
    </row>
  </sheetData>
  <mergeCells count="13">
    <mergeCell ref="A69:B69"/>
    <mergeCell ref="A23:B23"/>
    <mergeCell ref="A33:B33"/>
    <mergeCell ref="A43:B43"/>
    <mergeCell ref="A53:B53"/>
    <mergeCell ref="A57:B57"/>
    <mergeCell ref="A65:B65"/>
    <mergeCell ref="A1:H1"/>
    <mergeCell ref="A2:B4"/>
    <mergeCell ref="C2:G2"/>
    <mergeCell ref="H2:H3"/>
    <mergeCell ref="A5:B5"/>
    <mergeCell ref="A13:B13"/>
  </mergeCells>
  <printOptions horizontalCentered="1"/>
  <pageMargins left="0.78740157480314965" right="0.59055118110236227" top="0.78740157480314965" bottom="0.78740157480314965" header="0.31496062992125984" footer="0.31496062992125984"/>
  <pageSetup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5A2BB-765E-4A6E-BE6C-EE3E4702F6EE}">
  <sheetPr>
    <tabColor theme="4" tint="-0.249977111117893"/>
    <pageSetUpPr fitToPage="1"/>
  </sheetPr>
  <dimension ref="A1:H40"/>
  <sheetViews>
    <sheetView showGridLines="0" topLeftCell="A22" zoomScale="90" zoomScaleNormal="90" workbookViewId="0">
      <selection activeCell="C16" sqref="C16"/>
    </sheetView>
  </sheetViews>
  <sheetFormatPr baseColWidth="10" defaultColWidth="10.28515625" defaultRowHeight="12" x14ac:dyDescent="0.25"/>
  <cols>
    <col min="1" max="1" width="4.5703125" style="240" customWidth="1"/>
    <col min="2" max="2" width="62.28515625" style="194" customWidth="1"/>
    <col min="3" max="3" width="18.5703125" style="194" bestFit="1" customWidth="1"/>
    <col min="4" max="4" width="15.42578125" style="194" customWidth="1"/>
    <col min="5" max="5" width="18.5703125" style="194" bestFit="1" customWidth="1"/>
    <col min="6" max="6" width="18.28515625" style="194" bestFit="1" customWidth="1"/>
    <col min="7" max="8" width="18.5703125" style="194" bestFit="1" customWidth="1"/>
    <col min="9" max="16384" width="10.28515625" style="194"/>
  </cols>
  <sheetData>
    <row r="1" spans="1:8" ht="58.5" customHeight="1" x14ac:dyDescent="0.25">
      <c r="A1" s="216" t="s">
        <v>468</v>
      </c>
      <c r="B1" s="217"/>
      <c r="C1" s="217"/>
      <c r="D1" s="217"/>
      <c r="E1" s="217"/>
      <c r="F1" s="217"/>
      <c r="G1" s="217"/>
      <c r="H1" s="218"/>
    </row>
    <row r="2" spans="1:8" ht="12.75" x14ac:dyDescent="0.25">
      <c r="A2" s="219" t="s">
        <v>6</v>
      </c>
      <c r="B2" s="220"/>
      <c r="C2" s="216" t="s">
        <v>382</v>
      </c>
      <c r="D2" s="217"/>
      <c r="E2" s="217"/>
      <c r="F2" s="217"/>
      <c r="G2" s="218"/>
      <c r="H2" s="221" t="s">
        <v>380</v>
      </c>
    </row>
    <row r="3" spans="1:8" ht="30" customHeight="1" x14ac:dyDescent="0.25">
      <c r="A3" s="222"/>
      <c r="B3" s="223"/>
      <c r="C3" s="224" t="s">
        <v>379</v>
      </c>
      <c r="D3" s="224" t="s">
        <v>10</v>
      </c>
      <c r="E3" s="224" t="s">
        <v>11</v>
      </c>
      <c r="F3" s="224" t="s">
        <v>12</v>
      </c>
      <c r="G3" s="224" t="s">
        <v>378</v>
      </c>
      <c r="H3" s="225"/>
    </row>
    <row r="4" spans="1:8" ht="12.75" x14ac:dyDescent="0.25">
      <c r="A4" s="226"/>
      <c r="B4" s="227"/>
      <c r="C4" s="228">
        <v>1</v>
      </c>
      <c r="D4" s="228">
        <v>2</v>
      </c>
      <c r="E4" s="228" t="s">
        <v>377</v>
      </c>
      <c r="F4" s="228">
        <v>4</v>
      </c>
      <c r="G4" s="228">
        <v>5</v>
      </c>
      <c r="H4" s="228" t="s">
        <v>376</v>
      </c>
    </row>
    <row r="5" spans="1:8" s="232" customFormat="1" ht="12.95" customHeight="1" x14ac:dyDescent="0.25">
      <c r="A5" s="229" t="s">
        <v>469</v>
      </c>
      <c r="B5" s="230"/>
      <c r="C5" s="231">
        <f>SUM(C6:C13)</f>
        <v>0</v>
      </c>
      <c r="D5" s="231">
        <f>SUM(D6:D13)</f>
        <v>0</v>
      </c>
      <c r="E5" s="231">
        <f>+C5+D5</f>
        <v>0</v>
      </c>
      <c r="F5" s="231">
        <f>SUM(F6:F13)</f>
        <v>0</v>
      </c>
      <c r="G5" s="231">
        <f>SUM(G6:G13)</f>
        <v>0</v>
      </c>
      <c r="H5" s="231">
        <f>E5-F5</f>
        <v>0</v>
      </c>
    </row>
    <row r="6" spans="1:8" ht="12.95" customHeight="1" x14ac:dyDescent="0.25">
      <c r="A6" s="233">
        <v>11</v>
      </c>
      <c r="B6" s="234" t="s">
        <v>470</v>
      </c>
      <c r="C6" s="235">
        <v>0</v>
      </c>
      <c r="D6" s="235">
        <v>0</v>
      </c>
      <c r="E6" s="235">
        <v>0</v>
      </c>
      <c r="F6" s="235">
        <v>0</v>
      </c>
      <c r="G6" s="235">
        <v>0</v>
      </c>
      <c r="H6" s="235">
        <f t="shared" ref="H6:H36" si="0">+E6-F6</f>
        <v>0</v>
      </c>
    </row>
    <row r="7" spans="1:8" ht="12.95" customHeight="1" x14ac:dyDescent="0.25">
      <c r="A7" s="233">
        <v>12</v>
      </c>
      <c r="B7" s="234" t="s">
        <v>471</v>
      </c>
      <c r="C7" s="235">
        <v>0</v>
      </c>
      <c r="D7" s="235">
        <v>0</v>
      </c>
      <c r="E7" s="235">
        <v>0</v>
      </c>
      <c r="F7" s="235">
        <v>0</v>
      </c>
      <c r="G7" s="235">
        <v>0</v>
      </c>
      <c r="H7" s="235">
        <f t="shared" si="0"/>
        <v>0</v>
      </c>
    </row>
    <row r="8" spans="1:8" ht="12.95" customHeight="1" x14ac:dyDescent="0.25">
      <c r="A8" s="233">
        <v>13</v>
      </c>
      <c r="B8" s="234" t="s">
        <v>472</v>
      </c>
      <c r="C8" s="235">
        <v>0</v>
      </c>
      <c r="D8" s="235">
        <v>0</v>
      </c>
      <c r="E8" s="235">
        <v>0</v>
      </c>
      <c r="F8" s="235">
        <v>0</v>
      </c>
      <c r="G8" s="235">
        <v>0</v>
      </c>
      <c r="H8" s="235">
        <f t="shared" si="0"/>
        <v>0</v>
      </c>
    </row>
    <row r="9" spans="1:8" ht="12.95" customHeight="1" x14ac:dyDescent="0.25">
      <c r="A9" s="233">
        <v>14</v>
      </c>
      <c r="B9" s="234" t="s">
        <v>473</v>
      </c>
      <c r="C9" s="236">
        <v>0</v>
      </c>
      <c r="D9" s="236">
        <v>0</v>
      </c>
      <c r="E9" s="235">
        <v>0</v>
      </c>
      <c r="F9" s="236">
        <v>0</v>
      </c>
      <c r="G9" s="236">
        <v>0</v>
      </c>
      <c r="H9" s="235">
        <f t="shared" si="0"/>
        <v>0</v>
      </c>
    </row>
    <row r="10" spans="1:8" ht="12.95" customHeight="1" x14ac:dyDescent="0.25">
      <c r="A10" s="233">
        <v>15</v>
      </c>
      <c r="B10" s="234" t="s">
        <v>474</v>
      </c>
      <c r="C10" s="235">
        <v>0</v>
      </c>
      <c r="D10" s="235">
        <v>0</v>
      </c>
      <c r="E10" s="235">
        <v>0</v>
      </c>
      <c r="F10" s="235">
        <v>0</v>
      </c>
      <c r="G10" s="235">
        <v>0</v>
      </c>
      <c r="H10" s="235">
        <f t="shared" si="0"/>
        <v>0</v>
      </c>
    </row>
    <row r="11" spans="1:8" ht="12.95" customHeight="1" x14ac:dyDescent="0.25">
      <c r="A11" s="233">
        <v>16</v>
      </c>
      <c r="B11" s="234" t="s">
        <v>475</v>
      </c>
      <c r="C11" s="236">
        <v>0</v>
      </c>
      <c r="D11" s="236">
        <v>0</v>
      </c>
      <c r="E11" s="235">
        <v>0</v>
      </c>
      <c r="F11" s="236">
        <v>0</v>
      </c>
      <c r="G11" s="236">
        <v>0</v>
      </c>
      <c r="H11" s="235">
        <f t="shared" si="0"/>
        <v>0</v>
      </c>
    </row>
    <row r="12" spans="1:8" ht="12.95" customHeight="1" x14ac:dyDescent="0.25">
      <c r="A12" s="233">
        <v>17</v>
      </c>
      <c r="B12" s="234" t="s">
        <v>476</v>
      </c>
      <c r="C12" s="235">
        <v>0</v>
      </c>
      <c r="D12" s="235">
        <v>0</v>
      </c>
      <c r="E12" s="235">
        <v>0</v>
      </c>
      <c r="F12" s="235">
        <v>0</v>
      </c>
      <c r="G12" s="235">
        <v>0</v>
      </c>
      <c r="H12" s="235">
        <f t="shared" si="0"/>
        <v>0</v>
      </c>
    </row>
    <row r="13" spans="1:8" ht="12.95" customHeight="1" x14ac:dyDescent="0.25">
      <c r="A13" s="233">
        <v>18</v>
      </c>
      <c r="B13" s="234" t="s">
        <v>425</v>
      </c>
      <c r="C13" s="235">
        <v>0</v>
      </c>
      <c r="D13" s="235">
        <v>0</v>
      </c>
      <c r="E13" s="235">
        <v>0</v>
      </c>
      <c r="F13" s="235">
        <v>0</v>
      </c>
      <c r="G13" s="235">
        <v>0</v>
      </c>
      <c r="H13" s="235">
        <f t="shared" si="0"/>
        <v>0</v>
      </c>
    </row>
    <row r="14" spans="1:8" s="232" customFormat="1" ht="12.95" customHeight="1" x14ac:dyDescent="0.25">
      <c r="A14" s="229" t="s">
        <v>477</v>
      </c>
      <c r="B14" s="230"/>
      <c r="C14" s="231">
        <f>SUM(C15:C21)</f>
        <v>14344215274.879999</v>
      </c>
      <c r="D14" s="231">
        <f>SUM(D15:D21)</f>
        <v>1098374973.3199999</v>
      </c>
      <c r="E14" s="231">
        <f>+C14+D14</f>
        <v>15442590248.199999</v>
      </c>
      <c r="F14" s="231">
        <f>SUM(F15:F21)</f>
        <v>15221272698.789989</v>
      </c>
      <c r="G14" s="231">
        <f>SUM(G15:G21)</f>
        <v>15136420885.77</v>
      </c>
      <c r="H14" s="231">
        <f t="shared" si="0"/>
        <v>221317549.41000938</v>
      </c>
    </row>
    <row r="15" spans="1:8" ht="12.95" customHeight="1" x14ac:dyDescent="0.25">
      <c r="A15" s="233">
        <v>21</v>
      </c>
      <c r="B15" s="234" t="s">
        <v>478</v>
      </c>
      <c r="C15" s="235">
        <v>0</v>
      </c>
      <c r="D15" s="235">
        <v>0</v>
      </c>
      <c r="E15" s="235">
        <v>0</v>
      </c>
      <c r="F15" s="235">
        <v>0</v>
      </c>
      <c r="G15" s="235">
        <v>0</v>
      </c>
      <c r="H15" s="235">
        <f t="shared" si="0"/>
        <v>0</v>
      </c>
    </row>
    <row r="16" spans="1:8" ht="12.95" customHeight="1" x14ac:dyDescent="0.25">
      <c r="A16" s="233">
        <v>22</v>
      </c>
      <c r="B16" s="234" t="s">
        <v>479</v>
      </c>
      <c r="C16" s="235">
        <v>0</v>
      </c>
      <c r="D16" s="235">
        <v>0</v>
      </c>
      <c r="E16" s="235">
        <v>0</v>
      </c>
      <c r="F16" s="235">
        <v>0</v>
      </c>
      <c r="G16" s="235">
        <v>0</v>
      </c>
      <c r="H16" s="235">
        <f t="shared" si="0"/>
        <v>0</v>
      </c>
    </row>
    <row r="17" spans="1:8" ht="12.95" customHeight="1" x14ac:dyDescent="0.2">
      <c r="A17" s="233">
        <v>23</v>
      </c>
      <c r="B17" s="234" t="s">
        <v>480</v>
      </c>
      <c r="C17" s="133">
        <v>14344215274.879999</v>
      </c>
      <c r="D17" s="133">
        <v>1098374973.3199999</v>
      </c>
      <c r="E17" s="133">
        <f t="shared" ref="E17" si="1">C17+D17</f>
        <v>15442590248.199999</v>
      </c>
      <c r="F17" s="133">
        <v>15221272698.789989</v>
      </c>
      <c r="G17" s="133">
        <v>15136420885.77</v>
      </c>
      <c r="H17" s="133">
        <f t="shared" ref="H17" si="2">E17-F17</f>
        <v>221317549.41000938</v>
      </c>
    </row>
    <row r="18" spans="1:8" ht="12.95" customHeight="1" x14ac:dyDescent="0.25">
      <c r="A18" s="233">
        <v>24</v>
      </c>
      <c r="B18" s="234" t="s">
        <v>481</v>
      </c>
      <c r="C18" s="235">
        <v>0</v>
      </c>
      <c r="D18" s="235">
        <v>0</v>
      </c>
      <c r="E18" s="235">
        <v>0</v>
      </c>
      <c r="F18" s="235">
        <v>0</v>
      </c>
      <c r="G18" s="235">
        <v>0</v>
      </c>
      <c r="H18" s="235">
        <f t="shared" si="0"/>
        <v>0</v>
      </c>
    </row>
    <row r="19" spans="1:8" ht="12.95" customHeight="1" x14ac:dyDescent="0.25">
      <c r="A19" s="233">
        <v>25</v>
      </c>
      <c r="B19" s="234" t="s">
        <v>482</v>
      </c>
      <c r="C19" s="235">
        <v>0</v>
      </c>
      <c r="D19" s="235">
        <v>0</v>
      </c>
      <c r="E19" s="235">
        <v>0</v>
      </c>
      <c r="F19" s="235">
        <v>0</v>
      </c>
      <c r="G19" s="235">
        <v>0</v>
      </c>
      <c r="H19" s="235">
        <f t="shared" si="0"/>
        <v>0</v>
      </c>
    </row>
    <row r="20" spans="1:8" ht="12.95" customHeight="1" x14ac:dyDescent="0.25">
      <c r="A20" s="233">
        <v>26</v>
      </c>
      <c r="B20" s="234" t="s">
        <v>483</v>
      </c>
      <c r="C20" s="235">
        <v>0</v>
      </c>
      <c r="D20" s="235">
        <v>0</v>
      </c>
      <c r="E20" s="235">
        <v>0</v>
      </c>
      <c r="F20" s="235">
        <v>0</v>
      </c>
      <c r="G20" s="235">
        <v>0</v>
      </c>
      <c r="H20" s="235">
        <f t="shared" si="0"/>
        <v>0</v>
      </c>
    </row>
    <row r="21" spans="1:8" ht="12.95" customHeight="1" x14ac:dyDescent="0.25">
      <c r="A21" s="233">
        <v>27</v>
      </c>
      <c r="B21" s="234" t="s">
        <v>484</v>
      </c>
      <c r="C21" s="235">
        <v>0</v>
      </c>
      <c r="D21" s="235">
        <v>0</v>
      </c>
      <c r="E21" s="235">
        <v>0</v>
      </c>
      <c r="F21" s="235">
        <v>0</v>
      </c>
      <c r="G21" s="235">
        <v>0</v>
      </c>
      <c r="H21" s="235">
        <f t="shared" si="0"/>
        <v>0</v>
      </c>
    </row>
    <row r="22" spans="1:8" s="232" customFormat="1" ht="12.95" customHeight="1" x14ac:dyDescent="0.25">
      <c r="A22" s="229" t="s">
        <v>485</v>
      </c>
      <c r="B22" s="230"/>
      <c r="C22" s="231">
        <f>+C23+C24+C25+C26+C27+C28+C29+C30+C31</f>
        <v>0</v>
      </c>
      <c r="D22" s="231">
        <f>+D23+D24+D25+D26+D27+D28+D29+D30+D31</f>
        <v>0</v>
      </c>
      <c r="E22" s="231">
        <f>+E23+E24+E25+E26+E27+E28+E29+E30+E31</f>
        <v>0</v>
      </c>
      <c r="F22" s="231">
        <f>+F23+F24+F25+F26+F27+F28+F29+F30+F31</f>
        <v>0</v>
      </c>
      <c r="G22" s="231">
        <f>+G23+G24+G25+G26+G27+G28+G29+G30+G31</f>
        <v>0</v>
      </c>
      <c r="H22" s="231">
        <f t="shared" si="0"/>
        <v>0</v>
      </c>
    </row>
    <row r="23" spans="1:8" ht="12.95" customHeight="1" x14ac:dyDescent="0.25">
      <c r="A23" s="233">
        <v>31</v>
      </c>
      <c r="B23" s="234" t="s">
        <v>486</v>
      </c>
      <c r="C23" s="235">
        <v>0</v>
      </c>
      <c r="D23" s="235">
        <v>0</v>
      </c>
      <c r="E23" s="235">
        <v>0</v>
      </c>
      <c r="F23" s="235">
        <v>0</v>
      </c>
      <c r="G23" s="235">
        <v>0</v>
      </c>
      <c r="H23" s="235">
        <f t="shared" si="0"/>
        <v>0</v>
      </c>
    </row>
    <row r="24" spans="1:8" ht="12.95" customHeight="1" x14ac:dyDescent="0.25">
      <c r="A24" s="233">
        <v>32</v>
      </c>
      <c r="B24" s="234" t="s">
        <v>487</v>
      </c>
      <c r="C24" s="235">
        <v>0</v>
      </c>
      <c r="D24" s="235">
        <v>0</v>
      </c>
      <c r="E24" s="235">
        <v>0</v>
      </c>
      <c r="F24" s="235">
        <v>0</v>
      </c>
      <c r="G24" s="235">
        <v>0</v>
      </c>
      <c r="H24" s="235">
        <f t="shared" si="0"/>
        <v>0</v>
      </c>
    </row>
    <row r="25" spans="1:8" ht="12.95" customHeight="1" x14ac:dyDescent="0.25">
      <c r="A25" s="233">
        <v>33</v>
      </c>
      <c r="B25" s="234" t="s">
        <v>488</v>
      </c>
      <c r="C25" s="236">
        <v>0</v>
      </c>
      <c r="D25" s="236">
        <v>0</v>
      </c>
      <c r="E25" s="235">
        <v>0</v>
      </c>
      <c r="F25" s="236">
        <v>0</v>
      </c>
      <c r="G25" s="236">
        <v>0</v>
      </c>
      <c r="H25" s="235">
        <f t="shared" si="0"/>
        <v>0</v>
      </c>
    </row>
    <row r="26" spans="1:8" ht="12.95" customHeight="1" x14ac:dyDescent="0.25">
      <c r="A26" s="233">
        <v>34</v>
      </c>
      <c r="B26" s="234" t="s">
        <v>489</v>
      </c>
      <c r="C26" s="235">
        <v>0</v>
      </c>
      <c r="D26" s="235">
        <v>0</v>
      </c>
      <c r="E26" s="235">
        <v>0</v>
      </c>
      <c r="F26" s="235">
        <v>0</v>
      </c>
      <c r="G26" s="235">
        <v>0</v>
      </c>
      <c r="H26" s="235">
        <f t="shared" si="0"/>
        <v>0</v>
      </c>
    </row>
    <row r="27" spans="1:8" ht="12.95" customHeight="1" x14ac:dyDescent="0.25">
      <c r="A27" s="233">
        <v>35</v>
      </c>
      <c r="B27" s="234" t="s">
        <v>490</v>
      </c>
      <c r="C27" s="235">
        <v>0</v>
      </c>
      <c r="D27" s="235">
        <v>0</v>
      </c>
      <c r="E27" s="235">
        <v>0</v>
      </c>
      <c r="F27" s="235">
        <v>0</v>
      </c>
      <c r="G27" s="235">
        <v>0</v>
      </c>
      <c r="H27" s="235">
        <f t="shared" si="0"/>
        <v>0</v>
      </c>
    </row>
    <row r="28" spans="1:8" ht="12.95" customHeight="1" x14ac:dyDescent="0.2">
      <c r="A28" s="233">
        <v>36</v>
      </c>
      <c r="B28" s="234" t="s">
        <v>491</v>
      </c>
      <c r="C28" s="235">
        <v>0</v>
      </c>
      <c r="D28" s="235">
        <v>0</v>
      </c>
      <c r="E28" s="133">
        <v>0</v>
      </c>
      <c r="F28" s="235">
        <v>0</v>
      </c>
      <c r="G28" s="235">
        <v>0</v>
      </c>
      <c r="H28" s="235">
        <f t="shared" si="0"/>
        <v>0</v>
      </c>
    </row>
    <row r="29" spans="1:8" ht="12.95" customHeight="1" x14ac:dyDescent="0.25">
      <c r="A29" s="233">
        <v>37</v>
      </c>
      <c r="B29" s="234" t="s">
        <v>492</v>
      </c>
      <c r="C29" s="235">
        <v>0</v>
      </c>
      <c r="D29" s="235">
        <v>0</v>
      </c>
      <c r="E29" s="235">
        <v>0</v>
      </c>
      <c r="F29" s="235">
        <v>0</v>
      </c>
      <c r="G29" s="235">
        <v>0</v>
      </c>
      <c r="H29" s="235">
        <f t="shared" si="0"/>
        <v>0</v>
      </c>
    </row>
    <row r="30" spans="1:8" ht="12.95" customHeight="1" x14ac:dyDescent="0.25">
      <c r="A30" s="233">
        <v>38</v>
      </c>
      <c r="B30" s="234" t="s">
        <v>493</v>
      </c>
      <c r="C30" s="235">
        <v>0</v>
      </c>
      <c r="D30" s="235">
        <v>0</v>
      </c>
      <c r="E30" s="235">
        <v>0</v>
      </c>
      <c r="F30" s="235">
        <v>0</v>
      </c>
      <c r="G30" s="235">
        <v>0</v>
      </c>
      <c r="H30" s="235">
        <f t="shared" si="0"/>
        <v>0</v>
      </c>
    </row>
    <row r="31" spans="1:8" ht="12.95" customHeight="1" x14ac:dyDescent="0.25">
      <c r="A31" s="233">
        <v>39</v>
      </c>
      <c r="B31" s="234" t="s">
        <v>494</v>
      </c>
      <c r="C31" s="235">
        <v>0</v>
      </c>
      <c r="D31" s="235">
        <v>0</v>
      </c>
      <c r="E31" s="235">
        <v>0</v>
      </c>
      <c r="F31" s="235">
        <v>0</v>
      </c>
      <c r="G31" s="235">
        <v>0</v>
      </c>
      <c r="H31" s="235">
        <f t="shared" si="0"/>
        <v>0</v>
      </c>
    </row>
    <row r="32" spans="1:8" s="232" customFormat="1" ht="12.95" customHeight="1" x14ac:dyDescent="0.25">
      <c r="A32" s="229" t="s">
        <v>495</v>
      </c>
      <c r="B32" s="230"/>
      <c r="C32" s="231">
        <f>SUM(C33:C36)</f>
        <v>0</v>
      </c>
      <c r="D32" s="231">
        <f>SUM(D33:D36)</f>
        <v>0</v>
      </c>
      <c r="E32" s="231">
        <f>+C32+D32</f>
        <v>0</v>
      </c>
      <c r="F32" s="231">
        <f>SUM(F33:F36)</f>
        <v>0</v>
      </c>
      <c r="G32" s="231">
        <f>SUM(G33:G36)</f>
        <v>0</v>
      </c>
      <c r="H32" s="231">
        <f t="shared" si="0"/>
        <v>0</v>
      </c>
    </row>
    <row r="33" spans="1:8" ht="12.95" customHeight="1" x14ac:dyDescent="0.25">
      <c r="A33" s="233">
        <v>41</v>
      </c>
      <c r="B33" s="234" t="s">
        <v>496</v>
      </c>
      <c r="C33" s="236">
        <v>0</v>
      </c>
      <c r="D33" s="236">
        <v>0</v>
      </c>
      <c r="E33" s="235">
        <v>0</v>
      </c>
      <c r="F33" s="236">
        <v>0</v>
      </c>
      <c r="G33" s="236">
        <v>0</v>
      </c>
      <c r="H33" s="235">
        <f t="shared" si="0"/>
        <v>0</v>
      </c>
    </row>
    <row r="34" spans="1:8" ht="27" customHeight="1" x14ac:dyDescent="0.25">
      <c r="A34" s="233">
        <v>42</v>
      </c>
      <c r="B34" s="234" t="s">
        <v>497</v>
      </c>
      <c r="C34" s="235">
        <v>0</v>
      </c>
      <c r="D34" s="235">
        <v>0</v>
      </c>
      <c r="E34" s="235">
        <v>0</v>
      </c>
      <c r="F34" s="235">
        <v>0</v>
      </c>
      <c r="G34" s="235">
        <v>0</v>
      </c>
      <c r="H34" s="235">
        <f t="shared" si="0"/>
        <v>0</v>
      </c>
    </row>
    <row r="35" spans="1:8" ht="12.95" customHeight="1" x14ac:dyDescent="0.25">
      <c r="A35" s="233">
        <v>43</v>
      </c>
      <c r="B35" s="234" t="s">
        <v>498</v>
      </c>
      <c r="C35" s="236">
        <v>0</v>
      </c>
      <c r="D35" s="236">
        <v>0</v>
      </c>
      <c r="E35" s="235">
        <v>0</v>
      </c>
      <c r="F35" s="236">
        <v>0</v>
      </c>
      <c r="G35" s="236">
        <v>0</v>
      </c>
      <c r="H35" s="235">
        <f t="shared" si="0"/>
        <v>0</v>
      </c>
    </row>
    <row r="36" spans="1:8" ht="12.95" customHeight="1" x14ac:dyDescent="0.25">
      <c r="A36" s="233">
        <v>44</v>
      </c>
      <c r="B36" s="234" t="s">
        <v>499</v>
      </c>
      <c r="C36" s="236">
        <v>0</v>
      </c>
      <c r="D36" s="236">
        <v>0</v>
      </c>
      <c r="E36" s="235">
        <v>0</v>
      </c>
      <c r="F36" s="236">
        <v>0</v>
      </c>
      <c r="G36" s="236">
        <v>0</v>
      </c>
      <c r="H36" s="235">
        <f t="shared" si="0"/>
        <v>0</v>
      </c>
    </row>
    <row r="37" spans="1:8" s="232" customFormat="1" x14ac:dyDescent="0.25">
      <c r="A37" s="237"/>
      <c r="B37" s="238" t="s">
        <v>260</v>
      </c>
      <c r="C37" s="239">
        <f t="shared" ref="C37:H37" si="3">+C5+C14+C22+C32</f>
        <v>14344215274.879999</v>
      </c>
      <c r="D37" s="239">
        <f t="shared" si="3"/>
        <v>1098374973.3199999</v>
      </c>
      <c r="E37" s="239">
        <f t="shared" si="3"/>
        <v>15442590248.199999</v>
      </c>
      <c r="F37" s="239">
        <f t="shared" si="3"/>
        <v>15221272698.789989</v>
      </c>
      <c r="G37" s="239">
        <f t="shared" si="3"/>
        <v>15136420885.77</v>
      </c>
      <c r="H37" s="239">
        <f t="shared" si="3"/>
        <v>221317549.41000938</v>
      </c>
    </row>
    <row r="38" spans="1:8" x14ac:dyDescent="0.25">
      <c r="A38" s="240" t="s">
        <v>250</v>
      </c>
      <c r="C38" s="241"/>
      <c r="D38" s="241"/>
      <c r="E38" s="241"/>
      <c r="F38" s="241"/>
      <c r="G38" s="241"/>
      <c r="H38" s="241"/>
    </row>
    <row r="39" spans="1:8" ht="12.75" x14ac:dyDescent="0.25">
      <c r="A39" s="242"/>
      <c r="C39" s="243"/>
      <c r="D39" s="243"/>
      <c r="E39" s="243"/>
      <c r="F39" s="243"/>
      <c r="G39" s="243"/>
      <c r="H39" s="243"/>
    </row>
    <row r="40" spans="1:8" x14ac:dyDescent="0.25">
      <c r="C40" s="244"/>
      <c r="D40" s="244"/>
      <c r="E40" s="244"/>
      <c r="F40" s="244"/>
      <c r="G40" s="244"/>
      <c r="H40" s="244"/>
    </row>
  </sheetData>
  <mergeCells count="8">
    <mergeCell ref="A22:B22"/>
    <mergeCell ref="A32:B32"/>
    <mergeCell ref="A1:H1"/>
    <mergeCell ref="A2:B4"/>
    <mergeCell ref="C2:G2"/>
    <mergeCell ref="H2:H3"/>
    <mergeCell ref="A5:B5"/>
    <mergeCell ref="A14:B14"/>
  </mergeCells>
  <printOptions horizontalCentered="1"/>
  <pageMargins left="0.78740157480314965" right="0.59055118110236227" top="0.78740157480314965" bottom="0.78740157480314965" header="0.31496062992125984" footer="0.31496062992125984"/>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BE1E5-E949-4F99-8043-2BF3FFCCB93D}">
  <sheetPr>
    <tabColor theme="8" tint="0.39997558519241921"/>
  </sheetPr>
  <dimension ref="A1:I37"/>
  <sheetViews>
    <sheetView showGridLines="0" topLeftCell="A15" zoomScaleSheetLayoutView="90" workbookViewId="0">
      <selection activeCell="C16" sqref="C16"/>
    </sheetView>
  </sheetViews>
  <sheetFormatPr baseColWidth="10" defaultColWidth="10.28515625" defaultRowHeight="11.25" x14ac:dyDescent="0.2"/>
  <cols>
    <col min="1" max="2" width="1.7109375" style="245" customWidth="1"/>
    <col min="3" max="3" width="62.42578125" style="245" customWidth="1"/>
    <col min="4" max="4" width="15.7109375" style="245" customWidth="1"/>
    <col min="5" max="5" width="18.7109375" style="245" customWidth="1"/>
    <col min="6" max="6" width="15.7109375" style="245" customWidth="1"/>
    <col min="7" max="9" width="15.7109375" style="277" customWidth="1"/>
    <col min="10" max="16384" width="10.28515625" style="245"/>
  </cols>
  <sheetData>
    <row r="1" spans="1:9" ht="42" customHeight="1" x14ac:dyDescent="0.2">
      <c r="A1" s="172" t="s">
        <v>500</v>
      </c>
      <c r="B1" s="173"/>
      <c r="C1" s="173"/>
      <c r="D1" s="173"/>
      <c r="E1" s="173"/>
      <c r="F1" s="173"/>
      <c r="G1" s="173"/>
      <c r="H1" s="173"/>
      <c r="I1" s="174"/>
    </row>
    <row r="2" spans="1:9" ht="15" customHeight="1" x14ac:dyDescent="0.2">
      <c r="A2" s="246" t="s">
        <v>6</v>
      </c>
      <c r="B2" s="247"/>
      <c r="C2" s="248"/>
      <c r="D2" s="173" t="s">
        <v>382</v>
      </c>
      <c r="E2" s="173"/>
      <c r="F2" s="173"/>
      <c r="G2" s="173"/>
      <c r="H2" s="173"/>
      <c r="I2" s="177" t="s">
        <v>380</v>
      </c>
    </row>
    <row r="3" spans="1:9" ht="24.95" customHeight="1" x14ac:dyDescent="0.2">
      <c r="A3" s="249"/>
      <c r="B3" s="250"/>
      <c r="C3" s="251"/>
      <c r="D3" s="252" t="s">
        <v>379</v>
      </c>
      <c r="E3" s="179" t="s">
        <v>10</v>
      </c>
      <c r="F3" s="179" t="s">
        <v>11</v>
      </c>
      <c r="G3" s="179" t="s">
        <v>12</v>
      </c>
      <c r="H3" s="253" t="s">
        <v>378</v>
      </c>
      <c r="I3" s="180"/>
    </row>
    <row r="4" spans="1:9" x14ac:dyDescent="0.2">
      <c r="A4" s="254"/>
      <c r="B4" s="255"/>
      <c r="C4" s="256"/>
      <c r="D4" s="182">
        <v>1</v>
      </c>
      <c r="E4" s="182">
        <v>2</v>
      </c>
      <c r="F4" s="182" t="s">
        <v>377</v>
      </c>
      <c r="G4" s="182">
        <v>4</v>
      </c>
      <c r="H4" s="182">
        <v>5</v>
      </c>
      <c r="I4" s="182" t="s">
        <v>376</v>
      </c>
    </row>
    <row r="5" spans="1:9" x14ac:dyDescent="0.2">
      <c r="A5" s="257"/>
      <c r="B5" s="258" t="s">
        <v>501</v>
      </c>
      <c r="C5" s="175"/>
      <c r="D5" s="259"/>
      <c r="E5" s="259"/>
      <c r="F5" s="259"/>
      <c r="G5" s="259"/>
      <c r="H5" s="259"/>
      <c r="I5" s="259"/>
    </row>
    <row r="6" spans="1:9" x14ac:dyDescent="0.2">
      <c r="A6" s="260">
        <v>0</v>
      </c>
      <c r="B6" s="261" t="s">
        <v>502</v>
      </c>
      <c r="C6" s="262"/>
      <c r="D6" s="263">
        <f t="shared" ref="D6:I6" si="0">SUM(D7:D8)</f>
        <v>0</v>
      </c>
      <c r="E6" s="263">
        <f t="shared" si="0"/>
        <v>0</v>
      </c>
      <c r="F6" s="264">
        <f t="shared" si="0"/>
        <v>0</v>
      </c>
      <c r="G6" s="263">
        <f t="shared" si="0"/>
        <v>0</v>
      </c>
      <c r="H6" s="263">
        <f t="shared" si="0"/>
        <v>0</v>
      </c>
      <c r="I6" s="264">
        <f t="shared" si="0"/>
        <v>0</v>
      </c>
    </row>
    <row r="7" spans="1:9" x14ac:dyDescent="0.2">
      <c r="A7" s="265" t="s">
        <v>503</v>
      </c>
      <c r="B7" s="266"/>
      <c r="C7" s="267" t="s">
        <v>504</v>
      </c>
      <c r="D7" s="268">
        <v>0</v>
      </c>
      <c r="E7" s="268">
        <v>0</v>
      </c>
      <c r="F7" s="268">
        <f>D7+E7</f>
        <v>0</v>
      </c>
      <c r="G7" s="268">
        <v>0</v>
      </c>
      <c r="H7" s="268">
        <v>0</v>
      </c>
      <c r="I7" s="268">
        <f>F7-G7</f>
        <v>0</v>
      </c>
    </row>
    <row r="8" spans="1:9" x14ac:dyDescent="0.2">
      <c r="A8" s="265" t="s">
        <v>505</v>
      </c>
      <c r="B8" s="266"/>
      <c r="C8" s="267" t="s">
        <v>506</v>
      </c>
      <c r="D8" s="268">
        <v>0</v>
      </c>
      <c r="E8" s="268">
        <v>0</v>
      </c>
      <c r="F8" s="268">
        <f>D8+E8</f>
        <v>0</v>
      </c>
      <c r="G8" s="268">
        <v>0</v>
      </c>
      <c r="H8" s="268">
        <v>0</v>
      </c>
      <c r="I8" s="268">
        <f>F8-G8</f>
        <v>0</v>
      </c>
    </row>
    <row r="9" spans="1:9" ht="11.25" customHeight="1" x14ac:dyDescent="0.2">
      <c r="A9" s="265">
        <v>0</v>
      </c>
      <c r="B9" s="261" t="s">
        <v>507</v>
      </c>
      <c r="C9" s="262"/>
      <c r="D9" s="269">
        <f t="shared" ref="D9:I9" si="1">SUM(D10:D17)</f>
        <v>14226795672.880001</v>
      </c>
      <c r="E9" s="269">
        <f t="shared" si="1"/>
        <v>1020437026.3299999</v>
      </c>
      <c r="F9" s="269">
        <f t="shared" si="1"/>
        <v>15247232699.210001</v>
      </c>
      <c r="G9" s="269">
        <f t="shared" si="1"/>
        <v>15026682001.290001</v>
      </c>
      <c r="H9" s="269">
        <f t="shared" si="1"/>
        <v>14941830188.27</v>
      </c>
      <c r="I9" s="269">
        <f t="shared" si="1"/>
        <v>220550697.91999972</v>
      </c>
    </row>
    <row r="10" spans="1:9" x14ac:dyDescent="0.2">
      <c r="A10" s="265" t="s">
        <v>508</v>
      </c>
      <c r="B10" s="266"/>
      <c r="C10" s="267" t="s">
        <v>509</v>
      </c>
      <c r="D10" s="133">
        <v>13816149023.700001</v>
      </c>
      <c r="E10" s="133">
        <v>1029341307.9</v>
      </c>
      <c r="F10" s="133">
        <f t="shared" ref="F10:F17" si="2">D10+E10</f>
        <v>14845490331.6</v>
      </c>
      <c r="G10" s="133">
        <v>14632352290.280001</v>
      </c>
      <c r="H10" s="133">
        <v>14547868690.76</v>
      </c>
      <c r="I10" s="133">
        <f t="shared" ref="I10:I17" si="3">F10-G10</f>
        <v>213138041.31999969</v>
      </c>
    </row>
    <row r="11" spans="1:9" x14ac:dyDescent="0.2">
      <c r="A11" s="265" t="s">
        <v>510</v>
      </c>
      <c r="B11" s="266"/>
      <c r="C11" s="267" t="s">
        <v>511</v>
      </c>
      <c r="D11" s="133">
        <v>0</v>
      </c>
      <c r="E11" s="133">
        <v>0</v>
      </c>
      <c r="F11" s="133">
        <f t="shared" si="2"/>
        <v>0</v>
      </c>
      <c r="G11" s="133">
        <v>0</v>
      </c>
      <c r="H11" s="133">
        <v>0</v>
      </c>
      <c r="I11" s="133">
        <f t="shared" si="3"/>
        <v>0</v>
      </c>
    </row>
    <row r="12" spans="1:9" x14ac:dyDescent="0.2">
      <c r="A12" s="265" t="s">
        <v>512</v>
      </c>
      <c r="B12" s="266"/>
      <c r="C12" s="267" t="s">
        <v>513</v>
      </c>
      <c r="D12" s="133">
        <v>410646649.18000001</v>
      </c>
      <c r="E12" s="133">
        <v>-8904281.5700000003</v>
      </c>
      <c r="F12" s="133">
        <f t="shared" si="2"/>
        <v>401742367.61000001</v>
      </c>
      <c r="G12" s="133">
        <v>394329711.00999999</v>
      </c>
      <c r="H12" s="133">
        <v>393961497.50999999</v>
      </c>
      <c r="I12" s="133">
        <f t="shared" si="3"/>
        <v>7412656.6000000238</v>
      </c>
    </row>
    <row r="13" spans="1:9" x14ac:dyDescent="0.2">
      <c r="A13" s="265" t="s">
        <v>514</v>
      </c>
      <c r="B13" s="266"/>
      <c r="C13" s="267" t="s">
        <v>515</v>
      </c>
      <c r="D13" s="133">
        <v>0</v>
      </c>
      <c r="E13" s="133">
        <v>0</v>
      </c>
      <c r="F13" s="133">
        <f t="shared" si="2"/>
        <v>0</v>
      </c>
      <c r="G13" s="133">
        <v>0</v>
      </c>
      <c r="H13" s="133">
        <v>0</v>
      </c>
      <c r="I13" s="133">
        <f t="shared" si="3"/>
        <v>0</v>
      </c>
    </row>
    <row r="14" spans="1:9" x14ac:dyDescent="0.2">
      <c r="A14" s="265" t="s">
        <v>516</v>
      </c>
      <c r="B14" s="266"/>
      <c r="C14" s="267" t="s">
        <v>517</v>
      </c>
      <c r="D14" s="133">
        <v>0</v>
      </c>
      <c r="E14" s="133">
        <v>0</v>
      </c>
      <c r="F14" s="133">
        <f t="shared" si="2"/>
        <v>0</v>
      </c>
      <c r="G14" s="133">
        <v>0</v>
      </c>
      <c r="H14" s="133">
        <v>0</v>
      </c>
      <c r="I14" s="133">
        <f t="shared" si="3"/>
        <v>0</v>
      </c>
    </row>
    <row r="15" spans="1:9" x14ac:dyDescent="0.2">
      <c r="A15" s="265" t="s">
        <v>518</v>
      </c>
      <c r="B15" s="266"/>
      <c r="C15" s="267" t="s">
        <v>519</v>
      </c>
      <c r="D15" s="133">
        <v>0</v>
      </c>
      <c r="E15" s="133">
        <v>0</v>
      </c>
      <c r="F15" s="133">
        <f t="shared" si="2"/>
        <v>0</v>
      </c>
      <c r="G15" s="133">
        <v>0</v>
      </c>
      <c r="H15" s="133">
        <v>0</v>
      </c>
      <c r="I15" s="133">
        <f t="shared" si="3"/>
        <v>0</v>
      </c>
    </row>
    <row r="16" spans="1:9" x14ac:dyDescent="0.2">
      <c r="A16" s="265" t="s">
        <v>520</v>
      </c>
      <c r="B16" s="266"/>
      <c r="C16" s="267" t="s">
        <v>521</v>
      </c>
      <c r="D16" s="133">
        <v>0</v>
      </c>
      <c r="E16" s="133">
        <v>0</v>
      </c>
      <c r="F16" s="133">
        <f t="shared" si="2"/>
        <v>0</v>
      </c>
      <c r="G16" s="133">
        <v>0</v>
      </c>
      <c r="H16" s="133">
        <v>0</v>
      </c>
      <c r="I16" s="133">
        <f t="shared" si="3"/>
        <v>0</v>
      </c>
    </row>
    <row r="17" spans="1:9" x14ac:dyDescent="0.2">
      <c r="A17" s="265" t="s">
        <v>522</v>
      </c>
      <c r="B17" s="266"/>
      <c r="C17" s="267" t="s">
        <v>523</v>
      </c>
      <c r="D17" s="133">
        <v>0</v>
      </c>
      <c r="E17" s="133">
        <v>0</v>
      </c>
      <c r="F17" s="133">
        <f t="shared" si="2"/>
        <v>0</v>
      </c>
      <c r="G17" s="133">
        <v>0</v>
      </c>
      <c r="H17" s="133">
        <v>0</v>
      </c>
      <c r="I17" s="133">
        <f t="shared" si="3"/>
        <v>0</v>
      </c>
    </row>
    <row r="18" spans="1:9" ht="11.25" customHeight="1" x14ac:dyDescent="0.2">
      <c r="A18" s="265">
        <v>0</v>
      </c>
      <c r="B18" s="261" t="s">
        <v>524</v>
      </c>
      <c r="C18" s="262"/>
      <c r="D18" s="269">
        <f t="shared" ref="D18:I18" si="4">SUM(D19:D21)</f>
        <v>117419602</v>
      </c>
      <c r="E18" s="269">
        <f t="shared" si="4"/>
        <v>77937946.989999995</v>
      </c>
      <c r="F18" s="269">
        <f t="shared" si="4"/>
        <v>195357548.99000001</v>
      </c>
      <c r="G18" s="269">
        <f t="shared" si="4"/>
        <v>194590697.5</v>
      </c>
      <c r="H18" s="269">
        <f t="shared" si="4"/>
        <v>194590697.5</v>
      </c>
      <c r="I18" s="269">
        <f t="shared" si="4"/>
        <v>766851.49000000954</v>
      </c>
    </row>
    <row r="19" spans="1:9" x14ac:dyDescent="0.2">
      <c r="A19" s="265" t="s">
        <v>525</v>
      </c>
      <c r="B19" s="266"/>
      <c r="C19" s="267" t="s">
        <v>526</v>
      </c>
      <c r="D19" s="133">
        <v>117419602</v>
      </c>
      <c r="E19" s="133">
        <v>77937946.989999995</v>
      </c>
      <c r="F19" s="133">
        <f t="shared" ref="F19" si="5">D19+E19</f>
        <v>195357548.99000001</v>
      </c>
      <c r="G19" s="133">
        <v>194590697.5</v>
      </c>
      <c r="H19" s="133">
        <v>194590697.5</v>
      </c>
      <c r="I19" s="133">
        <f t="shared" ref="I19" si="6">F19-G19</f>
        <v>766851.49000000954</v>
      </c>
    </row>
    <row r="20" spans="1:9" ht="11.25" customHeight="1" x14ac:dyDescent="0.2">
      <c r="A20" s="265" t="s">
        <v>527</v>
      </c>
      <c r="B20" s="266"/>
      <c r="C20" s="267" t="s">
        <v>528</v>
      </c>
      <c r="D20" s="133">
        <v>0</v>
      </c>
      <c r="E20" s="133">
        <v>0</v>
      </c>
      <c r="F20" s="133">
        <f>D20+E20</f>
        <v>0</v>
      </c>
      <c r="G20" s="133">
        <v>0</v>
      </c>
      <c r="H20" s="133">
        <v>0</v>
      </c>
      <c r="I20" s="133">
        <f>F20-G20</f>
        <v>0</v>
      </c>
    </row>
    <row r="21" spans="1:9" x14ac:dyDescent="0.2">
      <c r="A21" s="265" t="s">
        <v>529</v>
      </c>
      <c r="B21" s="266"/>
      <c r="C21" s="267" t="s">
        <v>530</v>
      </c>
      <c r="D21" s="270">
        <v>0</v>
      </c>
      <c r="E21" s="270">
        <v>0</v>
      </c>
      <c r="F21" s="268">
        <f>D21+E21</f>
        <v>0</v>
      </c>
      <c r="G21" s="133">
        <v>0</v>
      </c>
      <c r="H21" s="133">
        <v>0</v>
      </c>
      <c r="I21" s="268">
        <f>F21-G21</f>
        <v>0</v>
      </c>
    </row>
    <row r="22" spans="1:9" x14ac:dyDescent="0.2">
      <c r="A22" s="260">
        <v>0</v>
      </c>
      <c r="B22" s="261" t="s">
        <v>531</v>
      </c>
      <c r="C22" s="262"/>
      <c r="D22" s="264">
        <f t="shared" ref="D22:I22" si="7">SUM(D23:D24)</f>
        <v>0</v>
      </c>
      <c r="E22" s="264">
        <f t="shared" si="7"/>
        <v>0</v>
      </c>
      <c r="F22" s="264">
        <f t="shared" si="7"/>
        <v>0</v>
      </c>
      <c r="G22" s="264">
        <f t="shared" si="7"/>
        <v>0</v>
      </c>
      <c r="H22" s="264">
        <f t="shared" si="7"/>
        <v>0</v>
      </c>
      <c r="I22" s="264">
        <f t="shared" si="7"/>
        <v>0</v>
      </c>
    </row>
    <row r="23" spans="1:9" x14ac:dyDescent="0.2">
      <c r="A23" s="265" t="s">
        <v>532</v>
      </c>
      <c r="B23" s="266"/>
      <c r="C23" s="267" t="s">
        <v>533</v>
      </c>
      <c r="D23" s="268">
        <v>0</v>
      </c>
      <c r="E23" s="268">
        <v>0</v>
      </c>
      <c r="F23" s="268">
        <f>D23+E23</f>
        <v>0</v>
      </c>
      <c r="G23" s="268">
        <v>0</v>
      </c>
      <c r="H23" s="268">
        <v>0</v>
      </c>
      <c r="I23" s="268">
        <f>F23-G23</f>
        <v>0</v>
      </c>
    </row>
    <row r="24" spans="1:9" x14ac:dyDescent="0.2">
      <c r="A24" s="265" t="s">
        <v>534</v>
      </c>
      <c r="B24" s="266"/>
      <c r="C24" s="267" t="s">
        <v>535</v>
      </c>
      <c r="D24" s="268">
        <v>0</v>
      </c>
      <c r="E24" s="268">
        <v>0</v>
      </c>
      <c r="F24" s="268">
        <f>D24+E24</f>
        <v>0</v>
      </c>
      <c r="G24" s="268">
        <v>0</v>
      </c>
      <c r="H24" s="268">
        <v>0</v>
      </c>
      <c r="I24" s="268">
        <f>F24-G24</f>
        <v>0</v>
      </c>
    </row>
    <row r="25" spans="1:9" x14ac:dyDescent="0.2">
      <c r="A25" s="265">
        <v>0</v>
      </c>
      <c r="B25" s="261" t="s">
        <v>536</v>
      </c>
      <c r="C25" s="262"/>
      <c r="D25" s="264">
        <f t="shared" ref="D25:I25" si="8">SUM(D26:D29)</f>
        <v>0</v>
      </c>
      <c r="E25" s="264">
        <f t="shared" si="8"/>
        <v>0</v>
      </c>
      <c r="F25" s="264">
        <f t="shared" si="8"/>
        <v>0</v>
      </c>
      <c r="G25" s="264">
        <f t="shared" si="8"/>
        <v>0</v>
      </c>
      <c r="H25" s="264">
        <f t="shared" si="8"/>
        <v>0</v>
      </c>
      <c r="I25" s="264">
        <f t="shared" si="8"/>
        <v>0</v>
      </c>
    </row>
    <row r="26" spans="1:9" x14ac:dyDescent="0.2">
      <c r="A26" s="265" t="s">
        <v>537</v>
      </c>
      <c r="B26" s="266"/>
      <c r="C26" s="267" t="s">
        <v>538</v>
      </c>
      <c r="D26" s="268">
        <v>0</v>
      </c>
      <c r="E26" s="268">
        <v>0</v>
      </c>
      <c r="F26" s="268">
        <f>D26+E26</f>
        <v>0</v>
      </c>
      <c r="G26" s="268">
        <v>0</v>
      </c>
      <c r="H26" s="268">
        <v>0</v>
      </c>
      <c r="I26" s="268">
        <f>F26-G26</f>
        <v>0</v>
      </c>
    </row>
    <row r="27" spans="1:9" x14ac:dyDescent="0.2">
      <c r="A27" s="265" t="s">
        <v>539</v>
      </c>
      <c r="B27" s="266"/>
      <c r="C27" s="267" t="s">
        <v>540</v>
      </c>
      <c r="D27" s="268">
        <v>0</v>
      </c>
      <c r="E27" s="268">
        <v>0</v>
      </c>
      <c r="F27" s="268">
        <f>D27+E27</f>
        <v>0</v>
      </c>
      <c r="G27" s="268">
        <v>0</v>
      </c>
      <c r="H27" s="268">
        <v>0</v>
      </c>
      <c r="I27" s="268">
        <f>F27-G27</f>
        <v>0</v>
      </c>
    </row>
    <row r="28" spans="1:9" x14ac:dyDescent="0.2">
      <c r="A28" s="265" t="s">
        <v>541</v>
      </c>
      <c r="B28" s="266"/>
      <c r="C28" s="267" t="s">
        <v>542</v>
      </c>
      <c r="D28" s="268">
        <v>0</v>
      </c>
      <c r="E28" s="268">
        <v>0</v>
      </c>
      <c r="F28" s="268">
        <f>D28+E28</f>
        <v>0</v>
      </c>
      <c r="G28" s="268">
        <v>0</v>
      </c>
      <c r="H28" s="268">
        <v>0</v>
      </c>
      <c r="I28" s="268">
        <f>F28-G28</f>
        <v>0</v>
      </c>
    </row>
    <row r="29" spans="1:9" x14ac:dyDescent="0.2">
      <c r="A29" s="265" t="s">
        <v>543</v>
      </c>
      <c r="B29" s="266"/>
      <c r="C29" s="267" t="s">
        <v>544</v>
      </c>
      <c r="D29" s="268">
        <v>0</v>
      </c>
      <c r="E29" s="268">
        <v>0</v>
      </c>
      <c r="F29" s="268">
        <f>D29+E29</f>
        <v>0</v>
      </c>
      <c r="G29" s="268">
        <v>0</v>
      </c>
      <c r="H29" s="268">
        <v>0</v>
      </c>
      <c r="I29" s="268">
        <f>F29-G29</f>
        <v>0</v>
      </c>
    </row>
    <row r="30" spans="1:9" x14ac:dyDescent="0.2">
      <c r="A30" s="265">
        <v>0</v>
      </c>
      <c r="B30" s="261" t="s">
        <v>545</v>
      </c>
      <c r="C30" s="262"/>
      <c r="D30" s="264">
        <f t="shared" ref="D30:I30" si="9">SUM(D31:D34)</f>
        <v>0</v>
      </c>
      <c r="E30" s="264">
        <f t="shared" si="9"/>
        <v>0</v>
      </c>
      <c r="F30" s="264">
        <f t="shared" si="9"/>
        <v>0</v>
      </c>
      <c r="G30" s="264">
        <f t="shared" si="9"/>
        <v>0</v>
      </c>
      <c r="H30" s="264">
        <f t="shared" si="9"/>
        <v>0</v>
      </c>
      <c r="I30" s="264">
        <f t="shared" si="9"/>
        <v>0</v>
      </c>
    </row>
    <row r="31" spans="1:9" x14ac:dyDescent="0.2">
      <c r="A31" s="265" t="s">
        <v>546</v>
      </c>
      <c r="B31" s="266"/>
      <c r="C31" s="267" t="s">
        <v>547</v>
      </c>
      <c r="D31" s="268">
        <v>0</v>
      </c>
      <c r="E31" s="268">
        <v>0</v>
      </c>
      <c r="F31" s="268">
        <f>D31+E31</f>
        <v>0</v>
      </c>
      <c r="G31" s="268">
        <v>0</v>
      </c>
      <c r="H31" s="268">
        <v>0</v>
      </c>
      <c r="I31" s="268">
        <f>F31-G31</f>
        <v>0</v>
      </c>
    </row>
    <row r="32" spans="1:9" x14ac:dyDescent="0.2">
      <c r="A32" s="265" t="s">
        <v>548</v>
      </c>
      <c r="B32" s="262" t="s">
        <v>549</v>
      </c>
      <c r="C32" s="267"/>
      <c r="D32" s="268">
        <v>0</v>
      </c>
      <c r="E32" s="268">
        <v>0</v>
      </c>
      <c r="F32" s="268">
        <f>D32+E32</f>
        <v>0</v>
      </c>
      <c r="G32" s="268">
        <v>0</v>
      </c>
      <c r="H32" s="268">
        <v>0</v>
      </c>
      <c r="I32" s="268">
        <f>F32-G32</f>
        <v>0</v>
      </c>
    </row>
    <row r="33" spans="1:9" x14ac:dyDescent="0.2">
      <c r="A33" s="265" t="s">
        <v>550</v>
      </c>
      <c r="B33" s="262" t="s">
        <v>551</v>
      </c>
      <c r="C33" s="267"/>
      <c r="D33" s="268">
        <v>0</v>
      </c>
      <c r="E33" s="268">
        <v>0</v>
      </c>
      <c r="F33" s="268">
        <f>D33+E33</f>
        <v>0</v>
      </c>
      <c r="G33" s="268">
        <v>0</v>
      </c>
      <c r="H33" s="268">
        <v>0</v>
      </c>
      <c r="I33" s="268">
        <f>F33-G33</f>
        <v>0</v>
      </c>
    </row>
    <row r="34" spans="1:9" x14ac:dyDescent="0.2">
      <c r="A34" s="265" t="s">
        <v>552</v>
      </c>
      <c r="B34" s="262" t="s">
        <v>499</v>
      </c>
      <c r="C34" s="267"/>
      <c r="D34" s="268">
        <v>0</v>
      </c>
      <c r="E34" s="268">
        <v>0</v>
      </c>
      <c r="F34" s="268">
        <f>D34+E34</f>
        <v>0</v>
      </c>
      <c r="G34" s="268">
        <v>0</v>
      </c>
      <c r="H34" s="268">
        <v>0</v>
      </c>
      <c r="I34" s="268">
        <f>F34-G34</f>
        <v>0</v>
      </c>
    </row>
    <row r="35" spans="1:9" ht="15" customHeight="1" x14ac:dyDescent="0.2">
      <c r="A35" s="271" t="s">
        <v>260</v>
      </c>
      <c r="B35" s="272"/>
      <c r="C35" s="273"/>
      <c r="D35" s="274">
        <f t="shared" ref="D35:I35" si="10">+D6+D9+D18+D22+D25+D30</f>
        <v>14344215274.880001</v>
      </c>
      <c r="E35" s="274">
        <f t="shared" si="10"/>
        <v>1098374973.3199999</v>
      </c>
      <c r="F35" s="274">
        <f t="shared" si="10"/>
        <v>15442590248.200001</v>
      </c>
      <c r="G35" s="274">
        <f t="shared" si="10"/>
        <v>15221272698.790001</v>
      </c>
      <c r="H35" s="274">
        <f t="shared" si="10"/>
        <v>15136420885.77</v>
      </c>
      <c r="I35" s="274">
        <f t="shared" si="10"/>
        <v>221317549.40999973</v>
      </c>
    </row>
    <row r="36" spans="1:9" x14ac:dyDescent="0.2">
      <c r="B36" s="245" t="s">
        <v>250</v>
      </c>
      <c r="C36" s="215"/>
      <c r="D36" s="215"/>
      <c r="E36" s="215"/>
      <c r="F36" s="215"/>
      <c r="G36" s="215"/>
      <c r="H36" s="215"/>
      <c r="I36" s="275"/>
    </row>
    <row r="37" spans="1:9" x14ac:dyDescent="0.2">
      <c r="D37" s="276"/>
      <c r="E37" s="276"/>
      <c r="F37" s="276"/>
      <c r="G37" s="276"/>
      <c r="H37" s="276"/>
      <c r="I37" s="276"/>
    </row>
  </sheetData>
  <sheetProtection formatCells="0" formatColumns="0" formatRows="0" autoFilter="0"/>
  <protectedRanges>
    <protectedRange sqref="C39:I65508 B37:B65508 C35:I38" name="Rango1"/>
    <protectedRange sqref="D6:I8 D22:I34 F21 I21" name="Rango1_3"/>
    <protectedRange sqref="D4:I5" name="Rango1_2_2"/>
    <protectedRange sqref="D21:E21" name="Rango1_3_6"/>
    <protectedRange sqref="C30 C6 B10:C17 C9 B19:C21 C18 B23:C24 C22 B26:C29 C25 B7:C8 B31:C34" name="Rango1_3_1"/>
    <protectedRange sqref="D9:I9 D18:I18" name="Rango1_3_4"/>
    <protectedRange sqref="G21:H21" name="Rango1_3_8"/>
    <protectedRange sqref="D20:I20" name="Rango1_3_9"/>
    <protectedRange sqref="D10:I17" name="Rango1_3_3"/>
    <protectedRange sqref="D19:I19" name="Rango1_3_5"/>
  </protectedRanges>
  <mergeCells count="5">
    <mergeCell ref="A1:I1"/>
    <mergeCell ref="A2:C4"/>
    <mergeCell ref="D2:H2"/>
    <mergeCell ref="I2:I3"/>
    <mergeCell ref="A35:C35"/>
  </mergeCells>
  <printOptions horizontalCentered="1"/>
  <pageMargins left="0.78740157480314965" right="0.59055118110236227" top="0.78740157480314965" bottom="0.78740157480314965" header="0.31496062992125984" footer="0.31496062992125984"/>
  <pageSetup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87574-05BB-49EB-8BA4-87C88E68E562}">
  <sheetPr>
    <tabColor rgb="FF00B050"/>
    <pageSetUpPr fitToPage="1"/>
  </sheetPr>
  <dimension ref="A1:P219"/>
  <sheetViews>
    <sheetView showGridLines="0" workbookViewId="0">
      <selection activeCell="C16" sqref="C16"/>
    </sheetView>
  </sheetViews>
  <sheetFormatPr baseColWidth="10" defaultRowHeight="12.75" x14ac:dyDescent="0.2"/>
  <cols>
    <col min="1" max="1" width="2.140625" style="117" customWidth="1"/>
    <col min="2" max="2" width="12.7109375" style="115" customWidth="1"/>
    <col min="3" max="3" width="1.5703125" style="115" customWidth="1"/>
    <col min="4" max="4" width="44" style="115" customWidth="1"/>
    <col min="5" max="5" width="13.42578125" style="115" customWidth="1"/>
    <col min="6" max="6" width="37.85546875" style="115" customWidth="1"/>
    <col min="7" max="7" width="11.7109375" style="115" customWidth="1"/>
    <col min="8" max="8" width="11.7109375" style="115" bestFit="1" customWidth="1"/>
    <col min="9" max="9" width="13.42578125" style="115" bestFit="1" customWidth="1"/>
    <col min="10" max="11" width="12.85546875" style="115" customWidth="1"/>
    <col min="12" max="13" width="15" style="115" customWidth="1"/>
    <col min="14" max="15" width="11.7109375" style="115" bestFit="1" customWidth="1"/>
    <col min="16" max="16" width="10.140625" style="117" bestFit="1" customWidth="1"/>
    <col min="17" max="17" width="10.140625" style="115" bestFit="1" customWidth="1"/>
    <col min="18" max="18" width="13.42578125" style="115" bestFit="1" customWidth="1"/>
    <col min="19" max="256" width="11.42578125" style="115"/>
    <col min="257" max="257" width="2.140625" style="115" customWidth="1"/>
    <col min="258" max="258" width="3.7109375" style="115" customWidth="1"/>
    <col min="259" max="259" width="1.5703125" style="115" customWidth="1"/>
    <col min="260" max="260" width="17.85546875" style="115" customWidth="1"/>
    <col min="261" max="261" width="12.7109375" style="115" customWidth="1"/>
    <col min="262" max="262" width="27.140625" style="115" customWidth="1"/>
    <col min="263" max="263" width="12.42578125" style="115" customWidth="1"/>
    <col min="264" max="264" width="15.28515625" style="115" customWidth="1"/>
    <col min="265" max="265" width="16.140625" style="115" customWidth="1"/>
    <col min="266" max="267" width="15.85546875" style="115" customWidth="1"/>
    <col min="268" max="268" width="14.5703125" style="115" bestFit="1" customWidth="1"/>
    <col min="269" max="269" width="14.5703125" style="115" customWidth="1"/>
    <col min="270" max="270" width="14.5703125" style="115" bestFit="1" customWidth="1"/>
    <col min="271" max="271" width="15.85546875" style="115" customWidth="1"/>
    <col min="272" max="272" width="14.5703125" style="115" customWidth="1"/>
    <col min="273" max="273" width="14" style="115" customWidth="1"/>
    <col min="274" max="274" width="13.42578125" style="115" bestFit="1" customWidth="1"/>
    <col min="275" max="512" width="11.42578125" style="115"/>
    <col min="513" max="513" width="2.140625" style="115" customWidth="1"/>
    <col min="514" max="514" width="3.7109375" style="115" customWidth="1"/>
    <col min="515" max="515" width="1.5703125" style="115" customWidth="1"/>
    <col min="516" max="516" width="17.85546875" style="115" customWidth="1"/>
    <col min="517" max="517" width="12.7109375" style="115" customWidth="1"/>
    <col min="518" max="518" width="27.140625" style="115" customWidth="1"/>
    <col min="519" max="519" width="12.42578125" style="115" customWidth="1"/>
    <col min="520" max="520" width="15.28515625" style="115" customWidth="1"/>
    <col min="521" max="521" width="16.140625" style="115" customWidth="1"/>
    <col min="522" max="523" width="15.85546875" style="115" customWidth="1"/>
    <col min="524" max="524" width="14.5703125" style="115" bestFit="1" customWidth="1"/>
    <col min="525" max="525" width="14.5703125" style="115" customWidth="1"/>
    <col min="526" max="526" width="14.5703125" style="115" bestFit="1" customWidth="1"/>
    <col min="527" max="527" width="15.85546875" style="115" customWidth="1"/>
    <col min="528" max="528" width="14.5703125" style="115" customWidth="1"/>
    <col min="529" max="529" width="14" style="115" customWidth="1"/>
    <col min="530" max="530" width="13.42578125" style="115" bestFit="1" customWidth="1"/>
    <col min="531" max="768" width="11.42578125" style="115"/>
    <col min="769" max="769" width="2.140625" style="115" customWidth="1"/>
    <col min="770" max="770" width="3.7109375" style="115" customWidth="1"/>
    <col min="771" max="771" width="1.5703125" style="115" customWidth="1"/>
    <col min="772" max="772" width="17.85546875" style="115" customWidth="1"/>
    <col min="773" max="773" width="12.7109375" style="115" customWidth="1"/>
    <col min="774" max="774" width="27.140625" style="115" customWidth="1"/>
    <col min="775" max="775" width="12.42578125" style="115" customWidth="1"/>
    <col min="776" max="776" width="15.28515625" style="115" customWidth="1"/>
    <col min="777" max="777" width="16.140625" style="115" customWidth="1"/>
    <col min="778" max="779" width="15.85546875" style="115" customWidth="1"/>
    <col min="780" max="780" width="14.5703125" style="115" bestFit="1" customWidth="1"/>
    <col min="781" max="781" width="14.5703125" style="115" customWidth="1"/>
    <col min="782" max="782" width="14.5703125" style="115" bestFit="1" customWidth="1"/>
    <col min="783" max="783" width="15.85546875" style="115" customWidth="1"/>
    <col min="784" max="784" width="14.5703125" style="115" customWidth="1"/>
    <col min="785" max="785" width="14" style="115" customWidth="1"/>
    <col min="786" max="786" width="13.42578125" style="115" bestFit="1" customWidth="1"/>
    <col min="787" max="1024" width="11.42578125" style="115"/>
    <col min="1025" max="1025" width="2.140625" style="115" customWidth="1"/>
    <col min="1026" max="1026" width="3.7109375" style="115" customWidth="1"/>
    <col min="1027" max="1027" width="1.5703125" style="115" customWidth="1"/>
    <col min="1028" max="1028" width="17.85546875" style="115" customWidth="1"/>
    <col min="1029" max="1029" width="12.7109375" style="115" customWidth="1"/>
    <col min="1030" max="1030" width="27.140625" style="115" customWidth="1"/>
    <col min="1031" max="1031" width="12.42578125" style="115" customWidth="1"/>
    <col min="1032" max="1032" width="15.28515625" style="115" customWidth="1"/>
    <col min="1033" max="1033" width="16.140625" style="115" customWidth="1"/>
    <col min="1034" max="1035" width="15.85546875" style="115" customWidth="1"/>
    <col min="1036" max="1036" width="14.5703125" style="115" bestFit="1" customWidth="1"/>
    <col min="1037" max="1037" width="14.5703125" style="115" customWidth="1"/>
    <col min="1038" max="1038" width="14.5703125" style="115" bestFit="1" customWidth="1"/>
    <col min="1039" max="1039" width="15.85546875" style="115" customWidth="1"/>
    <col min="1040" max="1040" width="14.5703125" style="115" customWidth="1"/>
    <col min="1041" max="1041" width="14" style="115" customWidth="1"/>
    <col min="1042" max="1042" width="13.42578125" style="115" bestFit="1" customWidth="1"/>
    <col min="1043" max="1280" width="11.42578125" style="115"/>
    <col min="1281" max="1281" width="2.140625" style="115" customWidth="1"/>
    <col min="1282" max="1282" width="3.7109375" style="115" customWidth="1"/>
    <col min="1283" max="1283" width="1.5703125" style="115" customWidth="1"/>
    <col min="1284" max="1284" width="17.85546875" style="115" customWidth="1"/>
    <col min="1285" max="1285" width="12.7109375" style="115" customWidth="1"/>
    <col min="1286" max="1286" width="27.140625" style="115" customWidth="1"/>
    <col min="1287" max="1287" width="12.42578125" style="115" customWidth="1"/>
    <col min="1288" max="1288" width="15.28515625" style="115" customWidth="1"/>
    <col min="1289" max="1289" width="16.140625" style="115" customWidth="1"/>
    <col min="1290" max="1291" width="15.85546875" style="115" customWidth="1"/>
    <col min="1292" max="1292" width="14.5703125" style="115" bestFit="1" customWidth="1"/>
    <col min="1293" max="1293" width="14.5703125" style="115" customWidth="1"/>
    <col min="1294" max="1294" width="14.5703125" style="115" bestFit="1" customWidth="1"/>
    <col min="1295" max="1295" width="15.85546875" style="115" customWidth="1"/>
    <col min="1296" max="1296" width="14.5703125" style="115" customWidth="1"/>
    <col min="1297" max="1297" width="14" style="115" customWidth="1"/>
    <col min="1298" max="1298" width="13.42578125" style="115" bestFit="1" customWidth="1"/>
    <col min="1299" max="1536" width="11.42578125" style="115"/>
    <col min="1537" max="1537" width="2.140625" style="115" customWidth="1"/>
    <col min="1538" max="1538" width="3.7109375" style="115" customWidth="1"/>
    <col min="1539" max="1539" width="1.5703125" style="115" customWidth="1"/>
    <col min="1540" max="1540" width="17.85546875" style="115" customWidth="1"/>
    <col min="1541" max="1541" width="12.7109375" style="115" customWidth="1"/>
    <col min="1542" max="1542" width="27.140625" style="115" customWidth="1"/>
    <col min="1543" max="1543" width="12.42578125" style="115" customWidth="1"/>
    <col min="1544" max="1544" width="15.28515625" style="115" customWidth="1"/>
    <col min="1545" max="1545" width="16.140625" style="115" customWidth="1"/>
    <col min="1546" max="1547" width="15.85546875" style="115" customWidth="1"/>
    <col min="1548" max="1548" width="14.5703125" style="115" bestFit="1" customWidth="1"/>
    <col min="1549" max="1549" width="14.5703125" style="115" customWidth="1"/>
    <col min="1550" max="1550" width="14.5703125" style="115" bestFit="1" customWidth="1"/>
    <col min="1551" max="1551" width="15.85546875" style="115" customWidth="1"/>
    <col min="1552" max="1552" width="14.5703125" style="115" customWidth="1"/>
    <col min="1553" max="1553" width="14" style="115" customWidth="1"/>
    <col min="1554" max="1554" width="13.42578125" style="115" bestFit="1" customWidth="1"/>
    <col min="1555" max="1792" width="11.42578125" style="115"/>
    <col min="1793" max="1793" width="2.140625" style="115" customWidth="1"/>
    <col min="1794" max="1794" width="3.7109375" style="115" customWidth="1"/>
    <col min="1795" max="1795" width="1.5703125" style="115" customWidth="1"/>
    <col min="1796" max="1796" width="17.85546875" style="115" customWidth="1"/>
    <col min="1797" max="1797" width="12.7109375" style="115" customWidth="1"/>
    <col min="1798" max="1798" width="27.140625" style="115" customWidth="1"/>
    <col min="1799" max="1799" width="12.42578125" style="115" customWidth="1"/>
    <col min="1800" max="1800" width="15.28515625" style="115" customWidth="1"/>
    <col min="1801" max="1801" width="16.140625" style="115" customWidth="1"/>
    <col min="1802" max="1803" width="15.85546875" style="115" customWidth="1"/>
    <col min="1804" max="1804" width="14.5703125" style="115" bestFit="1" customWidth="1"/>
    <col min="1805" max="1805" width="14.5703125" style="115" customWidth="1"/>
    <col min="1806" max="1806" width="14.5703125" style="115" bestFit="1" customWidth="1"/>
    <col min="1807" max="1807" width="15.85546875" style="115" customWidth="1"/>
    <col min="1808" max="1808" width="14.5703125" style="115" customWidth="1"/>
    <col min="1809" max="1809" width="14" style="115" customWidth="1"/>
    <col min="1810" max="1810" width="13.42578125" style="115" bestFit="1" customWidth="1"/>
    <col min="1811" max="2048" width="11.42578125" style="115"/>
    <col min="2049" max="2049" width="2.140625" style="115" customWidth="1"/>
    <col min="2050" max="2050" width="3.7109375" style="115" customWidth="1"/>
    <col min="2051" max="2051" width="1.5703125" style="115" customWidth="1"/>
    <col min="2052" max="2052" width="17.85546875" style="115" customWidth="1"/>
    <col min="2053" max="2053" width="12.7109375" style="115" customWidth="1"/>
    <col min="2054" max="2054" width="27.140625" style="115" customWidth="1"/>
    <col min="2055" max="2055" width="12.42578125" style="115" customWidth="1"/>
    <col min="2056" max="2056" width="15.28515625" style="115" customWidth="1"/>
    <col min="2057" max="2057" width="16.140625" style="115" customWidth="1"/>
    <col min="2058" max="2059" width="15.85546875" style="115" customWidth="1"/>
    <col min="2060" max="2060" width="14.5703125" style="115" bestFit="1" customWidth="1"/>
    <col min="2061" max="2061" width="14.5703125" style="115" customWidth="1"/>
    <col min="2062" max="2062" width="14.5703125" style="115" bestFit="1" customWidth="1"/>
    <col min="2063" max="2063" width="15.85546875" style="115" customWidth="1"/>
    <col min="2064" max="2064" width="14.5703125" style="115" customWidth="1"/>
    <col min="2065" max="2065" width="14" style="115" customWidth="1"/>
    <col min="2066" max="2066" width="13.42578125" style="115" bestFit="1" customWidth="1"/>
    <col min="2067" max="2304" width="11.42578125" style="115"/>
    <col min="2305" max="2305" width="2.140625" style="115" customWidth="1"/>
    <col min="2306" max="2306" width="3.7109375" style="115" customWidth="1"/>
    <col min="2307" max="2307" width="1.5703125" style="115" customWidth="1"/>
    <col min="2308" max="2308" width="17.85546875" style="115" customWidth="1"/>
    <col min="2309" max="2309" width="12.7109375" style="115" customWidth="1"/>
    <col min="2310" max="2310" width="27.140625" style="115" customWidth="1"/>
    <col min="2311" max="2311" width="12.42578125" style="115" customWidth="1"/>
    <col min="2312" max="2312" width="15.28515625" style="115" customWidth="1"/>
    <col min="2313" max="2313" width="16.140625" style="115" customWidth="1"/>
    <col min="2314" max="2315" width="15.85546875" style="115" customWidth="1"/>
    <col min="2316" max="2316" width="14.5703125" style="115" bestFit="1" customWidth="1"/>
    <col min="2317" max="2317" width="14.5703125" style="115" customWidth="1"/>
    <col min="2318" max="2318" width="14.5703125" style="115" bestFit="1" customWidth="1"/>
    <col min="2319" max="2319" width="15.85546875" style="115" customWidth="1"/>
    <col min="2320" max="2320" width="14.5703125" style="115" customWidth="1"/>
    <col min="2321" max="2321" width="14" style="115" customWidth="1"/>
    <col min="2322" max="2322" width="13.42578125" style="115" bestFit="1" customWidth="1"/>
    <col min="2323" max="2560" width="11.42578125" style="115"/>
    <col min="2561" max="2561" width="2.140625" style="115" customWidth="1"/>
    <col min="2562" max="2562" width="3.7109375" style="115" customWidth="1"/>
    <col min="2563" max="2563" width="1.5703125" style="115" customWidth="1"/>
    <col min="2564" max="2564" width="17.85546875" style="115" customWidth="1"/>
    <col min="2565" max="2565" width="12.7109375" style="115" customWidth="1"/>
    <col min="2566" max="2566" width="27.140625" style="115" customWidth="1"/>
    <col min="2567" max="2567" width="12.42578125" style="115" customWidth="1"/>
    <col min="2568" max="2568" width="15.28515625" style="115" customWidth="1"/>
    <col min="2569" max="2569" width="16.140625" style="115" customWidth="1"/>
    <col min="2570" max="2571" width="15.85546875" style="115" customWidth="1"/>
    <col min="2572" max="2572" width="14.5703125" style="115" bestFit="1" customWidth="1"/>
    <col min="2573" max="2573" width="14.5703125" style="115" customWidth="1"/>
    <col min="2574" max="2574" width="14.5703125" style="115" bestFit="1" customWidth="1"/>
    <col min="2575" max="2575" width="15.85546875" style="115" customWidth="1"/>
    <col min="2576" max="2576" width="14.5703125" style="115" customWidth="1"/>
    <col min="2577" max="2577" width="14" style="115" customWidth="1"/>
    <col min="2578" max="2578" width="13.42578125" style="115" bestFit="1" customWidth="1"/>
    <col min="2579" max="2816" width="11.42578125" style="115"/>
    <col min="2817" max="2817" width="2.140625" style="115" customWidth="1"/>
    <col min="2818" max="2818" width="3.7109375" style="115" customWidth="1"/>
    <col min="2819" max="2819" width="1.5703125" style="115" customWidth="1"/>
    <col min="2820" max="2820" width="17.85546875" style="115" customWidth="1"/>
    <col min="2821" max="2821" width="12.7109375" style="115" customWidth="1"/>
    <col min="2822" max="2822" width="27.140625" style="115" customWidth="1"/>
    <col min="2823" max="2823" width="12.42578125" style="115" customWidth="1"/>
    <col min="2824" max="2824" width="15.28515625" style="115" customWidth="1"/>
    <col min="2825" max="2825" width="16.140625" style="115" customWidth="1"/>
    <col min="2826" max="2827" width="15.85546875" style="115" customWidth="1"/>
    <col min="2828" max="2828" width="14.5703125" style="115" bestFit="1" customWidth="1"/>
    <col min="2829" max="2829" width="14.5703125" style="115" customWidth="1"/>
    <col min="2830" max="2830" width="14.5703125" style="115" bestFit="1" customWidth="1"/>
    <col min="2831" max="2831" width="15.85546875" style="115" customWidth="1"/>
    <col min="2832" max="2832" width="14.5703125" style="115" customWidth="1"/>
    <col min="2833" max="2833" width="14" style="115" customWidth="1"/>
    <col min="2834" max="2834" width="13.42578125" style="115" bestFit="1" customWidth="1"/>
    <col min="2835" max="3072" width="11.42578125" style="115"/>
    <col min="3073" max="3073" width="2.140625" style="115" customWidth="1"/>
    <col min="3074" max="3074" width="3.7109375" style="115" customWidth="1"/>
    <col min="3075" max="3075" width="1.5703125" style="115" customWidth="1"/>
    <col min="3076" max="3076" width="17.85546875" style="115" customWidth="1"/>
    <col min="3077" max="3077" width="12.7109375" style="115" customWidth="1"/>
    <col min="3078" max="3078" width="27.140625" style="115" customWidth="1"/>
    <col min="3079" max="3079" width="12.42578125" style="115" customWidth="1"/>
    <col min="3080" max="3080" width="15.28515625" style="115" customWidth="1"/>
    <col min="3081" max="3081" width="16.140625" style="115" customWidth="1"/>
    <col min="3082" max="3083" width="15.85546875" style="115" customWidth="1"/>
    <col min="3084" max="3084" width="14.5703125" style="115" bestFit="1" customWidth="1"/>
    <col min="3085" max="3085" width="14.5703125" style="115" customWidth="1"/>
    <col min="3086" max="3086" width="14.5703125" style="115" bestFit="1" customWidth="1"/>
    <col min="3087" max="3087" width="15.85546875" style="115" customWidth="1"/>
    <col min="3088" max="3088" width="14.5703125" style="115" customWidth="1"/>
    <col min="3089" max="3089" width="14" style="115" customWidth="1"/>
    <col min="3090" max="3090" width="13.42578125" style="115" bestFit="1" customWidth="1"/>
    <col min="3091" max="3328" width="11.42578125" style="115"/>
    <col min="3329" max="3329" width="2.140625" style="115" customWidth="1"/>
    <col min="3330" max="3330" width="3.7109375" style="115" customWidth="1"/>
    <col min="3331" max="3331" width="1.5703125" style="115" customWidth="1"/>
    <col min="3332" max="3332" width="17.85546875" style="115" customWidth="1"/>
    <col min="3333" max="3333" width="12.7109375" style="115" customWidth="1"/>
    <col min="3334" max="3334" width="27.140625" style="115" customWidth="1"/>
    <col min="3335" max="3335" width="12.42578125" style="115" customWidth="1"/>
    <col min="3336" max="3336" width="15.28515625" style="115" customWidth="1"/>
    <col min="3337" max="3337" width="16.140625" style="115" customWidth="1"/>
    <col min="3338" max="3339" width="15.85546875" style="115" customWidth="1"/>
    <col min="3340" max="3340" width="14.5703125" style="115" bestFit="1" customWidth="1"/>
    <col min="3341" max="3341" width="14.5703125" style="115" customWidth="1"/>
    <col min="3342" max="3342" width="14.5703125" style="115" bestFit="1" customWidth="1"/>
    <col min="3343" max="3343" width="15.85546875" style="115" customWidth="1"/>
    <col min="3344" max="3344" width="14.5703125" style="115" customWidth="1"/>
    <col min="3345" max="3345" width="14" style="115" customWidth="1"/>
    <col min="3346" max="3346" width="13.42578125" style="115" bestFit="1" customWidth="1"/>
    <col min="3347" max="3584" width="11.42578125" style="115"/>
    <col min="3585" max="3585" width="2.140625" style="115" customWidth="1"/>
    <col min="3586" max="3586" width="3.7109375" style="115" customWidth="1"/>
    <col min="3587" max="3587" width="1.5703125" style="115" customWidth="1"/>
    <col min="3588" max="3588" width="17.85546875" style="115" customWidth="1"/>
    <col min="3589" max="3589" width="12.7109375" style="115" customWidth="1"/>
    <col min="3590" max="3590" width="27.140625" style="115" customWidth="1"/>
    <col min="3591" max="3591" width="12.42578125" style="115" customWidth="1"/>
    <col min="3592" max="3592" width="15.28515625" style="115" customWidth="1"/>
    <col min="3593" max="3593" width="16.140625" style="115" customWidth="1"/>
    <col min="3594" max="3595" width="15.85546875" style="115" customWidth="1"/>
    <col min="3596" max="3596" width="14.5703125" style="115" bestFit="1" customWidth="1"/>
    <col min="3597" max="3597" width="14.5703125" style="115" customWidth="1"/>
    <col min="3598" max="3598" width="14.5703125" style="115" bestFit="1" customWidth="1"/>
    <col min="3599" max="3599" width="15.85546875" style="115" customWidth="1"/>
    <col min="3600" max="3600" width="14.5703125" style="115" customWidth="1"/>
    <col min="3601" max="3601" width="14" style="115" customWidth="1"/>
    <col min="3602" max="3602" width="13.42578125" style="115" bestFit="1" customWidth="1"/>
    <col min="3603" max="3840" width="11.42578125" style="115"/>
    <col min="3841" max="3841" width="2.140625" style="115" customWidth="1"/>
    <col min="3842" max="3842" width="3.7109375" style="115" customWidth="1"/>
    <col min="3843" max="3843" width="1.5703125" style="115" customWidth="1"/>
    <col min="3844" max="3844" width="17.85546875" style="115" customWidth="1"/>
    <col min="3845" max="3845" width="12.7109375" style="115" customWidth="1"/>
    <col min="3846" max="3846" width="27.140625" style="115" customWidth="1"/>
    <col min="3847" max="3847" width="12.42578125" style="115" customWidth="1"/>
    <col min="3848" max="3848" width="15.28515625" style="115" customWidth="1"/>
    <col min="3849" max="3849" width="16.140625" style="115" customWidth="1"/>
    <col min="3850" max="3851" width="15.85546875" style="115" customWidth="1"/>
    <col min="3852" max="3852" width="14.5703125" style="115" bestFit="1" customWidth="1"/>
    <col min="3853" max="3853" width="14.5703125" style="115" customWidth="1"/>
    <col min="3854" max="3854" width="14.5703125" style="115" bestFit="1" customWidth="1"/>
    <col min="3855" max="3855" width="15.85546875" style="115" customWidth="1"/>
    <col min="3856" max="3856" width="14.5703125" style="115" customWidth="1"/>
    <col min="3857" max="3857" width="14" style="115" customWidth="1"/>
    <col min="3858" max="3858" width="13.42578125" style="115" bestFit="1" customWidth="1"/>
    <col min="3859" max="4096" width="11.42578125" style="115"/>
    <col min="4097" max="4097" width="2.140625" style="115" customWidth="1"/>
    <col min="4098" max="4098" width="3.7109375" style="115" customWidth="1"/>
    <col min="4099" max="4099" width="1.5703125" style="115" customWidth="1"/>
    <col min="4100" max="4100" width="17.85546875" style="115" customWidth="1"/>
    <col min="4101" max="4101" width="12.7109375" style="115" customWidth="1"/>
    <col min="4102" max="4102" width="27.140625" style="115" customWidth="1"/>
    <col min="4103" max="4103" width="12.42578125" style="115" customWidth="1"/>
    <col min="4104" max="4104" width="15.28515625" style="115" customWidth="1"/>
    <col min="4105" max="4105" width="16.140625" style="115" customWidth="1"/>
    <col min="4106" max="4107" width="15.85546875" style="115" customWidth="1"/>
    <col min="4108" max="4108" width="14.5703125" style="115" bestFit="1" customWidth="1"/>
    <col min="4109" max="4109" width="14.5703125" style="115" customWidth="1"/>
    <col min="4110" max="4110" width="14.5703125" style="115" bestFit="1" customWidth="1"/>
    <col min="4111" max="4111" width="15.85546875" style="115" customWidth="1"/>
    <col min="4112" max="4112" width="14.5703125" style="115" customWidth="1"/>
    <col min="4113" max="4113" width="14" style="115" customWidth="1"/>
    <col min="4114" max="4114" width="13.42578125" style="115" bestFit="1" customWidth="1"/>
    <col min="4115" max="4352" width="11.42578125" style="115"/>
    <col min="4353" max="4353" width="2.140625" style="115" customWidth="1"/>
    <col min="4354" max="4354" width="3.7109375" style="115" customWidth="1"/>
    <col min="4355" max="4355" width="1.5703125" style="115" customWidth="1"/>
    <col min="4356" max="4356" width="17.85546875" style="115" customWidth="1"/>
    <col min="4357" max="4357" width="12.7109375" style="115" customWidth="1"/>
    <col min="4358" max="4358" width="27.140625" style="115" customWidth="1"/>
    <col min="4359" max="4359" width="12.42578125" style="115" customWidth="1"/>
    <col min="4360" max="4360" width="15.28515625" style="115" customWidth="1"/>
    <col min="4361" max="4361" width="16.140625" style="115" customWidth="1"/>
    <col min="4362" max="4363" width="15.85546875" style="115" customWidth="1"/>
    <col min="4364" max="4364" width="14.5703125" style="115" bestFit="1" customWidth="1"/>
    <col min="4365" max="4365" width="14.5703125" style="115" customWidth="1"/>
    <col min="4366" max="4366" width="14.5703125" style="115" bestFit="1" customWidth="1"/>
    <col min="4367" max="4367" width="15.85546875" style="115" customWidth="1"/>
    <col min="4368" max="4368" width="14.5703125" style="115" customWidth="1"/>
    <col min="4369" max="4369" width="14" style="115" customWidth="1"/>
    <col min="4370" max="4370" width="13.42578125" style="115" bestFit="1" customWidth="1"/>
    <col min="4371" max="4608" width="11.42578125" style="115"/>
    <col min="4609" max="4609" width="2.140625" style="115" customWidth="1"/>
    <col min="4610" max="4610" width="3.7109375" style="115" customWidth="1"/>
    <col min="4611" max="4611" width="1.5703125" style="115" customWidth="1"/>
    <col min="4612" max="4612" width="17.85546875" style="115" customWidth="1"/>
    <col min="4613" max="4613" width="12.7109375" style="115" customWidth="1"/>
    <col min="4614" max="4614" width="27.140625" style="115" customWidth="1"/>
    <col min="4615" max="4615" width="12.42578125" style="115" customWidth="1"/>
    <col min="4616" max="4616" width="15.28515625" style="115" customWidth="1"/>
    <col min="4617" max="4617" width="16.140625" style="115" customWidth="1"/>
    <col min="4618" max="4619" width="15.85546875" style="115" customWidth="1"/>
    <col min="4620" max="4620" width="14.5703125" style="115" bestFit="1" customWidth="1"/>
    <col min="4621" max="4621" width="14.5703125" style="115" customWidth="1"/>
    <col min="4622" max="4622" width="14.5703125" style="115" bestFit="1" customWidth="1"/>
    <col min="4623" max="4623" width="15.85546875" style="115" customWidth="1"/>
    <col min="4624" max="4624" width="14.5703125" style="115" customWidth="1"/>
    <col min="4625" max="4625" width="14" style="115" customWidth="1"/>
    <col min="4626" max="4626" width="13.42578125" style="115" bestFit="1" customWidth="1"/>
    <col min="4627" max="4864" width="11.42578125" style="115"/>
    <col min="4865" max="4865" width="2.140625" style="115" customWidth="1"/>
    <col min="4866" max="4866" width="3.7109375" style="115" customWidth="1"/>
    <col min="4867" max="4867" width="1.5703125" style="115" customWidth="1"/>
    <col min="4868" max="4868" width="17.85546875" style="115" customWidth="1"/>
    <col min="4869" max="4869" width="12.7109375" style="115" customWidth="1"/>
    <col min="4870" max="4870" width="27.140625" style="115" customWidth="1"/>
    <col min="4871" max="4871" width="12.42578125" style="115" customWidth="1"/>
    <col min="4872" max="4872" width="15.28515625" style="115" customWidth="1"/>
    <col min="4873" max="4873" width="16.140625" style="115" customWidth="1"/>
    <col min="4874" max="4875" width="15.85546875" style="115" customWidth="1"/>
    <col min="4876" max="4876" width="14.5703125" style="115" bestFit="1" customWidth="1"/>
    <col min="4877" max="4877" width="14.5703125" style="115" customWidth="1"/>
    <col min="4878" max="4878" width="14.5703125" style="115" bestFit="1" customWidth="1"/>
    <col min="4879" max="4879" width="15.85546875" style="115" customWidth="1"/>
    <col min="4880" max="4880" width="14.5703125" style="115" customWidth="1"/>
    <col min="4881" max="4881" width="14" style="115" customWidth="1"/>
    <col min="4882" max="4882" width="13.42578125" style="115" bestFit="1" customWidth="1"/>
    <col min="4883" max="5120" width="11.42578125" style="115"/>
    <col min="5121" max="5121" width="2.140625" style="115" customWidth="1"/>
    <col min="5122" max="5122" width="3.7109375" style="115" customWidth="1"/>
    <col min="5123" max="5123" width="1.5703125" style="115" customWidth="1"/>
    <col min="5124" max="5124" width="17.85546875" style="115" customWidth="1"/>
    <col min="5125" max="5125" width="12.7109375" style="115" customWidth="1"/>
    <col min="5126" max="5126" width="27.140625" style="115" customWidth="1"/>
    <col min="5127" max="5127" width="12.42578125" style="115" customWidth="1"/>
    <col min="5128" max="5128" width="15.28515625" style="115" customWidth="1"/>
    <col min="5129" max="5129" width="16.140625" style="115" customWidth="1"/>
    <col min="5130" max="5131" width="15.85546875" style="115" customWidth="1"/>
    <col min="5132" max="5132" width="14.5703125" style="115" bestFit="1" customWidth="1"/>
    <col min="5133" max="5133" width="14.5703125" style="115" customWidth="1"/>
    <col min="5134" max="5134" width="14.5703125" style="115" bestFit="1" customWidth="1"/>
    <col min="5135" max="5135" width="15.85546875" style="115" customWidth="1"/>
    <col min="5136" max="5136" width="14.5703125" style="115" customWidth="1"/>
    <col min="5137" max="5137" width="14" style="115" customWidth="1"/>
    <col min="5138" max="5138" width="13.42578125" style="115" bestFit="1" customWidth="1"/>
    <col min="5139" max="5376" width="11.42578125" style="115"/>
    <col min="5377" max="5377" width="2.140625" style="115" customWidth="1"/>
    <col min="5378" max="5378" width="3.7109375" style="115" customWidth="1"/>
    <col min="5379" max="5379" width="1.5703125" style="115" customWidth="1"/>
    <col min="5380" max="5380" width="17.85546875" style="115" customWidth="1"/>
    <col min="5381" max="5381" width="12.7109375" style="115" customWidth="1"/>
    <col min="5382" max="5382" width="27.140625" style="115" customWidth="1"/>
    <col min="5383" max="5383" width="12.42578125" style="115" customWidth="1"/>
    <col min="5384" max="5384" width="15.28515625" style="115" customWidth="1"/>
    <col min="5385" max="5385" width="16.140625" style="115" customWidth="1"/>
    <col min="5386" max="5387" width="15.85546875" style="115" customWidth="1"/>
    <col min="5388" max="5388" width="14.5703125" style="115" bestFit="1" customWidth="1"/>
    <col min="5389" max="5389" width="14.5703125" style="115" customWidth="1"/>
    <col min="5390" max="5390" width="14.5703125" style="115" bestFit="1" customWidth="1"/>
    <col min="5391" max="5391" width="15.85546875" style="115" customWidth="1"/>
    <col min="5392" max="5392" width="14.5703125" style="115" customWidth="1"/>
    <col min="5393" max="5393" width="14" style="115" customWidth="1"/>
    <col min="5394" max="5394" width="13.42578125" style="115" bestFit="1" customWidth="1"/>
    <col min="5395" max="5632" width="11.42578125" style="115"/>
    <col min="5633" max="5633" width="2.140625" style="115" customWidth="1"/>
    <col min="5634" max="5634" width="3.7109375" style="115" customWidth="1"/>
    <col min="5635" max="5635" width="1.5703125" style="115" customWidth="1"/>
    <col min="5636" max="5636" width="17.85546875" style="115" customWidth="1"/>
    <col min="5637" max="5637" width="12.7109375" style="115" customWidth="1"/>
    <col min="5638" max="5638" width="27.140625" style="115" customWidth="1"/>
    <col min="5639" max="5639" width="12.42578125" style="115" customWidth="1"/>
    <col min="5640" max="5640" width="15.28515625" style="115" customWidth="1"/>
    <col min="5641" max="5641" width="16.140625" style="115" customWidth="1"/>
    <col min="5642" max="5643" width="15.85546875" style="115" customWidth="1"/>
    <col min="5644" max="5644" width="14.5703125" style="115" bestFit="1" customWidth="1"/>
    <col min="5645" max="5645" width="14.5703125" style="115" customWidth="1"/>
    <col min="5646" max="5646" width="14.5703125" style="115" bestFit="1" customWidth="1"/>
    <col min="5647" max="5647" width="15.85546875" style="115" customWidth="1"/>
    <col min="5648" max="5648" width="14.5703125" style="115" customWidth="1"/>
    <col min="5649" max="5649" width="14" style="115" customWidth="1"/>
    <col min="5650" max="5650" width="13.42578125" style="115" bestFit="1" customWidth="1"/>
    <col min="5651" max="5888" width="11.42578125" style="115"/>
    <col min="5889" max="5889" width="2.140625" style="115" customWidth="1"/>
    <col min="5890" max="5890" width="3.7109375" style="115" customWidth="1"/>
    <col min="5891" max="5891" width="1.5703125" style="115" customWidth="1"/>
    <col min="5892" max="5892" width="17.85546875" style="115" customWidth="1"/>
    <col min="5893" max="5893" width="12.7109375" style="115" customWidth="1"/>
    <col min="5894" max="5894" width="27.140625" style="115" customWidth="1"/>
    <col min="5895" max="5895" width="12.42578125" style="115" customWidth="1"/>
    <col min="5896" max="5896" width="15.28515625" style="115" customWidth="1"/>
    <col min="5897" max="5897" width="16.140625" style="115" customWidth="1"/>
    <col min="5898" max="5899" width="15.85546875" style="115" customWidth="1"/>
    <col min="5900" max="5900" width="14.5703125" style="115" bestFit="1" customWidth="1"/>
    <col min="5901" max="5901" width="14.5703125" style="115" customWidth="1"/>
    <col min="5902" max="5902" width="14.5703125" style="115" bestFit="1" customWidth="1"/>
    <col min="5903" max="5903" width="15.85546875" style="115" customWidth="1"/>
    <col min="5904" max="5904" width="14.5703125" style="115" customWidth="1"/>
    <col min="5905" max="5905" width="14" style="115" customWidth="1"/>
    <col min="5906" max="5906" width="13.42578125" style="115" bestFit="1" customWidth="1"/>
    <col min="5907" max="6144" width="11.42578125" style="115"/>
    <col min="6145" max="6145" width="2.140625" style="115" customWidth="1"/>
    <col min="6146" max="6146" width="3.7109375" style="115" customWidth="1"/>
    <col min="6147" max="6147" width="1.5703125" style="115" customWidth="1"/>
    <col min="6148" max="6148" width="17.85546875" style="115" customWidth="1"/>
    <col min="6149" max="6149" width="12.7109375" style="115" customWidth="1"/>
    <col min="6150" max="6150" width="27.140625" style="115" customWidth="1"/>
    <col min="6151" max="6151" width="12.42578125" style="115" customWidth="1"/>
    <col min="6152" max="6152" width="15.28515625" style="115" customWidth="1"/>
    <col min="6153" max="6153" width="16.140625" style="115" customWidth="1"/>
    <col min="6154" max="6155" width="15.85546875" style="115" customWidth="1"/>
    <col min="6156" max="6156" width="14.5703125" style="115" bestFit="1" customWidth="1"/>
    <col min="6157" max="6157" width="14.5703125" style="115" customWidth="1"/>
    <col min="6158" max="6158" width="14.5703125" style="115" bestFit="1" customWidth="1"/>
    <col min="6159" max="6159" width="15.85546875" style="115" customWidth="1"/>
    <col min="6160" max="6160" width="14.5703125" style="115" customWidth="1"/>
    <col min="6161" max="6161" width="14" style="115" customWidth="1"/>
    <col min="6162" max="6162" width="13.42578125" style="115" bestFit="1" customWidth="1"/>
    <col min="6163" max="6400" width="11.42578125" style="115"/>
    <col min="6401" max="6401" width="2.140625" style="115" customWidth="1"/>
    <col min="6402" max="6402" width="3.7109375" style="115" customWidth="1"/>
    <col min="6403" max="6403" width="1.5703125" style="115" customWidth="1"/>
    <col min="6404" max="6404" width="17.85546875" style="115" customWidth="1"/>
    <col min="6405" max="6405" width="12.7109375" style="115" customWidth="1"/>
    <col min="6406" max="6406" width="27.140625" style="115" customWidth="1"/>
    <col min="6407" max="6407" width="12.42578125" style="115" customWidth="1"/>
    <col min="6408" max="6408" width="15.28515625" style="115" customWidth="1"/>
    <col min="6409" max="6409" width="16.140625" style="115" customWidth="1"/>
    <col min="6410" max="6411" width="15.85546875" style="115" customWidth="1"/>
    <col min="6412" max="6412" width="14.5703125" style="115" bestFit="1" customWidth="1"/>
    <col min="6413" max="6413" width="14.5703125" style="115" customWidth="1"/>
    <col min="6414" max="6414" width="14.5703125" style="115" bestFit="1" customWidth="1"/>
    <col min="6415" max="6415" width="15.85546875" style="115" customWidth="1"/>
    <col min="6416" max="6416" width="14.5703125" style="115" customWidth="1"/>
    <col min="6417" max="6417" width="14" style="115" customWidth="1"/>
    <col min="6418" max="6418" width="13.42578125" style="115" bestFit="1" customWidth="1"/>
    <col min="6419" max="6656" width="11.42578125" style="115"/>
    <col min="6657" max="6657" width="2.140625" style="115" customWidth="1"/>
    <col min="6658" max="6658" width="3.7109375" style="115" customWidth="1"/>
    <col min="6659" max="6659" width="1.5703125" style="115" customWidth="1"/>
    <col min="6660" max="6660" width="17.85546875" style="115" customWidth="1"/>
    <col min="6661" max="6661" width="12.7109375" style="115" customWidth="1"/>
    <col min="6662" max="6662" width="27.140625" style="115" customWidth="1"/>
    <col min="6663" max="6663" width="12.42578125" style="115" customWidth="1"/>
    <col min="6664" max="6664" width="15.28515625" style="115" customWidth="1"/>
    <col min="6665" max="6665" width="16.140625" style="115" customWidth="1"/>
    <col min="6666" max="6667" width="15.85546875" style="115" customWidth="1"/>
    <col min="6668" max="6668" width="14.5703125" style="115" bestFit="1" customWidth="1"/>
    <col min="6669" max="6669" width="14.5703125" style="115" customWidth="1"/>
    <col min="6670" max="6670" width="14.5703125" style="115" bestFit="1" customWidth="1"/>
    <col min="6671" max="6671" width="15.85546875" style="115" customWidth="1"/>
    <col min="6672" max="6672" width="14.5703125" style="115" customWidth="1"/>
    <col min="6673" max="6673" width="14" style="115" customWidth="1"/>
    <col min="6674" max="6674" width="13.42578125" style="115" bestFit="1" customWidth="1"/>
    <col min="6675" max="6912" width="11.42578125" style="115"/>
    <col min="6913" max="6913" width="2.140625" style="115" customWidth="1"/>
    <col min="6914" max="6914" width="3.7109375" style="115" customWidth="1"/>
    <col min="6915" max="6915" width="1.5703125" style="115" customWidth="1"/>
    <col min="6916" max="6916" width="17.85546875" style="115" customWidth="1"/>
    <col min="6917" max="6917" width="12.7109375" style="115" customWidth="1"/>
    <col min="6918" max="6918" width="27.140625" style="115" customWidth="1"/>
    <col min="6919" max="6919" width="12.42578125" style="115" customWidth="1"/>
    <col min="6920" max="6920" width="15.28515625" style="115" customWidth="1"/>
    <col min="6921" max="6921" width="16.140625" style="115" customWidth="1"/>
    <col min="6922" max="6923" width="15.85546875" style="115" customWidth="1"/>
    <col min="6924" max="6924" width="14.5703125" style="115" bestFit="1" customWidth="1"/>
    <col min="6925" max="6925" width="14.5703125" style="115" customWidth="1"/>
    <col min="6926" max="6926" width="14.5703125" style="115" bestFit="1" customWidth="1"/>
    <col min="6927" max="6927" width="15.85546875" style="115" customWidth="1"/>
    <col min="6928" max="6928" width="14.5703125" style="115" customWidth="1"/>
    <col min="6929" max="6929" width="14" style="115" customWidth="1"/>
    <col min="6930" max="6930" width="13.42578125" style="115" bestFit="1" customWidth="1"/>
    <col min="6931" max="7168" width="11.42578125" style="115"/>
    <col min="7169" max="7169" width="2.140625" style="115" customWidth="1"/>
    <col min="7170" max="7170" width="3.7109375" style="115" customWidth="1"/>
    <col min="7171" max="7171" width="1.5703125" style="115" customWidth="1"/>
    <col min="7172" max="7172" width="17.85546875" style="115" customWidth="1"/>
    <col min="7173" max="7173" width="12.7109375" style="115" customWidth="1"/>
    <col min="7174" max="7174" width="27.140625" style="115" customWidth="1"/>
    <col min="7175" max="7175" width="12.42578125" style="115" customWidth="1"/>
    <col min="7176" max="7176" width="15.28515625" style="115" customWidth="1"/>
    <col min="7177" max="7177" width="16.140625" style="115" customWidth="1"/>
    <col min="7178" max="7179" width="15.85546875" style="115" customWidth="1"/>
    <col min="7180" max="7180" width="14.5703125" style="115" bestFit="1" customWidth="1"/>
    <col min="7181" max="7181" width="14.5703125" style="115" customWidth="1"/>
    <col min="7182" max="7182" width="14.5703125" style="115" bestFit="1" customWidth="1"/>
    <col min="7183" max="7183" width="15.85546875" style="115" customWidth="1"/>
    <col min="7184" max="7184" width="14.5703125" style="115" customWidth="1"/>
    <col min="7185" max="7185" width="14" style="115" customWidth="1"/>
    <col min="7186" max="7186" width="13.42578125" style="115" bestFit="1" customWidth="1"/>
    <col min="7187" max="7424" width="11.42578125" style="115"/>
    <col min="7425" max="7425" width="2.140625" style="115" customWidth="1"/>
    <col min="7426" max="7426" width="3.7109375" style="115" customWidth="1"/>
    <col min="7427" max="7427" width="1.5703125" style="115" customWidth="1"/>
    <col min="7428" max="7428" width="17.85546875" style="115" customWidth="1"/>
    <col min="7429" max="7429" width="12.7109375" style="115" customWidth="1"/>
    <col min="7430" max="7430" width="27.140625" style="115" customWidth="1"/>
    <col min="7431" max="7431" width="12.42578125" style="115" customWidth="1"/>
    <col min="7432" max="7432" width="15.28515625" style="115" customWidth="1"/>
    <col min="7433" max="7433" width="16.140625" style="115" customWidth="1"/>
    <col min="7434" max="7435" width="15.85546875" style="115" customWidth="1"/>
    <col min="7436" max="7436" width="14.5703125" style="115" bestFit="1" customWidth="1"/>
    <col min="7437" max="7437" width="14.5703125" style="115" customWidth="1"/>
    <col min="7438" max="7438" width="14.5703125" style="115" bestFit="1" customWidth="1"/>
    <col min="7439" max="7439" width="15.85546875" style="115" customWidth="1"/>
    <col min="7440" max="7440" width="14.5703125" style="115" customWidth="1"/>
    <col min="7441" max="7441" width="14" style="115" customWidth="1"/>
    <col min="7442" max="7442" width="13.42578125" style="115" bestFit="1" customWidth="1"/>
    <col min="7443" max="7680" width="11.42578125" style="115"/>
    <col min="7681" max="7681" width="2.140625" style="115" customWidth="1"/>
    <col min="7682" max="7682" width="3.7109375" style="115" customWidth="1"/>
    <col min="7683" max="7683" width="1.5703125" style="115" customWidth="1"/>
    <col min="7684" max="7684" width="17.85546875" style="115" customWidth="1"/>
    <col min="7685" max="7685" width="12.7109375" style="115" customWidth="1"/>
    <col min="7686" max="7686" width="27.140625" style="115" customWidth="1"/>
    <col min="7687" max="7687" width="12.42578125" style="115" customWidth="1"/>
    <col min="7688" max="7688" width="15.28515625" style="115" customWidth="1"/>
    <col min="7689" max="7689" width="16.140625" style="115" customWidth="1"/>
    <col min="7690" max="7691" width="15.85546875" style="115" customWidth="1"/>
    <col min="7692" max="7692" width="14.5703125" style="115" bestFit="1" customWidth="1"/>
    <col min="7693" max="7693" width="14.5703125" style="115" customWidth="1"/>
    <col min="7694" max="7694" width="14.5703125" style="115" bestFit="1" customWidth="1"/>
    <col min="7695" max="7695" width="15.85546875" style="115" customWidth="1"/>
    <col min="7696" max="7696" width="14.5703125" style="115" customWidth="1"/>
    <col min="7697" max="7697" width="14" style="115" customWidth="1"/>
    <col min="7698" max="7698" width="13.42578125" style="115" bestFit="1" customWidth="1"/>
    <col min="7699" max="7936" width="11.42578125" style="115"/>
    <col min="7937" max="7937" width="2.140625" style="115" customWidth="1"/>
    <col min="7938" max="7938" width="3.7109375" style="115" customWidth="1"/>
    <col min="7939" max="7939" width="1.5703125" style="115" customWidth="1"/>
    <col min="7940" max="7940" width="17.85546875" style="115" customWidth="1"/>
    <col min="7941" max="7941" width="12.7109375" style="115" customWidth="1"/>
    <col min="7942" max="7942" width="27.140625" style="115" customWidth="1"/>
    <col min="7943" max="7943" width="12.42578125" style="115" customWidth="1"/>
    <col min="7944" max="7944" width="15.28515625" style="115" customWidth="1"/>
    <col min="7945" max="7945" width="16.140625" style="115" customWidth="1"/>
    <col min="7946" max="7947" width="15.85546875" style="115" customWidth="1"/>
    <col min="7948" max="7948" width="14.5703125" style="115" bestFit="1" customWidth="1"/>
    <col min="7949" max="7949" width="14.5703125" style="115" customWidth="1"/>
    <col min="7950" max="7950" width="14.5703125" style="115" bestFit="1" customWidth="1"/>
    <col min="7951" max="7951" width="15.85546875" style="115" customWidth="1"/>
    <col min="7952" max="7952" width="14.5703125" style="115" customWidth="1"/>
    <col min="7953" max="7953" width="14" style="115" customWidth="1"/>
    <col min="7954" max="7954" width="13.42578125" style="115" bestFit="1" customWidth="1"/>
    <col min="7955" max="8192" width="11.42578125" style="115"/>
    <col min="8193" max="8193" width="2.140625" style="115" customWidth="1"/>
    <col min="8194" max="8194" width="3.7109375" style="115" customWidth="1"/>
    <col min="8195" max="8195" width="1.5703125" style="115" customWidth="1"/>
    <col min="8196" max="8196" width="17.85546875" style="115" customWidth="1"/>
    <col min="8197" max="8197" width="12.7109375" style="115" customWidth="1"/>
    <col min="8198" max="8198" width="27.140625" style="115" customWidth="1"/>
    <col min="8199" max="8199" width="12.42578125" style="115" customWidth="1"/>
    <col min="8200" max="8200" width="15.28515625" style="115" customWidth="1"/>
    <col min="8201" max="8201" width="16.140625" style="115" customWidth="1"/>
    <col min="8202" max="8203" width="15.85546875" style="115" customWidth="1"/>
    <col min="8204" max="8204" width="14.5703125" style="115" bestFit="1" customWidth="1"/>
    <col min="8205" max="8205" width="14.5703125" style="115" customWidth="1"/>
    <col min="8206" max="8206" width="14.5703125" style="115" bestFit="1" customWidth="1"/>
    <col min="8207" max="8207" width="15.85546875" style="115" customWidth="1"/>
    <col min="8208" max="8208" width="14.5703125" style="115" customWidth="1"/>
    <col min="8209" max="8209" width="14" style="115" customWidth="1"/>
    <col min="8210" max="8210" width="13.42578125" style="115" bestFit="1" customWidth="1"/>
    <col min="8211" max="8448" width="11.42578125" style="115"/>
    <col min="8449" max="8449" width="2.140625" style="115" customWidth="1"/>
    <col min="8450" max="8450" width="3.7109375" style="115" customWidth="1"/>
    <col min="8451" max="8451" width="1.5703125" style="115" customWidth="1"/>
    <col min="8452" max="8452" width="17.85546875" style="115" customWidth="1"/>
    <col min="8453" max="8453" width="12.7109375" style="115" customWidth="1"/>
    <col min="8454" max="8454" width="27.140625" style="115" customWidth="1"/>
    <col min="8455" max="8455" width="12.42578125" style="115" customWidth="1"/>
    <col min="8456" max="8456" width="15.28515625" style="115" customWidth="1"/>
    <col min="8457" max="8457" width="16.140625" style="115" customWidth="1"/>
    <col min="8458" max="8459" width="15.85546875" style="115" customWidth="1"/>
    <col min="8460" max="8460" width="14.5703125" style="115" bestFit="1" customWidth="1"/>
    <col min="8461" max="8461" width="14.5703125" style="115" customWidth="1"/>
    <col min="8462" max="8462" width="14.5703125" style="115" bestFit="1" customWidth="1"/>
    <col min="8463" max="8463" width="15.85546875" style="115" customWidth="1"/>
    <col min="8464" max="8464" width="14.5703125" style="115" customWidth="1"/>
    <col min="8465" max="8465" width="14" style="115" customWidth="1"/>
    <col min="8466" max="8466" width="13.42578125" style="115" bestFit="1" customWidth="1"/>
    <col min="8467" max="8704" width="11.42578125" style="115"/>
    <col min="8705" max="8705" width="2.140625" style="115" customWidth="1"/>
    <col min="8706" max="8706" width="3.7109375" style="115" customWidth="1"/>
    <col min="8707" max="8707" width="1.5703125" style="115" customWidth="1"/>
    <col min="8708" max="8708" width="17.85546875" style="115" customWidth="1"/>
    <col min="8709" max="8709" width="12.7109375" style="115" customWidth="1"/>
    <col min="8710" max="8710" width="27.140625" style="115" customWidth="1"/>
    <col min="8711" max="8711" width="12.42578125" style="115" customWidth="1"/>
    <col min="8712" max="8712" width="15.28515625" style="115" customWidth="1"/>
    <col min="8713" max="8713" width="16.140625" style="115" customWidth="1"/>
    <col min="8714" max="8715" width="15.85546875" style="115" customWidth="1"/>
    <col min="8716" max="8716" width="14.5703125" style="115" bestFit="1" customWidth="1"/>
    <col min="8717" max="8717" width="14.5703125" style="115" customWidth="1"/>
    <col min="8718" max="8718" width="14.5703125" style="115" bestFit="1" customWidth="1"/>
    <col min="8719" max="8719" width="15.85546875" style="115" customWidth="1"/>
    <col min="8720" max="8720" width="14.5703125" style="115" customWidth="1"/>
    <col min="8721" max="8721" width="14" style="115" customWidth="1"/>
    <col min="8722" max="8722" width="13.42578125" style="115" bestFit="1" customWidth="1"/>
    <col min="8723" max="8960" width="11.42578125" style="115"/>
    <col min="8961" max="8961" width="2.140625" style="115" customWidth="1"/>
    <col min="8962" max="8962" width="3.7109375" style="115" customWidth="1"/>
    <col min="8963" max="8963" width="1.5703125" style="115" customWidth="1"/>
    <col min="8964" max="8964" width="17.85546875" style="115" customWidth="1"/>
    <col min="8965" max="8965" width="12.7109375" style="115" customWidth="1"/>
    <col min="8966" max="8966" width="27.140625" style="115" customWidth="1"/>
    <col min="8967" max="8967" width="12.42578125" style="115" customWidth="1"/>
    <col min="8968" max="8968" width="15.28515625" style="115" customWidth="1"/>
    <col min="8969" max="8969" width="16.140625" style="115" customWidth="1"/>
    <col min="8970" max="8971" width="15.85546875" style="115" customWidth="1"/>
    <col min="8972" max="8972" width="14.5703125" style="115" bestFit="1" customWidth="1"/>
    <col min="8973" max="8973" width="14.5703125" style="115" customWidth="1"/>
    <col min="8974" max="8974" width="14.5703125" style="115" bestFit="1" customWidth="1"/>
    <col min="8975" max="8975" width="15.85546875" style="115" customWidth="1"/>
    <col min="8976" max="8976" width="14.5703125" style="115" customWidth="1"/>
    <col min="8977" max="8977" width="14" style="115" customWidth="1"/>
    <col min="8978" max="8978" width="13.42578125" style="115" bestFit="1" customWidth="1"/>
    <col min="8979" max="9216" width="11.42578125" style="115"/>
    <col min="9217" max="9217" width="2.140625" style="115" customWidth="1"/>
    <col min="9218" max="9218" width="3.7109375" style="115" customWidth="1"/>
    <col min="9219" max="9219" width="1.5703125" style="115" customWidth="1"/>
    <col min="9220" max="9220" width="17.85546875" style="115" customWidth="1"/>
    <col min="9221" max="9221" width="12.7109375" style="115" customWidth="1"/>
    <col min="9222" max="9222" width="27.140625" style="115" customWidth="1"/>
    <col min="9223" max="9223" width="12.42578125" style="115" customWidth="1"/>
    <col min="9224" max="9224" width="15.28515625" style="115" customWidth="1"/>
    <col min="9225" max="9225" width="16.140625" style="115" customWidth="1"/>
    <col min="9226" max="9227" width="15.85546875" style="115" customWidth="1"/>
    <col min="9228" max="9228" width="14.5703125" style="115" bestFit="1" customWidth="1"/>
    <col min="9229" max="9229" width="14.5703125" style="115" customWidth="1"/>
    <col min="9230" max="9230" width="14.5703125" style="115" bestFit="1" customWidth="1"/>
    <col min="9231" max="9231" width="15.85546875" style="115" customWidth="1"/>
    <col min="9232" max="9232" width="14.5703125" style="115" customWidth="1"/>
    <col min="9233" max="9233" width="14" style="115" customWidth="1"/>
    <col min="9234" max="9234" width="13.42578125" style="115" bestFit="1" customWidth="1"/>
    <col min="9235" max="9472" width="11.42578125" style="115"/>
    <col min="9473" max="9473" width="2.140625" style="115" customWidth="1"/>
    <col min="9474" max="9474" width="3.7109375" style="115" customWidth="1"/>
    <col min="9475" max="9475" width="1.5703125" style="115" customWidth="1"/>
    <col min="9476" max="9476" width="17.85546875" style="115" customWidth="1"/>
    <col min="9477" max="9477" width="12.7109375" style="115" customWidth="1"/>
    <col min="9478" max="9478" width="27.140625" style="115" customWidth="1"/>
    <col min="9479" max="9479" width="12.42578125" style="115" customWidth="1"/>
    <col min="9480" max="9480" width="15.28515625" style="115" customWidth="1"/>
    <col min="9481" max="9481" width="16.140625" style="115" customWidth="1"/>
    <col min="9482" max="9483" width="15.85546875" style="115" customWidth="1"/>
    <col min="9484" max="9484" width="14.5703125" style="115" bestFit="1" customWidth="1"/>
    <col min="9485" max="9485" width="14.5703125" style="115" customWidth="1"/>
    <col min="9486" max="9486" width="14.5703125" style="115" bestFit="1" customWidth="1"/>
    <col min="9487" max="9487" width="15.85546875" style="115" customWidth="1"/>
    <col min="9488" max="9488" width="14.5703125" style="115" customWidth="1"/>
    <col min="9489" max="9489" width="14" style="115" customWidth="1"/>
    <col min="9490" max="9490" width="13.42578125" style="115" bestFit="1" customWidth="1"/>
    <col min="9491" max="9728" width="11.42578125" style="115"/>
    <col min="9729" max="9729" width="2.140625" style="115" customWidth="1"/>
    <col min="9730" max="9730" width="3.7109375" style="115" customWidth="1"/>
    <col min="9731" max="9731" width="1.5703125" style="115" customWidth="1"/>
    <col min="9732" max="9732" width="17.85546875" style="115" customWidth="1"/>
    <col min="9733" max="9733" width="12.7109375" style="115" customWidth="1"/>
    <col min="9734" max="9734" width="27.140625" style="115" customWidth="1"/>
    <col min="9735" max="9735" width="12.42578125" style="115" customWidth="1"/>
    <col min="9736" max="9736" width="15.28515625" style="115" customWidth="1"/>
    <col min="9737" max="9737" width="16.140625" style="115" customWidth="1"/>
    <col min="9738" max="9739" width="15.85546875" style="115" customWidth="1"/>
    <col min="9740" max="9740" width="14.5703125" style="115" bestFit="1" customWidth="1"/>
    <col min="9741" max="9741" width="14.5703125" style="115" customWidth="1"/>
    <col min="9742" max="9742" width="14.5703125" style="115" bestFit="1" customWidth="1"/>
    <col min="9743" max="9743" width="15.85546875" style="115" customWidth="1"/>
    <col min="9744" max="9744" width="14.5703125" style="115" customWidth="1"/>
    <col min="9745" max="9745" width="14" style="115" customWidth="1"/>
    <col min="9746" max="9746" width="13.42578125" style="115" bestFit="1" customWidth="1"/>
    <col min="9747" max="9984" width="11.42578125" style="115"/>
    <col min="9985" max="9985" width="2.140625" style="115" customWidth="1"/>
    <col min="9986" max="9986" width="3.7109375" style="115" customWidth="1"/>
    <col min="9987" max="9987" width="1.5703125" style="115" customWidth="1"/>
    <col min="9988" max="9988" width="17.85546875" style="115" customWidth="1"/>
    <col min="9989" max="9989" width="12.7109375" style="115" customWidth="1"/>
    <col min="9990" max="9990" width="27.140625" style="115" customWidth="1"/>
    <col min="9991" max="9991" width="12.42578125" style="115" customWidth="1"/>
    <col min="9992" max="9992" width="15.28515625" style="115" customWidth="1"/>
    <col min="9993" max="9993" width="16.140625" style="115" customWidth="1"/>
    <col min="9994" max="9995" width="15.85546875" style="115" customWidth="1"/>
    <col min="9996" max="9996" width="14.5703125" style="115" bestFit="1" customWidth="1"/>
    <col min="9997" max="9997" width="14.5703125" style="115" customWidth="1"/>
    <col min="9998" max="9998" width="14.5703125" style="115" bestFit="1" customWidth="1"/>
    <col min="9999" max="9999" width="15.85546875" style="115" customWidth="1"/>
    <col min="10000" max="10000" width="14.5703125" style="115" customWidth="1"/>
    <col min="10001" max="10001" width="14" style="115" customWidth="1"/>
    <col min="10002" max="10002" width="13.42578125" style="115" bestFit="1" customWidth="1"/>
    <col min="10003" max="10240" width="11.42578125" style="115"/>
    <col min="10241" max="10241" width="2.140625" style="115" customWidth="1"/>
    <col min="10242" max="10242" width="3.7109375" style="115" customWidth="1"/>
    <col min="10243" max="10243" width="1.5703125" style="115" customWidth="1"/>
    <col min="10244" max="10244" width="17.85546875" style="115" customWidth="1"/>
    <col min="10245" max="10245" width="12.7109375" style="115" customWidth="1"/>
    <col min="10246" max="10246" width="27.140625" style="115" customWidth="1"/>
    <col min="10247" max="10247" width="12.42578125" style="115" customWidth="1"/>
    <col min="10248" max="10248" width="15.28515625" style="115" customWidth="1"/>
    <col min="10249" max="10249" width="16.140625" style="115" customWidth="1"/>
    <col min="10250" max="10251" width="15.85546875" style="115" customWidth="1"/>
    <col min="10252" max="10252" width="14.5703125" style="115" bestFit="1" customWidth="1"/>
    <col min="10253" max="10253" width="14.5703125" style="115" customWidth="1"/>
    <col min="10254" max="10254" width="14.5703125" style="115" bestFit="1" customWidth="1"/>
    <col min="10255" max="10255" width="15.85546875" style="115" customWidth="1"/>
    <col min="10256" max="10256" width="14.5703125" style="115" customWidth="1"/>
    <col min="10257" max="10257" width="14" style="115" customWidth="1"/>
    <col min="10258" max="10258" width="13.42578125" style="115" bestFit="1" customWidth="1"/>
    <col min="10259" max="10496" width="11.42578125" style="115"/>
    <col min="10497" max="10497" width="2.140625" style="115" customWidth="1"/>
    <col min="10498" max="10498" width="3.7109375" style="115" customWidth="1"/>
    <col min="10499" max="10499" width="1.5703125" style="115" customWidth="1"/>
    <col min="10500" max="10500" width="17.85546875" style="115" customWidth="1"/>
    <col min="10501" max="10501" width="12.7109375" style="115" customWidth="1"/>
    <col min="10502" max="10502" width="27.140625" style="115" customWidth="1"/>
    <col min="10503" max="10503" width="12.42578125" style="115" customWidth="1"/>
    <col min="10504" max="10504" width="15.28515625" style="115" customWidth="1"/>
    <col min="10505" max="10505" width="16.140625" style="115" customWidth="1"/>
    <col min="10506" max="10507" width="15.85546875" style="115" customWidth="1"/>
    <col min="10508" max="10508" width="14.5703125" style="115" bestFit="1" customWidth="1"/>
    <col min="10509" max="10509" width="14.5703125" style="115" customWidth="1"/>
    <col min="10510" max="10510" width="14.5703125" style="115" bestFit="1" customWidth="1"/>
    <col min="10511" max="10511" width="15.85546875" style="115" customWidth="1"/>
    <col min="10512" max="10512" width="14.5703125" style="115" customWidth="1"/>
    <col min="10513" max="10513" width="14" style="115" customWidth="1"/>
    <col min="10514" max="10514" width="13.42578125" style="115" bestFit="1" customWidth="1"/>
    <col min="10515" max="10752" width="11.42578125" style="115"/>
    <col min="10753" max="10753" width="2.140625" style="115" customWidth="1"/>
    <col min="10754" max="10754" width="3.7109375" style="115" customWidth="1"/>
    <col min="10755" max="10755" width="1.5703125" style="115" customWidth="1"/>
    <col min="10756" max="10756" width="17.85546875" style="115" customWidth="1"/>
    <col min="10757" max="10757" width="12.7109375" style="115" customWidth="1"/>
    <col min="10758" max="10758" width="27.140625" style="115" customWidth="1"/>
    <col min="10759" max="10759" width="12.42578125" style="115" customWidth="1"/>
    <col min="10760" max="10760" width="15.28515625" style="115" customWidth="1"/>
    <col min="10761" max="10761" width="16.140625" style="115" customWidth="1"/>
    <col min="10762" max="10763" width="15.85546875" style="115" customWidth="1"/>
    <col min="10764" max="10764" width="14.5703125" style="115" bestFit="1" customWidth="1"/>
    <col min="10765" max="10765" width="14.5703125" style="115" customWidth="1"/>
    <col min="10766" max="10766" width="14.5703125" style="115" bestFit="1" customWidth="1"/>
    <col min="10767" max="10767" width="15.85546875" style="115" customWidth="1"/>
    <col min="10768" max="10768" width="14.5703125" style="115" customWidth="1"/>
    <col min="10769" max="10769" width="14" style="115" customWidth="1"/>
    <col min="10770" max="10770" width="13.42578125" style="115" bestFit="1" customWidth="1"/>
    <col min="10771" max="11008" width="11.42578125" style="115"/>
    <col min="11009" max="11009" width="2.140625" style="115" customWidth="1"/>
    <col min="11010" max="11010" width="3.7109375" style="115" customWidth="1"/>
    <col min="11011" max="11011" width="1.5703125" style="115" customWidth="1"/>
    <col min="11012" max="11012" width="17.85546875" style="115" customWidth="1"/>
    <col min="11013" max="11013" width="12.7109375" style="115" customWidth="1"/>
    <col min="11014" max="11014" width="27.140625" style="115" customWidth="1"/>
    <col min="11015" max="11015" width="12.42578125" style="115" customWidth="1"/>
    <col min="11016" max="11016" width="15.28515625" style="115" customWidth="1"/>
    <col min="11017" max="11017" width="16.140625" style="115" customWidth="1"/>
    <col min="11018" max="11019" width="15.85546875" style="115" customWidth="1"/>
    <col min="11020" max="11020" width="14.5703125" style="115" bestFit="1" customWidth="1"/>
    <col min="11021" max="11021" width="14.5703125" style="115" customWidth="1"/>
    <col min="11022" max="11022" width="14.5703125" style="115" bestFit="1" customWidth="1"/>
    <col min="11023" max="11023" width="15.85546875" style="115" customWidth="1"/>
    <col min="11024" max="11024" width="14.5703125" style="115" customWidth="1"/>
    <col min="11025" max="11025" width="14" style="115" customWidth="1"/>
    <col min="11026" max="11026" width="13.42578125" style="115" bestFit="1" customWidth="1"/>
    <col min="11027" max="11264" width="11.42578125" style="115"/>
    <col min="11265" max="11265" width="2.140625" style="115" customWidth="1"/>
    <col min="11266" max="11266" width="3.7109375" style="115" customWidth="1"/>
    <col min="11267" max="11267" width="1.5703125" style="115" customWidth="1"/>
    <col min="11268" max="11268" width="17.85546875" style="115" customWidth="1"/>
    <col min="11269" max="11269" width="12.7109375" style="115" customWidth="1"/>
    <col min="11270" max="11270" width="27.140625" style="115" customWidth="1"/>
    <col min="11271" max="11271" width="12.42578125" style="115" customWidth="1"/>
    <col min="11272" max="11272" width="15.28515625" style="115" customWidth="1"/>
    <col min="11273" max="11273" width="16.140625" style="115" customWidth="1"/>
    <col min="11274" max="11275" width="15.85546875" style="115" customWidth="1"/>
    <col min="11276" max="11276" width="14.5703125" style="115" bestFit="1" customWidth="1"/>
    <col min="11277" max="11277" width="14.5703125" style="115" customWidth="1"/>
    <col min="11278" max="11278" width="14.5703125" style="115" bestFit="1" customWidth="1"/>
    <col min="11279" max="11279" width="15.85546875" style="115" customWidth="1"/>
    <col min="11280" max="11280" width="14.5703125" style="115" customWidth="1"/>
    <col min="11281" max="11281" width="14" style="115" customWidth="1"/>
    <col min="11282" max="11282" width="13.42578125" style="115" bestFit="1" customWidth="1"/>
    <col min="11283" max="11520" width="11.42578125" style="115"/>
    <col min="11521" max="11521" width="2.140625" style="115" customWidth="1"/>
    <col min="11522" max="11522" width="3.7109375" style="115" customWidth="1"/>
    <col min="11523" max="11523" width="1.5703125" style="115" customWidth="1"/>
    <col min="11524" max="11524" width="17.85546875" style="115" customWidth="1"/>
    <col min="11525" max="11525" width="12.7109375" style="115" customWidth="1"/>
    <col min="11526" max="11526" width="27.140625" style="115" customWidth="1"/>
    <col min="11527" max="11527" width="12.42578125" style="115" customWidth="1"/>
    <col min="11528" max="11528" width="15.28515625" style="115" customWidth="1"/>
    <col min="11529" max="11529" width="16.140625" style="115" customWidth="1"/>
    <col min="11530" max="11531" width="15.85546875" style="115" customWidth="1"/>
    <col min="11532" max="11532" width="14.5703125" style="115" bestFit="1" customWidth="1"/>
    <col min="11533" max="11533" width="14.5703125" style="115" customWidth="1"/>
    <col min="11534" max="11534" width="14.5703125" style="115" bestFit="1" customWidth="1"/>
    <col min="11535" max="11535" width="15.85546875" style="115" customWidth="1"/>
    <col min="11536" max="11536" width="14.5703125" style="115" customWidth="1"/>
    <col min="11537" max="11537" width="14" style="115" customWidth="1"/>
    <col min="11538" max="11538" width="13.42578125" style="115" bestFit="1" customWidth="1"/>
    <col min="11539" max="11776" width="11.42578125" style="115"/>
    <col min="11777" max="11777" width="2.140625" style="115" customWidth="1"/>
    <col min="11778" max="11778" width="3.7109375" style="115" customWidth="1"/>
    <col min="11779" max="11779" width="1.5703125" style="115" customWidth="1"/>
    <col min="11780" max="11780" width="17.85546875" style="115" customWidth="1"/>
    <col min="11781" max="11781" width="12.7109375" style="115" customWidth="1"/>
    <col min="11782" max="11782" width="27.140625" style="115" customWidth="1"/>
    <col min="11783" max="11783" width="12.42578125" style="115" customWidth="1"/>
    <col min="11784" max="11784" width="15.28515625" style="115" customWidth="1"/>
    <col min="11785" max="11785" width="16.140625" style="115" customWidth="1"/>
    <col min="11786" max="11787" width="15.85546875" style="115" customWidth="1"/>
    <col min="11788" max="11788" width="14.5703125" style="115" bestFit="1" customWidth="1"/>
    <col min="11789" max="11789" width="14.5703125" style="115" customWidth="1"/>
    <col min="11790" max="11790" width="14.5703125" style="115" bestFit="1" customWidth="1"/>
    <col min="11791" max="11791" width="15.85546875" style="115" customWidth="1"/>
    <col min="11792" max="11792" width="14.5703125" style="115" customWidth="1"/>
    <col min="11793" max="11793" width="14" style="115" customWidth="1"/>
    <col min="11794" max="11794" width="13.42578125" style="115" bestFit="1" customWidth="1"/>
    <col min="11795" max="12032" width="11.42578125" style="115"/>
    <col min="12033" max="12033" width="2.140625" style="115" customWidth="1"/>
    <col min="12034" max="12034" width="3.7109375" style="115" customWidth="1"/>
    <col min="12035" max="12035" width="1.5703125" style="115" customWidth="1"/>
    <col min="12036" max="12036" width="17.85546875" style="115" customWidth="1"/>
    <col min="12037" max="12037" width="12.7109375" style="115" customWidth="1"/>
    <col min="12038" max="12038" width="27.140625" style="115" customWidth="1"/>
    <col min="12039" max="12039" width="12.42578125" style="115" customWidth="1"/>
    <col min="12040" max="12040" width="15.28515625" style="115" customWidth="1"/>
    <col min="12041" max="12041" width="16.140625" style="115" customWidth="1"/>
    <col min="12042" max="12043" width="15.85546875" style="115" customWidth="1"/>
    <col min="12044" max="12044" width="14.5703125" style="115" bestFit="1" customWidth="1"/>
    <col min="12045" max="12045" width="14.5703125" style="115" customWidth="1"/>
    <col min="12046" max="12046" width="14.5703125" style="115" bestFit="1" customWidth="1"/>
    <col min="12047" max="12047" width="15.85546875" style="115" customWidth="1"/>
    <col min="12048" max="12048" width="14.5703125" style="115" customWidth="1"/>
    <col min="12049" max="12049" width="14" style="115" customWidth="1"/>
    <col min="12050" max="12050" width="13.42578125" style="115" bestFit="1" customWidth="1"/>
    <col min="12051" max="12288" width="11.42578125" style="115"/>
    <col min="12289" max="12289" width="2.140625" style="115" customWidth="1"/>
    <col min="12290" max="12290" width="3.7109375" style="115" customWidth="1"/>
    <col min="12291" max="12291" width="1.5703125" style="115" customWidth="1"/>
    <col min="12292" max="12292" width="17.85546875" style="115" customWidth="1"/>
    <col min="12293" max="12293" width="12.7109375" style="115" customWidth="1"/>
    <col min="12294" max="12294" width="27.140625" style="115" customWidth="1"/>
    <col min="12295" max="12295" width="12.42578125" style="115" customWidth="1"/>
    <col min="12296" max="12296" width="15.28515625" style="115" customWidth="1"/>
    <col min="12297" max="12297" width="16.140625" style="115" customWidth="1"/>
    <col min="12298" max="12299" width="15.85546875" style="115" customWidth="1"/>
    <col min="12300" max="12300" width="14.5703125" style="115" bestFit="1" customWidth="1"/>
    <col min="12301" max="12301" width="14.5703125" style="115" customWidth="1"/>
    <col min="12302" max="12302" width="14.5703125" style="115" bestFit="1" customWidth="1"/>
    <col min="12303" max="12303" width="15.85546875" style="115" customWidth="1"/>
    <col min="12304" max="12304" width="14.5703125" style="115" customWidth="1"/>
    <col min="12305" max="12305" width="14" style="115" customWidth="1"/>
    <col min="12306" max="12306" width="13.42578125" style="115" bestFit="1" customWidth="1"/>
    <col min="12307" max="12544" width="11.42578125" style="115"/>
    <col min="12545" max="12545" width="2.140625" style="115" customWidth="1"/>
    <col min="12546" max="12546" width="3.7109375" style="115" customWidth="1"/>
    <col min="12547" max="12547" width="1.5703125" style="115" customWidth="1"/>
    <col min="12548" max="12548" width="17.85546875" style="115" customWidth="1"/>
    <col min="12549" max="12549" width="12.7109375" style="115" customWidth="1"/>
    <col min="12550" max="12550" width="27.140625" style="115" customWidth="1"/>
    <col min="12551" max="12551" width="12.42578125" style="115" customWidth="1"/>
    <col min="12552" max="12552" width="15.28515625" style="115" customWidth="1"/>
    <col min="12553" max="12553" width="16.140625" style="115" customWidth="1"/>
    <col min="12554" max="12555" width="15.85546875" style="115" customWidth="1"/>
    <col min="12556" max="12556" width="14.5703125" style="115" bestFit="1" customWidth="1"/>
    <col min="12557" max="12557" width="14.5703125" style="115" customWidth="1"/>
    <col min="12558" max="12558" width="14.5703125" style="115" bestFit="1" customWidth="1"/>
    <col min="12559" max="12559" width="15.85546875" style="115" customWidth="1"/>
    <col min="12560" max="12560" width="14.5703125" style="115" customWidth="1"/>
    <col min="12561" max="12561" width="14" style="115" customWidth="1"/>
    <col min="12562" max="12562" width="13.42578125" style="115" bestFit="1" customWidth="1"/>
    <col min="12563" max="12800" width="11.42578125" style="115"/>
    <col min="12801" max="12801" width="2.140625" style="115" customWidth="1"/>
    <col min="12802" max="12802" width="3.7109375" style="115" customWidth="1"/>
    <col min="12803" max="12803" width="1.5703125" style="115" customWidth="1"/>
    <col min="12804" max="12804" width="17.85546875" style="115" customWidth="1"/>
    <col min="12805" max="12805" width="12.7109375" style="115" customWidth="1"/>
    <col min="12806" max="12806" width="27.140625" style="115" customWidth="1"/>
    <col min="12807" max="12807" width="12.42578125" style="115" customWidth="1"/>
    <col min="12808" max="12808" width="15.28515625" style="115" customWidth="1"/>
    <col min="12809" max="12809" width="16.140625" style="115" customWidth="1"/>
    <col min="12810" max="12811" width="15.85546875" style="115" customWidth="1"/>
    <col min="12812" max="12812" width="14.5703125" style="115" bestFit="1" customWidth="1"/>
    <col min="12813" max="12813" width="14.5703125" style="115" customWidth="1"/>
    <col min="12814" max="12814" width="14.5703125" style="115" bestFit="1" customWidth="1"/>
    <col min="12815" max="12815" width="15.85546875" style="115" customWidth="1"/>
    <col min="12816" max="12816" width="14.5703125" style="115" customWidth="1"/>
    <col min="12817" max="12817" width="14" style="115" customWidth="1"/>
    <col min="12818" max="12818" width="13.42578125" style="115" bestFit="1" customWidth="1"/>
    <col min="12819" max="13056" width="11.42578125" style="115"/>
    <col min="13057" max="13057" width="2.140625" style="115" customWidth="1"/>
    <col min="13058" max="13058" width="3.7109375" style="115" customWidth="1"/>
    <col min="13059" max="13059" width="1.5703125" style="115" customWidth="1"/>
    <col min="13060" max="13060" width="17.85546875" style="115" customWidth="1"/>
    <col min="13061" max="13061" width="12.7109375" style="115" customWidth="1"/>
    <col min="13062" max="13062" width="27.140625" style="115" customWidth="1"/>
    <col min="13063" max="13063" width="12.42578125" style="115" customWidth="1"/>
    <col min="13064" max="13064" width="15.28515625" style="115" customWidth="1"/>
    <col min="13065" max="13065" width="16.140625" style="115" customWidth="1"/>
    <col min="13066" max="13067" width="15.85546875" style="115" customWidth="1"/>
    <col min="13068" max="13068" width="14.5703125" style="115" bestFit="1" customWidth="1"/>
    <col min="13069" max="13069" width="14.5703125" style="115" customWidth="1"/>
    <col min="13070" max="13070" width="14.5703125" style="115" bestFit="1" customWidth="1"/>
    <col min="13071" max="13071" width="15.85546875" style="115" customWidth="1"/>
    <col min="13072" max="13072" width="14.5703125" style="115" customWidth="1"/>
    <col min="13073" max="13073" width="14" style="115" customWidth="1"/>
    <col min="13074" max="13074" width="13.42578125" style="115" bestFit="1" customWidth="1"/>
    <col min="13075" max="13312" width="11.42578125" style="115"/>
    <col min="13313" max="13313" width="2.140625" style="115" customWidth="1"/>
    <col min="13314" max="13314" width="3.7109375" style="115" customWidth="1"/>
    <col min="13315" max="13315" width="1.5703125" style="115" customWidth="1"/>
    <col min="13316" max="13316" width="17.85546875" style="115" customWidth="1"/>
    <col min="13317" max="13317" width="12.7109375" style="115" customWidth="1"/>
    <col min="13318" max="13318" width="27.140625" style="115" customWidth="1"/>
    <col min="13319" max="13319" width="12.42578125" style="115" customWidth="1"/>
    <col min="13320" max="13320" width="15.28515625" style="115" customWidth="1"/>
    <col min="13321" max="13321" width="16.140625" style="115" customWidth="1"/>
    <col min="13322" max="13323" width="15.85546875" style="115" customWidth="1"/>
    <col min="13324" max="13324" width="14.5703125" style="115" bestFit="1" customWidth="1"/>
    <col min="13325" max="13325" width="14.5703125" style="115" customWidth="1"/>
    <col min="13326" max="13326" width="14.5703125" style="115" bestFit="1" customWidth="1"/>
    <col min="13327" max="13327" width="15.85546875" style="115" customWidth="1"/>
    <col min="13328" max="13328" width="14.5703125" style="115" customWidth="1"/>
    <col min="13329" max="13329" width="14" style="115" customWidth="1"/>
    <col min="13330" max="13330" width="13.42578125" style="115" bestFit="1" customWidth="1"/>
    <col min="13331" max="13568" width="11.42578125" style="115"/>
    <col min="13569" max="13569" width="2.140625" style="115" customWidth="1"/>
    <col min="13570" max="13570" width="3.7109375" style="115" customWidth="1"/>
    <col min="13571" max="13571" width="1.5703125" style="115" customWidth="1"/>
    <col min="13572" max="13572" width="17.85546875" style="115" customWidth="1"/>
    <col min="13573" max="13573" width="12.7109375" style="115" customWidth="1"/>
    <col min="13574" max="13574" width="27.140625" style="115" customWidth="1"/>
    <col min="13575" max="13575" width="12.42578125" style="115" customWidth="1"/>
    <col min="13576" max="13576" width="15.28515625" style="115" customWidth="1"/>
    <col min="13577" max="13577" width="16.140625" style="115" customWidth="1"/>
    <col min="13578" max="13579" width="15.85546875" style="115" customWidth="1"/>
    <col min="13580" max="13580" width="14.5703125" style="115" bestFit="1" customWidth="1"/>
    <col min="13581" max="13581" width="14.5703125" style="115" customWidth="1"/>
    <col min="13582" max="13582" width="14.5703125" style="115" bestFit="1" customWidth="1"/>
    <col min="13583" max="13583" width="15.85546875" style="115" customWidth="1"/>
    <col min="13584" max="13584" width="14.5703125" style="115" customWidth="1"/>
    <col min="13585" max="13585" width="14" style="115" customWidth="1"/>
    <col min="13586" max="13586" width="13.42578125" style="115" bestFit="1" customWidth="1"/>
    <col min="13587" max="13824" width="11.42578125" style="115"/>
    <col min="13825" max="13825" width="2.140625" style="115" customWidth="1"/>
    <col min="13826" max="13826" width="3.7109375" style="115" customWidth="1"/>
    <col min="13827" max="13827" width="1.5703125" style="115" customWidth="1"/>
    <col min="13828" max="13828" width="17.85546875" style="115" customWidth="1"/>
    <col min="13829" max="13829" width="12.7109375" style="115" customWidth="1"/>
    <col min="13830" max="13830" width="27.140625" style="115" customWidth="1"/>
    <col min="13831" max="13831" width="12.42578125" style="115" customWidth="1"/>
    <col min="13832" max="13832" width="15.28515625" style="115" customWidth="1"/>
    <col min="13833" max="13833" width="16.140625" style="115" customWidth="1"/>
    <col min="13834" max="13835" width="15.85546875" style="115" customWidth="1"/>
    <col min="13836" max="13836" width="14.5703125" style="115" bestFit="1" customWidth="1"/>
    <col min="13837" max="13837" width="14.5703125" style="115" customWidth="1"/>
    <col min="13838" max="13838" width="14.5703125" style="115" bestFit="1" customWidth="1"/>
    <col min="13839" max="13839" width="15.85546875" style="115" customWidth="1"/>
    <col min="13840" max="13840" width="14.5703125" style="115" customWidth="1"/>
    <col min="13841" max="13841" width="14" style="115" customWidth="1"/>
    <col min="13842" max="13842" width="13.42578125" style="115" bestFit="1" customWidth="1"/>
    <col min="13843" max="14080" width="11.42578125" style="115"/>
    <col min="14081" max="14081" width="2.140625" style="115" customWidth="1"/>
    <col min="14082" max="14082" width="3.7109375" style="115" customWidth="1"/>
    <col min="14083" max="14083" width="1.5703125" style="115" customWidth="1"/>
    <col min="14084" max="14084" width="17.85546875" style="115" customWidth="1"/>
    <col min="14085" max="14085" width="12.7109375" style="115" customWidth="1"/>
    <col min="14086" max="14086" width="27.140625" style="115" customWidth="1"/>
    <col min="14087" max="14087" width="12.42578125" style="115" customWidth="1"/>
    <col min="14088" max="14088" width="15.28515625" style="115" customWidth="1"/>
    <col min="14089" max="14089" width="16.140625" style="115" customWidth="1"/>
    <col min="14090" max="14091" width="15.85546875" style="115" customWidth="1"/>
    <col min="14092" max="14092" width="14.5703125" style="115" bestFit="1" customWidth="1"/>
    <col min="14093" max="14093" width="14.5703125" style="115" customWidth="1"/>
    <col min="14094" max="14094" width="14.5703125" style="115" bestFit="1" customWidth="1"/>
    <col min="14095" max="14095" width="15.85546875" style="115" customWidth="1"/>
    <col min="14096" max="14096" width="14.5703125" style="115" customWidth="1"/>
    <col min="14097" max="14097" width="14" style="115" customWidth="1"/>
    <col min="14098" max="14098" width="13.42578125" style="115" bestFit="1" customWidth="1"/>
    <col min="14099" max="14336" width="11.42578125" style="115"/>
    <col min="14337" max="14337" width="2.140625" style="115" customWidth="1"/>
    <col min="14338" max="14338" width="3.7109375" style="115" customWidth="1"/>
    <col min="14339" max="14339" width="1.5703125" style="115" customWidth="1"/>
    <col min="14340" max="14340" width="17.85546875" style="115" customWidth="1"/>
    <col min="14341" max="14341" width="12.7109375" style="115" customWidth="1"/>
    <col min="14342" max="14342" width="27.140625" style="115" customWidth="1"/>
    <col min="14343" max="14343" width="12.42578125" style="115" customWidth="1"/>
    <col min="14344" max="14344" width="15.28515625" style="115" customWidth="1"/>
    <col min="14345" max="14345" width="16.140625" style="115" customWidth="1"/>
    <col min="14346" max="14347" width="15.85546875" style="115" customWidth="1"/>
    <col min="14348" max="14348" width="14.5703125" style="115" bestFit="1" customWidth="1"/>
    <col min="14349" max="14349" width="14.5703125" style="115" customWidth="1"/>
    <col min="14350" max="14350" width="14.5703125" style="115" bestFit="1" customWidth="1"/>
    <col min="14351" max="14351" width="15.85546875" style="115" customWidth="1"/>
    <col min="14352" max="14352" width="14.5703125" style="115" customWidth="1"/>
    <col min="14353" max="14353" width="14" style="115" customWidth="1"/>
    <col min="14354" max="14354" width="13.42578125" style="115" bestFit="1" customWidth="1"/>
    <col min="14355" max="14592" width="11.42578125" style="115"/>
    <col min="14593" max="14593" width="2.140625" style="115" customWidth="1"/>
    <col min="14594" max="14594" width="3.7109375" style="115" customWidth="1"/>
    <col min="14595" max="14595" width="1.5703125" style="115" customWidth="1"/>
    <col min="14596" max="14596" width="17.85546875" style="115" customWidth="1"/>
    <col min="14597" max="14597" width="12.7109375" style="115" customWidth="1"/>
    <col min="14598" max="14598" width="27.140625" style="115" customWidth="1"/>
    <col min="14599" max="14599" width="12.42578125" style="115" customWidth="1"/>
    <col min="14600" max="14600" width="15.28515625" style="115" customWidth="1"/>
    <col min="14601" max="14601" width="16.140625" style="115" customWidth="1"/>
    <col min="14602" max="14603" width="15.85546875" style="115" customWidth="1"/>
    <col min="14604" max="14604" width="14.5703125" style="115" bestFit="1" customWidth="1"/>
    <col min="14605" max="14605" width="14.5703125" style="115" customWidth="1"/>
    <col min="14606" max="14606" width="14.5703125" style="115" bestFit="1" customWidth="1"/>
    <col min="14607" max="14607" width="15.85546875" style="115" customWidth="1"/>
    <col min="14608" max="14608" width="14.5703125" style="115" customWidth="1"/>
    <col min="14609" max="14609" width="14" style="115" customWidth="1"/>
    <col min="14610" max="14610" width="13.42578125" style="115" bestFit="1" customWidth="1"/>
    <col min="14611" max="14848" width="11.42578125" style="115"/>
    <col min="14849" max="14849" width="2.140625" style="115" customWidth="1"/>
    <col min="14850" max="14850" width="3.7109375" style="115" customWidth="1"/>
    <col min="14851" max="14851" width="1.5703125" style="115" customWidth="1"/>
    <col min="14852" max="14852" width="17.85546875" style="115" customWidth="1"/>
    <col min="14853" max="14853" width="12.7109375" style="115" customWidth="1"/>
    <col min="14854" max="14854" width="27.140625" style="115" customWidth="1"/>
    <col min="14855" max="14855" width="12.42578125" style="115" customWidth="1"/>
    <col min="14856" max="14856" width="15.28515625" style="115" customWidth="1"/>
    <col min="14857" max="14857" width="16.140625" style="115" customWidth="1"/>
    <col min="14858" max="14859" width="15.85546875" style="115" customWidth="1"/>
    <col min="14860" max="14860" width="14.5703125" style="115" bestFit="1" customWidth="1"/>
    <col min="14861" max="14861" width="14.5703125" style="115" customWidth="1"/>
    <col min="14862" max="14862" width="14.5703125" style="115" bestFit="1" customWidth="1"/>
    <col min="14863" max="14863" width="15.85546875" style="115" customWidth="1"/>
    <col min="14864" max="14864" width="14.5703125" style="115" customWidth="1"/>
    <col min="14865" max="14865" width="14" style="115" customWidth="1"/>
    <col min="14866" max="14866" width="13.42578125" style="115" bestFit="1" customWidth="1"/>
    <col min="14867" max="15104" width="11.42578125" style="115"/>
    <col min="15105" max="15105" width="2.140625" style="115" customWidth="1"/>
    <col min="15106" max="15106" width="3.7109375" style="115" customWidth="1"/>
    <col min="15107" max="15107" width="1.5703125" style="115" customWidth="1"/>
    <col min="15108" max="15108" width="17.85546875" style="115" customWidth="1"/>
    <col min="15109" max="15109" width="12.7109375" style="115" customWidth="1"/>
    <col min="15110" max="15110" width="27.140625" style="115" customWidth="1"/>
    <col min="15111" max="15111" width="12.42578125" style="115" customWidth="1"/>
    <col min="15112" max="15112" width="15.28515625" style="115" customWidth="1"/>
    <col min="15113" max="15113" width="16.140625" style="115" customWidth="1"/>
    <col min="15114" max="15115" width="15.85546875" style="115" customWidth="1"/>
    <col min="15116" max="15116" width="14.5703125" style="115" bestFit="1" customWidth="1"/>
    <col min="15117" max="15117" width="14.5703125" style="115" customWidth="1"/>
    <col min="15118" max="15118" width="14.5703125" style="115" bestFit="1" customWidth="1"/>
    <col min="15119" max="15119" width="15.85546875" style="115" customWidth="1"/>
    <col min="15120" max="15120" width="14.5703125" style="115" customWidth="1"/>
    <col min="15121" max="15121" width="14" style="115" customWidth="1"/>
    <col min="15122" max="15122" width="13.42578125" style="115" bestFit="1" customWidth="1"/>
    <col min="15123" max="15360" width="11.42578125" style="115"/>
    <col min="15361" max="15361" width="2.140625" style="115" customWidth="1"/>
    <col min="15362" max="15362" width="3.7109375" style="115" customWidth="1"/>
    <col min="15363" max="15363" width="1.5703125" style="115" customWidth="1"/>
    <col min="15364" max="15364" width="17.85546875" style="115" customWidth="1"/>
    <col min="15365" max="15365" width="12.7109375" style="115" customWidth="1"/>
    <col min="15366" max="15366" width="27.140625" style="115" customWidth="1"/>
    <col min="15367" max="15367" width="12.42578125" style="115" customWidth="1"/>
    <col min="15368" max="15368" width="15.28515625" style="115" customWidth="1"/>
    <col min="15369" max="15369" width="16.140625" style="115" customWidth="1"/>
    <col min="15370" max="15371" width="15.85546875" style="115" customWidth="1"/>
    <col min="15372" max="15372" width="14.5703125" style="115" bestFit="1" customWidth="1"/>
    <col min="15373" max="15373" width="14.5703125" style="115" customWidth="1"/>
    <col min="15374" max="15374" width="14.5703125" style="115" bestFit="1" customWidth="1"/>
    <col min="15375" max="15375" width="15.85546875" style="115" customWidth="1"/>
    <col min="15376" max="15376" width="14.5703125" style="115" customWidth="1"/>
    <col min="15377" max="15377" width="14" style="115" customWidth="1"/>
    <col min="15378" max="15378" width="13.42578125" style="115" bestFit="1" customWidth="1"/>
    <col min="15379" max="15616" width="11.42578125" style="115"/>
    <col min="15617" max="15617" width="2.140625" style="115" customWidth="1"/>
    <col min="15618" max="15618" width="3.7109375" style="115" customWidth="1"/>
    <col min="15619" max="15619" width="1.5703125" style="115" customWidth="1"/>
    <col min="15620" max="15620" width="17.85546875" style="115" customWidth="1"/>
    <col min="15621" max="15621" width="12.7109375" style="115" customWidth="1"/>
    <col min="15622" max="15622" width="27.140625" style="115" customWidth="1"/>
    <col min="15623" max="15623" width="12.42578125" style="115" customWidth="1"/>
    <col min="15624" max="15624" width="15.28515625" style="115" customWidth="1"/>
    <col min="15625" max="15625" width="16.140625" style="115" customWidth="1"/>
    <col min="15626" max="15627" width="15.85546875" style="115" customWidth="1"/>
    <col min="15628" max="15628" width="14.5703125" style="115" bestFit="1" customWidth="1"/>
    <col min="15629" max="15629" width="14.5703125" style="115" customWidth="1"/>
    <col min="15630" max="15630" width="14.5703125" style="115" bestFit="1" customWidth="1"/>
    <col min="15631" max="15631" width="15.85546875" style="115" customWidth="1"/>
    <col min="15632" max="15632" width="14.5703125" style="115" customWidth="1"/>
    <col min="15633" max="15633" width="14" style="115" customWidth="1"/>
    <col min="15634" max="15634" width="13.42578125" style="115" bestFit="1" customWidth="1"/>
    <col min="15635" max="15872" width="11.42578125" style="115"/>
    <col min="15873" max="15873" width="2.140625" style="115" customWidth="1"/>
    <col min="15874" max="15874" width="3.7109375" style="115" customWidth="1"/>
    <col min="15875" max="15875" width="1.5703125" style="115" customWidth="1"/>
    <col min="15876" max="15876" width="17.85546875" style="115" customWidth="1"/>
    <col min="15877" max="15877" width="12.7109375" style="115" customWidth="1"/>
    <col min="15878" max="15878" width="27.140625" style="115" customWidth="1"/>
    <col min="15879" max="15879" width="12.42578125" style="115" customWidth="1"/>
    <col min="15880" max="15880" width="15.28515625" style="115" customWidth="1"/>
    <col min="15881" max="15881" width="16.140625" style="115" customWidth="1"/>
    <col min="15882" max="15883" width="15.85546875" style="115" customWidth="1"/>
    <col min="15884" max="15884" width="14.5703125" style="115" bestFit="1" customWidth="1"/>
    <col min="15885" max="15885" width="14.5703125" style="115" customWidth="1"/>
    <col min="15886" max="15886" width="14.5703125" style="115" bestFit="1" customWidth="1"/>
    <col min="15887" max="15887" width="15.85546875" style="115" customWidth="1"/>
    <col min="15888" max="15888" width="14.5703125" style="115" customWidth="1"/>
    <col min="15889" max="15889" width="14" style="115" customWidth="1"/>
    <col min="15890" max="15890" width="13.42578125" style="115" bestFit="1" customWidth="1"/>
    <col min="15891" max="16128" width="11.42578125" style="115"/>
    <col min="16129" max="16129" width="2.140625" style="115" customWidth="1"/>
    <col min="16130" max="16130" width="3.7109375" style="115" customWidth="1"/>
    <col min="16131" max="16131" width="1.5703125" style="115" customWidth="1"/>
    <col min="16132" max="16132" width="17.85546875" style="115" customWidth="1"/>
    <col min="16133" max="16133" width="12.7109375" style="115" customWidth="1"/>
    <col min="16134" max="16134" width="27.140625" style="115" customWidth="1"/>
    <col min="16135" max="16135" width="12.42578125" style="115" customWidth="1"/>
    <col min="16136" max="16136" width="15.28515625" style="115" customWidth="1"/>
    <col min="16137" max="16137" width="16.140625" style="115" customWidth="1"/>
    <col min="16138" max="16139" width="15.85546875" style="115" customWidth="1"/>
    <col min="16140" max="16140" width="14.5703125" style="115" bestFit="1" customWidth="1"/>
    <col min="16141" max="16141" width="14.5703125" style="115" customWidth="1"/>
    <col min="16142" max="16142" width="14.5703125" style="115" bestFit="1" customWidth="1"/>
    <col min="16143" max="16143" width="15.85546875" style="115" customWidth="1"/>
    <col min="16144" max="16144" width="14.5703125" style="115" customWidth="1"/>
    <col min="16145" max="16145" width="14" style="115" customWidth="1"/>
    <col min="16146" max="16146" width="13.42578125" style="115" bestFit="1" customWidth="1"/>
    <col min="16147" max="16384" width="11.42578125" style="115"/>
  </cols>
  <sheetData>
    <row r="1" spans="1:13" ht="40.5" customHeight="1" x14ac:dyDescent="0.2">
      <c r="A1" s="278"/>
      <c r="B1" s="279" t="s">
        <v>553</v>
      </c>
      <c r="C1" s="280"/>
      <c r="D1" s="280"/>
      <c r="E1" s="280"/>
      <c r="F1" s="280"/>
      <c r="G1" s="280"/>
      <c r="H1" s="280"/>
      <c r="I1" s="280"/>
      <c r="J1" s="280"/>
      <c r="K1" s="280"/>
      <c r="L1" s="280"/>
      <c r="M1" s="281"/>
    </row>
    <row r="2" spans="1:13" x14ac:dyDescent="0.2">
      <c r="A2" s="278"/>
      <c r="B2" s="282" t="s">
        <v>554</v>
      </c>
      <c r="C2" s="283"/>
      <c r="D2" s="284" t="s">
        <v>555</v>
      </c>
      <c r="E2" s="285" t="s">
        <v>556</v>
      </c>
      <c r="F2" s="284" t="s">
        <v>557</v>
      </c>
      <c r="G2" s="286" t="s">
        <v>558</v>
      </c>
      <c r="H2" s="287"/>
      <c r="I2" s="287"/>
      <c r="J2" s="287"/>
      <c r="K2" s="287"/>
      <c r="L2" s="287"/>
      <c r="M2" s="288"/>
    </row>
    <row r="3" spans="1:13" x14ac:dyDescent="0.2">
      <c r="A3" s="278"/>
      <c r="B3" s="289"/>
      <c r="C3" s="290"/>
      <c r="D3" s="291"/>
      <c r="E3" s="291"/>
      <c r="F3" s="291"/>
      <c r="G3" s="292" t="s">
        <v>559</v>
      </c>
      <c r="H3" s="293" t="s">
        <v>560</v>
      </c>
      <c r="I3" s="287" t="s">
        <v>561</v>
      </c>
      <c r="J3" s="287" t="s">
        <v>562</v>
      </c>
      <c r="K3" s="287" t="s">
        <v>563</v>
      </c>
      <c r="L3" s="294" t="s">
        <v>564</v>
      </c>
      <c r="M3" s="295"/>
    </row>
    <row r="4" spans="1:13" x14ac:dyDescent="0.2">
      <c r="A4" s="278"/>
      <c r="B4" s="289"/>
      <c r="C4" s="290"/>
      <c r="D4" s="291"/>
      <c r="E4" s="291"/>
      <c r="F4" s="291"/>
      <c r="G4" s="296"/>
      <c r="H4" s="297"/>
      <c r="I4" s="298"/>
      <c r="J4" s="298"/>
      <c r="K4" s="298"/>
      <c r="L4" s="299" t="s">
        <v>565</v>
      </c>
      <c r="M4" s="284" t="s">
        <v>566</v>
      </c>
    </row>
    <row r="5" spans="1:13" ht="13.5" thickBot="1" x14ac:dyDescent="0.25">
      <c r="A5" s="278"/>
      <c r="B5" s="289"/>
      <c r="C5" s="290"/>
      <c r="D5" s="291"/>
      <c r="E5" s="291"/>
      <c r="F5" s="291"/>
      <c r="G5" s="296"/>
      <c r="H5" s="297"/>
      <c r="I5" s="298"/>
      <c r="J5" s="298"/>
      <c r="K5" s="298"/>
      <c r="L5" s="300"/>
      <c r="M5" s="291"/>
    </row>
    <row r="6" spans="1:13" ht="12.75" customHeight="1" x14ac:dyDescent="0.2">
      <c r="A6" s="301"/>
      <c r="B6" s="302" t="s">
        <v>567</v>
      </c>
      <c r="C6" s="303"/>
      <c r="D6" s="303"/>
      <c r="E6" s="304"/>
      <c r="F6" s="305"/>
      <c r="G6" s="306"/>
      <c r="H6" s="306"/>
      <c r="I6" s="306"/>
      <c r="J6" s="307"/>
      <c r="K6" s="307"/>
      <c r="L6" s="306"/>
      <c r="M6" s="308"/>
    </row>
    <row r="7" spans="1:13" ht="13.5" customHeight="1" x14ac:dyDescent="0.2">
      <c r="A7" s="301"/>
      <c r="B7" s="309"/>
      <c r="C7" s="310" t="s">
        <v>568</v>
      </c>
      <c r="D7" s="310"/>
      <c r="E7" s="311"/>
      <c r="F7" s="311"/>
      <c r="G7" s="312"/>
      <c r="H7" s="312"/>
      <c r="I7" s="312"/>
      <c r="J7" s="312"/>
      <c r="K7" s="312"/>
      <c r="L7" s="312"/>
      <c r="M7" s="313"/>
    </row>
    <row r="8" spans="1:13" x14ac:dyDescent="0.2">
      <c r="A8" s="278"/>
      <c r="B8" s="314"/>
      <c r="C8" s="315"/>
      <c r="D8" s="315"/>
      <c r="E8" s="316"/>
      <c r="F8" s="317"/>
      <c r="G8" s="318"/>
      <c r="H8" s="318"/>
      <c r="I8" s="318"/>
      <c r="J8" s="318"/>
      <c r="K8" s="318"/>
      <c r="L8" s="319"/>
      <c r="M8" s="320"/>
    </row>
    <row r="9" spans="1:13" ht="22.5" x14ac:dyDescent="0.2">
      <c r="A9" s="278"/>
      <c r="B9" s="321" t="s">
        <v>569</v>
      </c>
      <c r="C9" s="322"/>
      <c r="D9" s="323" t="s">
        <v>570</v>
      </c>
      <c r="E9" s="316">
        <v>5110</v>
      </c>
      <c r="F9" s="317" t="s">
        <v>571</v>
      </c>
      <c r="G9" s="324">
        <f t="shared" ref="G9:G72" si="0">+H9</f>
        <v>0</v>
      </c>
      <c r="H9" s="325">
        <v>0</v>
      </c>
      <c r="I9" s="325">
        <v>150761.59</v>
      </c>
      <c r="J9" s="325">
        <v>94270.63</v>
      </c>
      <c r="K9" s="325">
        <v>94270.63</v>
      </c>
      <c r="L9" s="326">
        <f t="shared" ref="L9:L72" si="1">IFERROR(K9/H9,0)</f>
        <v>0</v>
      </c>
      <c r="M9" s="327">
        <f t="shared" ref="M9:M72" si="2">IFERROR(K9/I9,0)</f>
        <v>0.62529607176469815</v>
      </c>
    </row>
    <row r="10" spans="1:13" x14ac:dyDescent="0.2">
      <c r="A10" s="278"/>
      <c r="B10" s="321"/>
      <c r="C10" s="322"/>
      <c r="D10" s="323"/>
      <c r="E10" s="316">
        <v>5120</v>
      </c>
      <c r="F10" s="317" t="s">
        <v>572</v>
      </c>
      <c r="G10" s="324">
        <f t="shared" si="0"/>
        <v>0</v>
      </c>
      <c r="H10" s="325">
        <v>0</v>
      </c>
      <c r="I10" s="325">
        <v>79904</v>
      </c>
      <c r="J10" s="325">
        <v>39904</v>
      </c>
      <c r="K10" s="325">
        <v>39904</v>
      </c>
      <c r="L10" s="326">
        <f t="shared" si="1"/>
        <v>0</v>
      </c>
      <c r="M10" s="327">
        <f t="shared" si="2"/>
        <v>0.49939927913496196</v>
      </c>
    </row>
    <row r="11" spans="1:13" ht="22.5" x14ac:dyDescent="0.2">
      <c r="A11" s="278"/>
      <c r="B11" s="321"/>
      <c r="C11" s="322"/>
      <c r="D11" s="323"/>
      <c r="E11" s="316">
        <v>5150</v>
      </c>
      <c r="F11" s="317" t="s">
        <v>573</v>
      </c>
      <c r="G11" s="324">
        <f t="shared" si="0"/>
        <v>1608825</v>
      </c>
      <c r="H11" s="325">
        <v>1608825</v>
      </c>
      <c r="I11" s="325">
        <v>0</v>
      </c>
      <c r="J11" s="325">
        <v>0</v>
      </c>
      <c r="K11" s="325">
        <v>0</v>
      </c>
      <c r="L11" s="326">
        <f t="shared" si="1"/>
        <v>0</v>
      </c>
      <c r="M11" s="327">
        <f t="shared" si="2"/>
        <v>0</v>
      </c>
    </row>
    <row r="12" spans="1:13" ht="22.5" x14ac:dyDescent="0.2">
      <c r="A12" s="278"/>
      <c r="B12" s="321"/>
      <c r="C12" s="322"/>
      <c r="D12" s="323"/>
      <c r="E12" s="316">
        <v>5190</v>
      </c>
      <c r="F12" s="317" t="s">
        <v>574</v>
      </c>
      <c r="G12" s="324">
        <f t="shared" si="0"/>
        <v>0</v>
      </c>
      <c r="H12" s="325">
        <v>0</v>
      </c>
      <c r="I12" s="325">
        <v>67000</v>
      </c>
      <c r="J12" s="325">
        <v>20413.23</v>
      </c>
      <c r="K12" s="325">
        <v>20413.23</v>
      </c>
      <c r="L12" s="326">
        <f t="shared" si="1"/>
        <v>0</v>
      </c>
      <c r="M12" s="327">
        <f t="shared" si="2"/>
        <v>0.30467507462686566</v>
      </c>
    </row>
    <row r="13" spans="1:13" x14ac:dyDescent="0.2">
      <c r="A13" s="278"/>
      <c r="B13" s="321"/>
      <c r="C13" s="322"/>
      <c r="D13" s="323"/>
      <c r="E13" s="316">
        <v>5210</v>
      </c>
      <c r="F13" s="317" t="s">
        <v>575</v>
      </c>
      <c r="G13" s="324">
        <f t="shared" si="0"/>
        <v>100000</v>
      </c>
      <c r="H13" s="325">
        <v>100000</v>
      </c>
      <c r="I13" s="325">
        <v>0</v>
      </c>
      <c r="J13" s="325">
        <v>0</v>
      </c>
      <c r="K13" s="325">
        <v>0</v>
      </c>
      <c r="L13" s="326">
        <f t="shared" si="1"/>
        <v>0</v>
      </c>
      <c r="M13" s="327">
        <f t="shared" si="2"/>
        <v>0</v>
      </c>
    </row>
    <row r="14" spans="1:13" ht="22.5" x14ac:dyDescent="0.2">
      <c r="A14" s="278"/>
      <c r="B14" s="321"/>
      <c r="C14" s="322"/>
      <c r="D14" s="323"/>
      <c r="E14" s="316">
        <v>5640</v>
      </c>
      <c r="F14" s="317" t="s">
        <v>576</v>
      </c>
      <c r="G14" s="324">
        <f t="shared" si="0"/>
        <v>0</v>
      </c>
      <c r="H14" s="325">
        <v>0</v>
      </c>
      <c r="I14" s="325">
        <v>4172963</v>
      </c>
      <c r="J14" s="325">
        <v>0</v>
      </c>
      <c r="K14" s="325">
        <v>0</v>
      </c>
      <c r="L14" s="326">
        <f t="shared" si="1"/>
        <v>0</v>
      </c>
      <c r="M14" s="327">
        <f t="shared" si="2"/>
        <v>0</v>
      </c>
    </row>
    <row r="15" spans="1:13" ht="22.5" x14ac:dyDescent="0.2">
      <c r="A15" s="278"/>
      <c r="B15" s="321" t="s">
        <v>577</v>
      </c>
      <c r="C15" s="322"/>
      <c r="D15" s="323" t="s">
        <v>578</v>
      </c>
      <c r="E15" s="316">
        <v>5150</v>
      </c>
      <c r="F15" s="317" t="s">
        <v>573</v>
      </c>
      <c r="G15" s="324">
        <f t="shared" si="0"/>
        <v>0</v>
      </c>
      <c r="H15" s="325">
        <v>0</v>
      </c>
      <c r="I15" s="325">
        <v>902722.62</v>
      </c>
      <c r="J15" s="325">
        <v>902722.62</v>
      </c>
      <c r="K15" s="325">
        <v>902722.62</v>
      </c>
      <c r="L15" s="326">
        <f t="shared" si="1"/>
        <v>0</v>
      </c>
      <c r="M15" s="327">
        <f t="shared" si="2"/>
        <v>1</v>
      </c>
    </row>
    <row r="16" spans="1:13" x14ac:dyDescent="0.2">
      <c r="A16" s="278"/>
      <c r="B16" s="321"/>
      <c r="C16" s="322"/>
      <c r="D16" s="323"/>
      <c r="E16" s="316">
        <v>5210</v>
      </c>
      <c r="F16" s="317" t="s">
        <v>575</v>
      </c>
      <c r="G16" s="324">
        <f t="shared" si="0"/>
        <v>0</v>
      </c>
      <c r="H16" s="325">
        <v>0</v>
      </c>
      <c r="I16" s="325">
        <v>0</v>
      </c>
      <c r="J16" s="325">
        <v>0</v>
      </c>
      <c r="K16" s="325">
        <v>0</v>
      </c>
      <c r="L16" s="326">
        <f t="shared" si="1"/>
        <v>0</v>
      </c>
      <c r="M16" s="327">
        <f t="shared" si="2"/>
        <v>0</v>
      </c>
    </row>
    <row r="17" spans="1:13" ht="33.75" x14ac:dyDescent="0.2">
      <c r="A17" s="278"/>
      <c r="B17" s="321" t="s">
        <v>579</v>
      </c>
      <c r="C17" s="322"/>
      <c r="D17" s="323" t="s">
        <v>580</v>
      </c>
      <c r="E17" s="316">
        <v>5110</v>
      </c>
      <c r="F17" s="317" t="s">
        <v>571</v>
      </c>
      <c r="G17" s="324">
        <f t="shared" si="0"/>
        <v>0</v>
      </c>
      <c r="H17" s="325">
        <v>0</v>
      </c>
      <c r="I17" s="325">
        <v>96750</v>
      </c>
      <c r="J17" s="325">
        <v>96750</v>
      </c>
      <c r="K17" s="325">
        <v>96750</v>
      </c>
      <c r="L17" s="326">
        <f t="shared" si="1"/>
        <v>0</v>
      </c>
      <c r="M17" s="327">
        <f t="shared" si="2"/>
        <v>1</v>
      </c>
    </row>
    <row r="18" spans="1:13" x14ac:dyDescent="0.2">
      <c r="A18" s="278"/>
      <c r="B18" s="321"/>
      <c r="C18" s="322"/>
      <c r="D18" s="323"/>
      <c r="E18" s="316">
        <v>5670</v>
      </c>
      <c r="F18" s="317" t="s">
        <v>581</v>
      </c>
      <c r="G18" s="324">
        <f t="shared" si="0"/>
        <v>0</v>
      </c>
      <c r="H18" s="325">
        <v>0</v>
      </c>
      <c r="I18" s="325">
        <v>799.92</v>
      </c>
      <c r="J18" s="325">
        <v>0</v>
      </c>
      <c r="K18" s="325">
        <v>0</v>
      </c>
      <c r="L18" s="326">
        <f t="shared" si="1"/>
        <v>0</v>
      </c>
      <c r="M18" s="327">
        <f t="shared" si="2"/>
        <v>0</v>
      </c>
    </row>
    <row r="19" spans="1:13" ht="22.5" x14ac:dyDescent="0.2">
      <c r="A19" s="278"/>
      <c r="B19" s="321" t="s">
        <v>582</v>
      </c>
      <c r="C19" s="322"/>
      <c r="D19" s="323" t="s">
        <v>583</v>
      </c>
      <c r="E19" s="316">
        <v>5150</v>
      </c>
      <c r="F19" s="317" t="s">
        <v>573</v>
      </c>
      <c r="G19" s="324">
        <f t="shared" si="0"/>
        <v>78200</v>
      </c>
      <c r="H19" s="325">
        <v>78200</v>
      </c>
      <c r="I19" s="325">
        <v>78200</v>
      </c>
      <c r="J19" s="325">
        <v>0</v>
      </c>
      <c r="K19" s="325">
        <v>0</v>
      </c>
      <c r="L19" s="326">
        <f t="shared" si="1"/>
        <v>0</v>
      </c>
      <c r="M19" s="327">
        <f t="shared" si="2"/>
        <v>0</v>
      </c>
    </row>
    <row r="20" spans="1:13" ht="22.5" x14ac:dyDescent="0.2">
      <c r="A20" s="278"/>
      <c r="B20" s="321" t="s">
        <v>584</v>
      </c>
      <c r="C20" s="322"/>
      <c r="D20" s="323" t="s">
        <v>585</v>
      </c>
      <c r="E20" s="316">
        <v>5110</v>
      </c>
      <c r="F20" s="317" t="s">
        <v>571</v>
      </c>
      <c r="G20" s="324">
        <f t="shared" si="0"/>
        <v>0</v>
      </c>
      <c r="H20" s="325">
        <v>0</v>
      </c>
      <c r="I20" s="325">
        <v>270808.38</v>
      </c>
      <c r="J20" s="325">
        <v>224477.61</v>
      </c>
      <c r="K20" s="325">
        <v>224477.61</v>
      </c>
      <c r="L20" s="326">
        <f t="shared" si="1"/>
        <v>0</v>
      </c>
      <c r="M20" s="327">
        <f t="shared" si="2"/>
        <v>0.82891677872006764</v>
      </c>
    </row>
    <row r="21" spans="1:13" x14ac:dyDescent="0.2">
      <c r="A21" s="278"/>
      <c r="B21" s="321"/>
      <c r="C21" s="322"/>
      <c r="D21" s="323"/>
      <c r="E21" s="316">
        <v>5120</v>
      </c>
      <c r="F21" s="317" t="s">
        <v>572</v>
      </c>
      <c r="G21" s="324">
        <f t="shared" si="0"/>
        <v>0</v>
      </c>
      <c r="H21" s="325">
        <v>0</v>
      </c>
      <c r="I21" s="325">
        <v>29542.27</v>
      </c>
      <c r="J21" s="325">
        <v>29542.27</v>
      </c>
      <c r="K21" s="325">
        <v>29542.27</v>
      </c>
      <c r="L21" s="326">
        <f t="shared" si="1"/>
        <v>0</v>
      </c>
      <c r="M21" s="327">
        <f t="shared" si="2"/>
        <v>1</v>
      </c>
    </row>
    <row r="22" spans="1:13" ht="33.75" x14ac:dyDescent="0.2">
      <c r="A22" s="278"/>
      <c r="B22" s="321" t="s">
        <v>586</v>
      </c>
      <c r="C22" s="322"/>
      <c r="D22" s="323" t="s">
        <v>587</v>
      </c>
      <c r="E22" s="316">
        <v>5110</v>
      </c>
      <c r="F22" s="317" t="s">
        <v>571</v>
      </c>
      <c r="G22" s="324">
        <f t="shared" si="0"/>
        <v>0</v>
      </c>
      <c r="H22" s="325">
        <v>0</v>
      </c>
      <c r="I22" s="325">
        <v>218820.18</v>
      </c>
      <c r="J22" s="325">
        <v>211355.98</v>
      </c>
      <c r="K22" s="325">
        <v>211355.98</v>
      </c>
      <c r="L22" s="326">
        <f t="shared" si="1"/>
        <v>0</v>
      </c>
      <c r="M22" s="327">
        <f t="shared" si="2"/>
        <v>0.96588888648204207</v>
      </c>
    </row>
    <row r="23" spans="1:13" x14ac:dyDescent="0.2">
      <c r="A23" s="278"/>
      <c r="B23" s="321"/>
      <c r="C23" s="322"/>
      <c r="D23" s="323"/>
      <c r="E23" s="316">
        <v>5120</v>
      </c>
      <c r="F23" s="317" t="s">
        <v>572</v>
      </c>
      <c r="G23" s="324">
        <f t="shared" si="0"/>
        <v>0</v>
      </c>
      <c r="H23" s="325">
        <v>0</v>
      </c>
      <c r="I23" s="325">
        <v>216372.1</v>
      </c>
      <c r="J23" s="325">
        <v>216372.1</v>
      </c>
      <c r="K23" s="325">
        <v>216372.1</v>
      </c>
      <c r="L23" s="326">
        <f t="shared" si="1"/>
        <v>0</v>
      </c>
      <c r="M23" s="327">
        <f t="shared" si="2"/>
        <v>1</v>
      </c>
    </row>
    <row r="24" spans="1:13" ht="22.5" x14ac:dyDescent="0.2">
      <c r="A24" s="278"/>
      <c r="B24" s="321" t="s">
        <v>588</v>
      </c>
      <c r="C24" s="322"/>
      <c r="D24" s="323" t="s">
        <v>589</v>
      </c>
      <c r="E24" s="316">
        <v>5640</v>
      </c>
      <c r="F24" s="317" t="s">
        <v>576</v>
      </c>
      <c r="G24" s="324">
        <f t="shared" si="0"/>
        <v>0</v>
      </c>
      <c r="H24" s="325">
        <v>0</v>
      </c>
      <c r="I24" s="325">
        <v>85492</v>
      </c>
      <c r="J24" s="325">
        <v>85492</v>
      </c>
      <c r="K24" s="325">
        <v>85492</v>
      </c>
      <c r="L24" s="326">
        <f t="shared" si="1"/>
        <v>0</v>
      </c>
      <c r="M24" s="327">
        <f t="shared" si="2"/>
        <v>1</v>
      </c>
    </row>
    <row r="25" spans="1:13" ht="33.75" x14ac:dyDescent="0.2">
      <c r="A25" s="278"/>
      <c r="B25" s="321" t="s">
        <v>590</v>
      </c>
      <c r="C25" s="322"/>
      <c r="D25" s="323" t="s">
        <v>591</v>
      </c>
      <c r="E25" s="316">
        <v>5310</v>
      </c>
      <c r="F25" s="317" t="s">
        <v>592</v>
      </c>
      <c r="G25" s="324">
        <f t="shared" si="0"/>
        <v>0</v>
      </c>
      <c r="H25" s="325">
        <v>0</v>
      </c>
      <c r="I25" s="325">
        <v>5515000</v>
      </c>
      <c r="J25" s="325">
        <v>1399999.98</v>
      </c>
      <c r="K25" s="325">
        <v>1399999.98</v>
      </c>
      <c r="L25" s="326">
        <f t="shared" si="1"/>
        <v>0</v>
      </c>
      <c r="M25" s="327">
        <f t="shared" si="2"/>
        <v>0.25385312420670897</v>
      </c>
    </row>
    <row r="26" spans="1:13" ht="22.5" x14ac:dyDescent="0.2">
      <c r="A26" s="278"/>
      <c r="B26" s="321" t="s">
        <v>593</v>
      </c>
      <c r="C26" s="322"/>
      <c r="D26" s="323" t="s">
        <v>594</v>
      </c>
      <c r="E26" s="316">
        <v>5150</v>
      </c>
      <c r="F26" s="317" t="s">
        <v>573</v>
      </c>
      <c r="G26" s="324">
        <f t="shared" si="0"/>
        <v>0</v>
      </c>
      <c r="H26" s="325">
        <v>0</v>
      </c>
      <c r="I26" s="325">
        <v>3800</v>
      </c>
      <c r="J26" s="325">
        <v>0</v>
      </c>
      <c r="K26" s="325">
        <v>0</v>
      </c>
      <c r="L26" s="326">
        <f t="shared" si="1"/>
        <v>0</v>
      </c>
      <c r="M26" s="327">
        <f t="shared" si="2"/>
        <v>0</v>
      </c>
    </row>
    <row r="27" spans="1:13" ht="22.5" x14ac:dyDescent="0.2">
      <c r="A27" s="278"/>
      <c r="B27" s="321" t="s">
        <v>595</v>
      </c>
      <c r="C27" s="322"/>
      <c r="D27" s="323" t="s">
        <v>596</v>
      </c>
      <c r="E27" s="316">
        <v>5110</v>
      </c>
      <c r="F27" s="317" t="s">
        <v>571</v>
      </c>
      <c r="G27" s="324">
        <f t="shared" si="0"/>
        <v>0</v>
      </c>
      <c r="H27" s="325">
        <v>0</v>
      </c>
      <c r="I27" s="325">
        <v>36831</v>
      </c>
      <c r="J27" s="325">
        <v>34671</v>
      </c>
      <c r="K27" s="325">
        <v>34671</v>
      </c>
      <c r="L27" s="326">
        <f t="shared" si="1"/>
        <v>0</v>
      </c>
      <c r="M27" s="327">
        <f t="shared" si="2"/>
        <v>0.94135375091634765</v>
      </c>
    </row>
    <row r="28" spans="1:13" ht="22.5" x14ac:dyDescent="0.2">
      <c r="A28" s="278"/>
      <c r="B28" s="321"/>
      <c r="C28" s="322"/>
      <c r="D28" s="323"/>
      <c r="E28" s="316">
        <v>5290</v>
      </c>
      <c r="F28" s="317" t="s">
        <v>597</v>
      </c>
      <c r="G28" s="324">
        <f t="shared" si="0"/>
        <v>0</v>
      </c>
      <c r="H28" s="325">
        <v>0</v>
      </c>
      <c r="I28" s="325">
        <v>72200</v>
      </c>
      <c r="J28" s="325">
        <v>58000</v>
      </c>
      <c r="K28" s="325">
        <v>58000</v>
      </c>
      <c r="L28" s="326">
        <f t="shared" si="1"/>
        <v>0</v>
      </c>
      <c r="M28" s="327">
        <f t="shared" si="2"/>
        <v>0.80332409972299168</v>
      </c>
    </row>
    <row r="29" spans="1:13" x14ac:dyDescent="0.2">
      <c r="A29" s="278"/>
      <c r="B29" s="321"/>
      <c r="C29" s="322"/>
      <c r="D29" s="323"/>
      <c r="E29" s="316">
        <v>5650</v>
      </c>
      <c r="F29" s="317" t="s">
        <v>598</v>
      </c>
      <c r="G29" s="324">
        <f t="shared" si="0"/>
        <v>0</v>
      </c>
      <c r="H29" s="325">
        <v>0</v>
      </c>
      <c r="I29" s="325">
        <v>207146.17</v>
      </c>
      <c r="J29" s="325">
        <v>0</v>
      </c>
      <c r="K29" s="325">
        <v>0</v>
      </c>
      <c r="L29" s="326">
        <f t="shared" si="1"/>
        <v>0</v>
      </c>
      <c r="M29" s="327">
        <f t="shared" si="2"/>
        <v>0</v>
      </c>
    </row>
    <row r="30" spans="1:13" ht="22.5" x14ac:dyDescent="0.2">
      <c r="A30" s="278"/>
      <c r="B30" s="321" t="s">
        <v>599</v>
      </c>
      <c r="C30" s="322"/>
      <c r="D30" s="323" t="s">
        <v>600</v>
      </c>
      <c r="E30" s="316">
        <v>5670</v>
      </c>
      <c r="F30" s="317" t="s">
        <v>581</v>
      </c>
      <c r="G30" s="324">
        <f t="shared" si="0"/>
        <v>0</v>
      </c>
      <c r="H30" s="325">
        <v>0</v>
      </c>
      <c r="I30" s="325">
        <v>5000</v>
      </c>
      <c r="J30" s="325">
        <v>0</v>
      </c>
      <c r="K30" s="325">
        <v>0</v>
      </c>
      <c r="L30" s="326">
        <f t="shared" si="1"/>
        <v>0</v>
      </c>
      <c r="M30" s="327">
        <f t="shared" si="2"/>
        <v>0</v>
      </c>
    </row>
    <row r="31" spans="1:13" ht="22.5" x14ac:dyDescent="0.2">
      <c r="A31" s="278"/>
      <c r="B31" s="321" t="s">
        <v>601</v>
      </c>
      <c r="C31" s="322"/>
      <c r="D31" s="323" t="s">
        <v>602</v>
      </c>
      <c r="E31" s="316">
        <v>5150</v>
      </c>
      <c r="F31" s="317" t="s">
        <v>573</v>
      </c>
      <c r="G31" s="324">
        <f t="shared" si="0"/>
        <v>0</v>
      </c>
      <c r="H31" s="325">
        <v>0</v>
      </c>
      <c r="I31" s="325">
        <v>128596</v>
      </c>
      <c r="J31" s="325">
        <v>128596</v>
      </c>
      <c r="K31" s="325">
        <v>128596</v>
      </c>
      <c r="L31" s="326">
        <f t="shared" si="1"/>
        <v>0</v>
      </c>
      <c r="M31" s="327">
        <f t="shared" si="2"/>
        <v>1</v>
      </c>
    </row>
    <row r="32" spans="1:13" ht="22.5" x14ac:dyDescent="0.2">
      <c r="A32" s="278"/>
      <c r="B32" s="321"/>
      <c r="C32" s="322"/>
      <c r="D32" s="323"/>
      <c r="E32" s="316">
        <v>5640</v>
      </c>
      <c r="F32" s="317" t="s">
        <v>576</v>
      </c>
      <c r="G32" s="324">
        <f t="shared" si="0"/>
        <v>0</v>
      </c>
      <c r="H32" s="325">
        <v>0</v>
      </c>
      <c r="I32" s="325">
        <v>154154</v>
      </c>
      <c r="J32" s="325">
        <v>154154</v>
      </c>
      <c r="K32" s="325">
        <v>154154</v>
      </c>
      <c r="L32" s="326">
        <f t="shared" si="1"/>
        <v>0</v>
      </c>
      <c r="M32" s="327">
        <f t="shared" si="2"/>
        <v>1</v>
      </c>
    </row>
    <row r="33" spans="1:16" ht="22.5" x14ac:dyDescent="0.2">
      <c r="A33" s="278"/>
      <c r="B33" s="321" t="s">
        <v>603</v>
      </c>
      <c r="C33" s="322"/>
      <c r="D33" s="323" t="s">
        <v>604</v>
      </c>
      <c r="E33" s="316">
        <v>5190</v>
      </c>
      <c r="F33" s="317" t="s">
        <v>574</v>
      </c>
      <c r="G33" s="324">
        <f t="shared" si="0"/>
        <v>0</v>
      </c>
      <c r="H33" s="325">
        <v>0</v>
      </c>
      <c r="I33" s="325">
        <v>687552.87</v>
      </c>
      <c r="J33" s="325">
        <v>21576</v>
      </c>
      <c r="K33" s="325">
        <v>21576</v>
      </c>
      <c r="L33" s="326">
        <f t="shared" si="1"/>
        <v>0</v>
      </c>
      <c r="M33" s="327">
        <f t="shared" si="2"/>
        <v>3.1380859482122443E-2</v>
      </c>
    </row>
    <row r="34" spans="1:16" x14ac:dyDescent="0.2">
      <c r="A34" s="278"/>
      <c r="B34" s="321"/>
      <c r="C34" s="322"/>
      <c r="D34" s="323"/>
      <c r="E34" s="316">
        <v>5310</v>
      </c>
      <c r="F34" s="317" t="s">
        <v>592</v>
      </c>
      <c r="G34" s="324">
        <f t="shared" si="0"/>
        <v>0</v>
      </c>
      <c r="H34" s="325">
        <v>0</v>
      </c>
      <c r="I34" s="325">
        <v>32920.800000000003</v>
      </c>
      <c r="J34" s="325">
        <v>20000</v>
      </c>
      <c r="K34" s="325">
        <v>0</v>
      </c>
      <c r="L34" s="326">
        <f t="shared" si="1"/>
        <v>0</v>
      </c>
      <c r="M34" s="327">
        <f t="shared" si="2"/>
        <v>0</v>
      </c>
    </row>
    <row r="35" spans="1:16" x14ac:dyDescent="0.2">
      <c r="A35" s="278"/>
      <c r="B35" s="321"/>
      <c r="C35" s="322"/>
      <c r="D35" s="323"/>
      <c r="E35" s="316">
        <v>5620</v>
      </c>
      <c r="F35" s="317" t="s">
        <v>605</v>
      </c>
      <c r="G35" s="324">
        <f t="shared" si="0"/>
        <v>0</v>
      </c>
      <c r="H35" s="325">
        <v>0</v>
      </c>
      <c r="I35" s="325">
        <v>65631.5</v>
      </c>
      <c r="J35" s="325">
        <v>49284.7</v>
      </c>
      <c r="K35" s="325">
        <v>49284.7</v>
      </c>
      <c r="L35" s="326">
        <f t="shared" si="1"/>
        <v>0</v>
      </c>
      <c r="M35" s="327">
        <f t="shared" si="2"/>
        <v>0.75093057449547851</v>
      </c>
    </row>
    <row r="36" spans="1:16" ht="22.5" x14ac:dyDescent="0.2">
      <c r="A36" s="278"/>
      <c r="B36" s="321" t="s">
        <v>606</v>
      </c>
      <c r="C36" s="322"/>
      <c r="D36" s="323" t="s">
        <v>607</v>
      </c>
      <c r="E36" s="316">
        <v>5110</v>
      </c>
      <c r="F36" s="317" t="s">
        <v>571</v>
      </c>
      <c r="G36" s="324">
        <f t="shared" si="0"/>
        <v>0</v>
      </c>
      <c r="H36" s="325">
        <v>0</v>
      </c>
      <c r="I36" s="325">
        <v>33000</v>
      </c>
      <c r="J36" s="325">
        <v>0</v>
      </c>
      <c r="K36" s="325">
        <v>0</v>
      </c>
      <c r="L36" s="326">
        <f t="shared" si="1"/>
        <v>0</v>
      </c>
      <c r="M36" s="327">
        <f t="shared" si="2"/>
        <v>0</v>
      </c>
    </row>
    <row r="37" spans="1:16" ht="22.5" x14ac:dyDescent="0.2">
      <c r="A37" s="278"/>
      <c r="B37" s="321"/>
      <c r="C37" s="322"/>
      <c r="D37" s="323"/>
      <c r="E37" s="316">
        <v>5150</v>
      </c>
      <c r="F37" s="317" t="s">
        <v>573</v>
      </c>
      <c r="G37" s="324">
        <f t="shared" si="0"/>
        <v>0</v>
      </c>
      <c r="H37" s="325">
        <v>0</v>
      </c>
      <c r="I37" s="325">
        <v>15000</v>
      </c>
      <c r="J37" s="325">
        <v>0</v>
      </c>
      <c r="K37" s="325">
        <v>0</v>
      </c>
      <c r="L37" s="326">
        <f t="shared" si="1"/>
        <v>0</v>
      </c>
      <c r="M37" s="327">
        <f t="shared" si="2"/>
        <v>0</v>
      </c>
    </row>
    <row r="38" spans="1:16" ht="22.5" x14ac:dyDescent="0.2">
      <c r="A38" s="278"/>
      <c r="B38" s="321" t="s">
        <v>608</v>
      </c>
      <c r="C38" s="322"/>
      <c r="D38" s="323" t="s">
        <v>609</v>
      </c>
      <c r="E38" s="316">
        <v>5120</v>
      </c>
      <c r="F38" s="317" t="s">
        <v>572</v>
      </c>
      <c r="G38" s="324">
        <f t="shared" si="0"/>
        <v>0</v>
      </c>
      <c r="H38" s="325">
        <v>0</v>
      </c>
      <c r="I38" s="325">
        <v>180622</v>
      </c>
      <c r="J38" s="325">
        <v>0</v>
      </c>
      <c r="K38" s="325">
        <v>0</v>
      </c>
      <c r="L38" s="326">
        <f t="shared" si="1"/>
        <v>0</v>
      </c>
      <c r="M38" s="327">
        <f t="shared" si="2"/>
        <v>0</v>
      </c>
    </row>
    <row r="39" spans="1:16" x14ac:dyDescent="0.2">
      <c r="A39" s="278"/>
      <c r="B39" s="321"/>
      <c r="C39" s="322"/>
      <c r="D39" s="323"/>
      <c r="E39" s="316">
        <v>5310</v>
      </c>
      <c r="F39" s="317" t="s">
        <v>592</v>
      </c>
      <c r="G39" s="324">
        <f t="shared" si="0"/>
        <v>0</v>
      </c>
      <c r="H39" s="325">
        <v>0</v>
      </c>
      <c r="I39" s="325">
        <v>129000</v>
      </c>
      <c r="J39" s="325">
        <v>125280</v>
      </c>
      <c r="K39" s="325">
        <v>125280</v>
      </c>
      <c r="L39" s="326">
        <f t="shared" si="1"/>
        <v>0</v>
      </c>
      <c r="M39" s="327">
        <f t="shared" si="2"/>
        <v>0.97116279069767442</v>
      </c>
    </row>
    <row r="40" spans="1:16" ht="22.5" x14ac:dyDescent="0.2">
      <c r="A40" s="278"/>
      <c r="B40" s="321" t="s">
        <v>610</v>
      </c>
      <c r="C40" s="322"/>
      <c r="D40" s="323" t="s">
        <v>611</v>
      </c>
      <c r="E40" s="316">
        <v>5110</v>
      </c>
      <c r="F40" s="317" t="s">
        <v>571</v>
      </c>
      <c r="G40" s="324">
        <f t="shared" si="0"/>
        <v>0</v>
      </c>
      <c r="H40" s="325">
        <v>0</v>
      </c>
      <c r="I40" s="325">
        <v>10693310</v>
      </c>
      <c r="J40" s="325">
        <v>0</v>
      </c>
      <c r="K40" s="325">
        <v>0</v>
      </c>
      <c r="L40" s="326">
        <f t="shared" si="1"/>
        <v>0</v>
      </c>
      <c r="M40" s="327">
        <f t="shared" si="2"/>
        <v>0</v>
      </c>
    </row>
    <row r="41" spans="1:16" x14ac:dyDescent="0.2">
      <c r="A41" s="278"/>
      <c r="B41" s="321"/>
      <c r="C41" s="322"/>
      <c r="D41" s="323"/>
      <c r="E41" s="316">
        <v>5120</v>
      </c>
      <c r="F41" s="317" t="s">
        <v>572</v>
      </c>
      <c r="G41" s="324">
        <f t="shared" si="0"/>
        <v>0</v>
      </c>
      <c r="H41" s="325">
        <v>0</v>
      </c>
      <c r="I41" s="325">
        <v>160000</v>
      </c>
      <c r="J41" s="325">
        <v>0</v>
      </c>
      <c r="K41" s="325">
        <v>0</v>
      </c>
      <c r="L41" s="326">
        <f t="shared" si="1"/>
        <v>0</v>
      </c>
      <c r="M41" s="327">
        <f t="shared" si="2"/>
        <v>0</v>
      </c>
    </row>
    <row r="42" spans="1:16" ht="22.5" x14ac:dyDescent="0.2">
      <c r="A42" s="278"/>
      <c r="B42" s="321"/>
      <c r="C42" s="322"/>
      <c r="D42" s="323"/>
      <c r="E42" s="316">
        <v>5150</v>
      </c>
      <c r="F42" s="317" t="s">
        <v>573</v>
      </c>
      <c r="G42" s="324">
        <f t="shared" si="0"/>
        <v>0</v>
      </c>
      <c r="H42" s="325">
        <v>0</v>
      </c>
      <c r="I42" s="325">
        <v>1962585</v>
      </c>
      <c r="J42" s="325">
        <v>1962585</v>
      </c>
      <c r="K42" s="325">
        <v>1962585</v>
      </c>
      <c r="L42" s="326">
        <f t="shared" si="1"/>
        <v>0</v>
      </c>
      <c r="M42" s="327">
        <f t="shared" si="2"/>
        <v>1</v>
      </c>
    </row>
    <row r="43" spans="1:16" s="116" customFormat="1" ht="22.5" x14ac:dyDescent="0.2">
      <c r="A43" s="328"/>
      <c r="B43" s="321" t="s">
        <v>612</v>
      </c>
      <c r="C43" s="322"/>
      <c r="D43" s="323" t="s">
        <v>613</v>
      </c>
      <c r="E43" s="316">
        <v>5690</v>
      </c>
      <c r="F43" s="317" t="s">
        <v>614</v>
      </c>
      <c r="G43" s="324">
        <f t="shared" si="0"/>
        <v>0</v>
      </c>
      <c r="H43" s="325">
        <v>0</v>
      </c>
      <c r="I43" s="325">
        <v>64438</v>
      </c>
      <c r="J43" s="325">
        <v>0</v>
      </c>
      <c r="K43" s="325">
        <v>0</v>
      </c>
      <c r="L43" s="326">
        <f t="shared" si="1"/>
        <v>0</v>
      </c>
      <c r="M43" s="327">
        <f t="shared" si="2"/>
        <v>0</v>
      </c>
      <c r="P43" s="329"/>
    </row>
    <row r="44" spans="1:16" s="331" customFormat="1" ht="39.75" customHeight="1" x14ac:dyDescent="0.2">
      <c r="A44" s="330"/>
      <c r="B44" s="321" t="s">
        <v>615</v>
      </c>
      <c r="C44" s="322"/>
      <c r="D44" s="323" t="s">
        <v>616</v>
      </c>
      <c r="E44" s="316">
        <v>5150</v>
      </c>
      <c r="F44" s="317" t="s">
        <v>573</v>
      </c>
      <c r="G44" s="324">
        <f t="shared" si="0"/>
        <v>0</v>
      </c>
      <c r="H44" s="325">
        <v>0</v>
      </c>
      <c r="I44" s="325">
        <v>107726.92</v>
      </c>
      <c r="J44" s="325">
        <v>0</v>
      </c>
      <c r="K44" s="325">
        <v>0</v>
      </c>
      <c r="L44" s="326">
        <f t="shared" si="1"/>
        <v>0</v>
      </c>
      <c r="M44" s="327">
        <f t="shared" si="2"/>
        <v>0</v>
      </c>
      <c r="P44" s="332"/>
    </row>
    <row r="45" spans="1:16" ht="26.25" customHeight="1" x14ac:dyDescent="0.2">
      <c r="A45" s="278"/>
      <c r="B45" s="321"/>
      <c r="C45" s="322"/>
      <c r="D45" s="323"/>
      <c r="E45" s="316">
        <v>5190</v>
      </c>
      <c r="F45" s="317" t="s">
        <v>574</v>
      </c>
      <c r="G45" s="324">
        <f t="shared" si="0"/>
        <v>0</v>
      </c>
      <c r="H45" s="325">
        <v>0</v>
      </c>
      <c r="I45" s="325">
        <v>82460.289999999994</v>
      </c>
      <c r="J45" s="325">
        <v>0</v>
      </c>
      <c r="K45" s="325">
        <v>0</v>
      </c>
      <c r="L45" s="326">
        <f t="shared" si="1"/>
        <v>0</v>
      </c>
      <c r="M45" s="327">
        <f t="shared" si="2"/>
        <v>0</v>
      </c>
    </row>
    <row r="46" spans="1:16" ht="12.75" customHeight="1" x14ac:dyDescent="0.2">
      <c r="A46" s="278"/>
      <c r="B46" s="321"/>
      <c r="C46" s="322"/>
      <c r="D46" s="323"/>
      <c r="E46" s="316">
        <v>5620</v>
      </c>
      <c r="F46" s="317" t="s">
        <v>605</v>
      </c>
      <c r="G46" s="324">
        <f t="shared" si="0"/>
        <v>0</v>
      </c>
      <c r="H46" s="325">
        <v>0</v>
      </c>
      <c r="I46" s="325">
        <v>192793.72</v>
      </c>
      <c r="J46" s="325">
        <v>93960</v>
      </c>
      <c r="K46" s="325">
        <v>93960</v>
      </c>
      <c r="L46" s="326">
        <f t="shared" si="1"/>
        <v>0</v>
      </c>
      <c r="M46" s="327">
        <f t="shared" si="2"/>
        <v>0.48736027293835088</v>
      </c>
    </row>
    <row r="47" spans="1:16" ht="26.25" customHeight="1" x14ac:dyDescent="0.2">
      <c r="A47" s="278"/>
      <c r="B47" s="321"/>
      <c r="C47" s="322"/>
      <c r="D47" s="323"/>
      <c r="E47" s="316">
        <v>5640</v>
      </c>
      <c r="F47" s="317" t="s">
        <v>576</v>
      </c>
      <c r="G47" s="324">
        <f t="shared" si="0"/>
        <v>0</v>
      </c>
      <c r="H47" s="325">
        <v>0</v>
      </c>
      <c r="I47" s="325">
        <v>0</v>
      </c>
      <c r="J47" s="325">
        <v>0</v>
      </c>
      <c r="K47" s="325">
        <v>0</v>
      </c>
      <c r="L47" s="326">
        <f t="shared" si="1"/>
        <v>0</v>
      </c>
      <c r="M47" s="327">
        <f t="shared" si="2"/>
        <v>0</v>
      </c>
    </row>
    <row r="48" spans="1:16" ht="22.5" x14ac:dyDescent="0.2">
      <c r="A48" s="278"/>
      <c r="B48" s="321"/>
      <c r="C48" s="322"/>
      <c r="D48" s="323"/>
      <c r="E48" s="316">
        <v>5660</v>
      </c>
      <c r="F48" s="317" t="s">
        <v>617</v>
      </c>
      <c r="G48" s="324">
        <f t="shared" si="0"/>
        <v>0</v>
      </c>
      <c r="H48" s="325">
        <v>0</v>
      </c>
      <c r="I48" s="325">
        <v>17779.060000000001</v>
      </c>
      <c r="J48" s="325">
        <v>0</v>
      </c>
      <c r="K48" s="325">
        <v>0</v>
      </c>
      <c r="L48" s="326">
        <f t="shared" si="1"/>
        <v>0</v>
      </c>
      <c r="M48" s="327">
        <f t="shared" si="2"/>
        <v>0</v>
      </c>
    </row>
    <row r="49" spans="1:13" ht="22.5" x14ac:dyDescent="0.2">
      <c r="A49" s="278"/>
      <c r="B49" s="321" t="s">
        <v>618</v>
      </c>
      <c r="C49" s="322"/>
      <c r="D49" s="323" t="s">
        <v>619</v>
      </c>
      <c r="E49" s="316">
        <v>5110</v>
      </c>
      <c r="F49" s="317" t="s">
        <v>571</v>
      </c>
      <c r="G49" s="324">
        <f t="shared" si="0"/>
        <v>0</v>
      </c>
      <c r="H49" s="325">
        <v>0</v>
      </c>
      <c r="I49" s="325">
        <v>69348</v>
      </c>
      <c r="J49" s="325">
        <v>0</v>
      </c>
      <c r="K49" s="325">
        <v>0</v>
      </c>
      <c r="L49" s="326">
        <f t="shared" si="1"/>
        <v>0</v>
      </c>
      <c r="M49" s="327">
        <f t="shared" si="2"/>
        <v>0</v>
      </c>
    </row>
    <row r="50" spans="1:13" ht="22.5" x14ac:dyDescent="0.2">
      <c r="A50" s="278"/>
      <c r="B50" s="321"/>
      <c r="C50" s="322"/>
      <c r="D50" s="323"/>
      <c r="E50" s="316">
        <v>5190</v>
      </c>
      <c r="F50" s="317" t="s">
        <v>574</v>
      </c>
      <c r="G50" s="324">
        <f t="shared" si="0"/>
        <v>0</v>
      </c>
      <c r="H50" s="325">
        <v>0</v>
      </c>
      <c r="I50" s="325">
        <v>33000</v>
      </c>
      <c r="J50" s="325">
        <v>17457</v>
      </c>
      <c r="K50" s="325">
        <v>17457</v>
      </c>
      <c r="L50" s="326">
        <f t="shared" si="1"/>
        <v>0</v>
      </c>
      <c r="M50" s="327">
        <f t="shared" si="2"/>
        <v>0.52900000000000003</v>
      </c>
    </row>
    <row r="51" spans="1:13" x14ac:dyDescent="0.2">
      <c r="A51" s="278"/>
      <c r="B51" s="321"/>
      <c r="C51" s="322"/>
      <c r="D51" s="323"/>
      <c r="E51" s="316">
        <v>5310</v>
      </c>
      <c r="F51" s="317" t="s">
        <v>592</v>
      </c>
      <c r="G51" s="324">
        <f t="shared" si="0"/>
        <v>0</v>
      </c>
      <c r="H51" s="325">
        <v>0</v>
      </c>
      <c r="I51" s="325">
        <v>67800</v>
      </c>
      <c r="J51" s="325">
        <v>67800</v>
      </c>
      <c r="K51" s="325">
        <v>67800</v>
      </c>
      <c r="L51" s="326">
        <f t="shared" si="1"/>
        <v>0</v>
      </c>
      <c r="M51" s="327">
        <f t="shared" si="2"/>
        <v>1</v>
      </c>
    </row>
    <row r="52" spans="1:13" ht="22.5" x14ac:dyDescent="0.2">
      <c r="A52" s="278"/>
      <c r="B52" s="321" t="s">
        <v>620</v>
      </c>
      <c r="C52" s="322"/>
      <c r="D52" s="323" t="s">
        <v>621</v>
      </c>
      <c r="E52" s="316">
        <v>5310</v>
      </c>
      <c r="F52" s="317" t="s">
        <v>592</v>
      </c>
      <c r="G52" s="324">
        <f t="shared" si="0"/>
        <v>0</v>
      </c>
      <c r="H52" s="325">
        <v>0</v>
      </c>
      <c r="I52" s="325">
        <v>30620</v>
      </c>
      <c r="J52" s="325">
        <v>30617.45</v>
      </c>
      <c r="K52" s="325">
        <v>30617.45</v>
      </c>
      <c r="L52" s="326">
        <f t="shared" si="1"/>
        <v>0</v>
      </c>
      <c r="M52" s="327">
        <f t="shared" si="2"/>
        <v>0.99991672109732199</v>
      </c>
    </row>
    <row r="53" spans="1:13" ht="22.5" x14ac:dyDescent="0.2">
      <c r="A53" s="278"/>
      <c r="B53" s="321" t="s">
        <v>622</v>
      </c>
      <c r="C53" s="322"/>
      <c r="D53" s="323" t="s">
        <v>623</v>
      </c>
      <c r="E53" s="316">
        <v>5620</v>
      </c>
      <c r="F53" s="317" t="s">
        <v>605</v>
      </c>
      <c r="G53" s="324">
        <f t="shared" si="0"/>
        <v>0</v>
      </c>
      <c r="H53" s="325">
        <v>0</v>
      </c>
      <c r="I53" s="325">
        <v>54520.17</v>
      </c>
      <c r="J53" s="325">
        <v>54520.17</v>
      </c>
      <c r="K53" s="325">
        <v>54520.17</v>
      </c>
      <c r="L53" s="326">
        <f t="shared" si="1"/>
        <v>0</v>
      </c>
      <c r="M53" s="327">
        <f t="shared" si="2"/>
        <v>1</v>
      </c>
    </row>
    <row r="54" spans="1:13" ht="33.75" x14ac:dyDescent="0.2">
      <c r="A54" s="278"/>
      <c r="B54" s="321" t="s">
        <v>624</v>
      </c>
      <c r="C54" s="322"/>
      <c r="D54" s="323" t="s">
        <v>625</v>
      </c>
      <c r="E54" s="316">
        <v>5310</v>
      </c>
      <c r="F54" s="317" t="s">
        <v>592</v>
      </c>
      <c r="G54" s="324">
        <f t="shared" si="0"/>
        <v>0</v>
      </c>
      <c r="H54" s="325">
        <v>0</v>
      </c>
      <c r="I54" s="325">
        <v>15823.51</v>
      </c>
      <c r="J54" s="325">
        <v>0</v>
      </c>
      <c r="K54" s="325">
        <v>0</v>
      </c>
      <c r="L54" s="326">
        <f t="shared" si="1"/>
        <v>0</v>
      </c>
      <c r="M54" s="327">
        <f t="shared" si="2"/>
        <v>0</v>
      </c>
    </row>
    <row r="55" spans="1:13" x14ac:dyDescent="0.2">
      <c r="A55" s="278"/>
      <c r="B55" s="321"/>
      <c r="C55" s="322"/>
      <c r="D55" s="323"/>
      <c r="E55" s="316">
        <v>5650</v>
      </c>
      <c r="F55" s="317" t="s">
        <v>598</v>
      </c>
      <c r="G55" s="324">
        <f t="shared" si="0"/>
        <v>0</v>
      </c>
      <c r="H55" s="325">
        <v>0</v>
      </c>
      <c r="I55" s="325">
        <v>36975</v>
      </c>
      <c r="J55" s="325">
        <v>0</v>
      </c>
      <c r="K55" s="325">
        <v>0</v>
      </c>
      <c r="L55" s="326">
        <f t="shared" si="1"/>
        <v>0</v>
      </c>
      <c r="M55" s="327">
        <f t="shared" si="2"/>
        <v>0</v>
      </c>
    </row>
    <row r="56" spans="1:13" ht="22.5" x14ac:dyDescent="0.2">
      <c r="A56" s="278"/>
      <c r="B56" s="321"/>
      <c r="C56" s="322"/>
      <c r="D56" s="323"/>
      <c r="E56" s="316">
        <v>5660</v>
      </c>
      <c r="F56" s="317" t="s">
        <v>617</v>
      </c>
      <c r="G56" s="324">
        <f t="shared" si="0"/>
        <v>0</v>
      </c>
      <c r="H56" s="325">
        <v>0</v>
      </c>
      <c r="I56" s="325">
        <v>66120</v>
      </c>
      <c r="J56" s="325">
        <v>0</v>
      </c>
      <c r="K56" s="325">
        <v>0</v>
      </c>
      <c r="L56" s="326">
        <f t="shared" si="1"/>
        <v>0</v>
      </c>
      <c r="M56" s="327">
        <f t="shared" si="2"/>
        <v>0</v>
      </c>
    </row>
    <row r="57" spans="1:13" ht="22.5" x14ac:dyDescent="0.2">
      <c r="A57" s="278"/>
      <c r="B57" s="321" t="s">
        <v>626</v>
      </c>
      <c r="C57" s="322"/>
      <c r="D57" s="323" t="s">
        <v>627</v>
      </c>
      <c r="E57" s="316">
        <v>5660</v>
      </c>
      <c r="F57" s="317" t="s">
        <v>617</v>
      </c>
      <c r="G57" s="324">
        <f t="shared" si="0"/>
        <v>0</v>
      </c>
      <c r="H57" s="325">
        <v>0</v>
      </c>
      <c r="I57" s="325">
        <v>279998.83</v>
      </c>
      <c r="J57" s="325">
        <v>171680</v>
      </c>
      <c r="K57" s="325">
        <v>171680</v>
      </c>
      <c r="L57" s="326">
        <f t="shared" si="1"/>
        <v>0</v>
      </c>
      <c r="M57" s="327">
        <f t="shared" si="2"/>
        <v>0.61314541921478738</v>
      </c>
    </row>
    <row r="58" spans="1:13" ht="22.5" x14ac:dyDescent="0.2">
      <c r="A58" s="278"/>
      <c r="B58" s="321" t="s">
        <v>628</v>
      </c>
      <c r="C58" s="322"/>
      <c r="D58" s="323" t="s">
        <v>629</v>
      </c>
      <c r="E58" s="316">
        <v>5150</v>
      </c>
      <c r="F58" s="317" t="s">
        <v>573</v>
      </c>
      <c r="G58" s="324">
        <f t="shared" si="0"/>
        <v>0</v>
      </c>
      <c r="H58" s="325">
        <v>0</v>
      </c>
      <c r="I58" s="325">
        <v>7000</v>
      </c>
      <c r="J58" s="325">
        <v>6400</v>
      </c>
      <c r="K58" s="325">
        <v>6400</v>
      </c>
      <c r="L58" s="326">
        <f t="shared" si="1"/>
        <v>0</v>
      </c>
      <c r="M58" s="327">
        <f t="shared" si="2"/>
        <v>0.91428571428571426</v>
      </c>
    </row>
    <row r="59" spans="1:13" ht="22.5" x14ac:dyDescent="0.2">
      <c r="A59" s="278"/>
      <c r="B59" s="321"/>
      <c r="C59" s="322"/>
      <c r="D59" s="323"/>
      <c r="E59" s="316">
        <v>5190</v>
      </c>
      <c r="F59" s="317" t="s">
        <v>574</v>
      </c>
      <c r="G59" s="324">
        <f t="shared" si="0"/>
        <v>0</v>
      </c>
      <c r="H59" s="325">
        <v>0</v>
      </c>
      <c r="I59" s="325">
        <v>0</v>
      </c>
      <c r="J59" s="325">
        <v>0</v>
      </c>
      <c r="K59" s="325">
        <v>0</v>
      </c>
      <c r="L59" s="326">
        <f t="shared" si="1"/>
        <v>0</v>
      </c>
      <c r="M59" s="327">
        <f t="shared" si="2"/>
        <v>0</v>
      </c>
    </row>
    <row r="60" spans="1:13" ht="22.5" x14ac:dyDescent="0.2">
      <c r="A60" s="278"/>
      <c r="B60" s="321" t="s">
        <v>630</v>
      </c>
      <c r="C60" s="322"/>
      <c r="D60" s="323" t="s">
        <v>631</v>
      </c>
      <c r="E60" s="316">
        <v>5690</v>
      </c>
      <c r="F60" s="317" t="s">
        <v>614</v>
      </c>
      <c r="G60" s="324">
        <f t="shared" si="0"/>
        <v>0</v>
      </c>
      <c r="H60" s="325">
        <v>0</v>
      </c>
      <c r="I60" s="325">
        <v>61553</v>
      </c>
      <c r="J60" s="325">
        <v>61553</v>
      </c>
      <c r="K60" s="325">
        <v>61553</v>
      </c>
      <c r="L60" s="326">
        <f t="shared" si="1"/>
        <v>0</v>
      </c>
      <c r="M60" s="327">
        <f t="shared" si="2"/>
        <v>1</v>
      </c>
    </row>
    <row r="61" spans="1:13" ht="22.5" x14ac:dyDescent="0.2">
      <c r="A61" s="278"/>
      <c r="B61" s="321" t="s">
        <v>632</v>
      </c>
      <c r="C61" s="322"/>
      <c r="D61" s="323" t="s">
        <v>633</v>
      </c>
      <c r="E61" s="316">
        <v>5620</v>
      </c>
      <c r="F61" s="317" t="s">
        <v>605</v>
      </c>
      <c r="G61" s="324">
        <f t="shared" si="0"/>
        <v>0</v>
      </c>
      <c r="H61" s="325">
        <v>0</v>
      </c>
      <c r="I61" s="325">
        <v>1681355.04</v>
      </c>
      <c r="J61" s="325">
        <v>0</v>
      </c>
      <c r="K61" s="325">
        <v>0</v>
      </c>
      <c r="L61" s="326">
        <f t="shared" si="1"/>
        <v>0</v>
      </c>
      <c r="M61" s="327">
        <f t="shared" si="2"/>
        <v>0</v>
      </c>
    </row>
    <row r="62" spans="1:13" ht="22.5" x14ac:dyDescent="0.2">
      <c r="A62" s="278"/>
      <c r="B62" s="321"/>
      <c r="C62" s="322"/>
      <c r="D62" s="323"/>
      <c r="E62" s="316">
        <v>5640</v>
      </c>
      <c r="F62" s="317" t="s">
        <v>576</v>
      </c>
      <c r="G62" s="324">
        <f t="shared" si="0"/>
        <v>0</v>
      </c>
      <c r="H62" s="325">
        <v>0</v>
      </c>
      <c r="I62" s="325">
        <v>2094960</v>
      </c>
      <c r="J62" s="325">
        <v>0</v>
      </c>
      <c r="K62" s="325">
        <v>0</v>
      </c>
      <c r="L62" s="326">
        <f t="shared" si="1"/>
        <v>0</v>
      </c>
      <c r="M62" s="327">
        <f t="shared" si="2"/>
        <v>0</v>
      </c>
    </row>
    <row r="63" spans="1:13" ht="22.5" x14ac:dyDescent="0.2">
      <c r="A63" s="278"/>
      <c r="B63" s="321" t="s">
        <v>634</v>
      </c>
      <c r="C63" s="322"/>
      <c r="D63" s="323" t="s">
        <v>635</v>
      </c>
      <c r="E63" s="316">
        <v>5110</v>
      </c>
      <c r="F63" s="317" t="s">
        <v>571</v>
      </c>
      <c r="G63" s="324">
        <f t="shared" si="0"/>
        <v>0</v>
      </c>
      <c r="H63" s="325">
        <v>0</v>
      </c>
      <c r="I63" s="325">
        <v>79946.19</v>
      </c>
      <c r="J63" s="325">
        <v>8778</v>
      </c>
      <c r="K63" s="325">
        <v>8778</v>
      </c>
      <c r="L63" s="326">
        <f t="shared" si="1"/>
        <v>0</v>
      </c>
      <c r="M63" s="327">
        <f t="shared" si="2"/>
        <v>0.10979885345380436</v>
      </c>
    </row>
    <row r="64" spans="1:13" x14ac:dyDescent="0.2">
      <c r="A64" s="278"/>
      <c r="B64" s="321"/>
      <c r="C64" s="322"/>
      <c r="D64" s="323"/>
      <c r="E64" s="316">
        <v>5120</v>
      </c>
      <c r="F64" s="317" t="s">
        <v>572</v>
      </c>
      <c r="G64" s="324">
        <f t="shared" si="0"/>
        <v>0</v>
      </c>
      <c r="H64" s="325">
        <v>0</v>
      </c>
      <c r="I64" s="325">
        <v>38113.21</v>
      </c>
      <c r="J64" s="325">
        <v>0</v>
      </c>
      <c r="K64" s="325">
        <v>0</v>
      </c>
      <c r="L64" s="326">
        <f t="shared" si="1"/>
        <v>0</v>
      </c>
      <c r="M64" s="327">
        <f t="shared" si="2"/>
        <v>0</v>
      </c>
    </row>
    <row r="65" spans="1:13" x14ac:dyDescent="0.2">
      <c r="A65" s="278"/>
      <c r="B65" s="321"/>
      <c r="C65" s="322"/>
      <c r="D65" s="323"/>
      <c r="E65" s="316">
        <v>5320</v>
      </c>
      <c r="F65" s="317" t="s">
        <v>636</v>
      </c>
      <c r="G65" s="324">
        <f t="shared" si="0"/>
        <v>0</v>
      </c>
      <c r="H65" s="325">
        <v>0</v>
      </c>
      <c r="I65" s="325">
        <v>56100</v>
      </c>
      <c r="J65" s="325">
        <v>0</v>
      </c>
      <c r="K65" s="325">
        <v>0</v>
      </c>
      <c r="L65" s="326">
        <f t="shared" si="1"/>
        <v>0</v>
      </c>
      <c r="M65" s="327">
        <f t="shared" si="2"/>
        <v>0</v>
      </c>
    </row>
    <row r="66" spans="1:13" ht="22.5" x14ac:dyDescent="0.2">
      <c r="A66" s="278"/>
      <c r="B66" s="321" t="s">
        <v>637</v>
      </c>
      <c r="C66" s="322"/>
      <c r="D66" s="323" t="s">
        <v>638</v>
      </c>
      <c r="E66" s="316">
        <v>5310</v>
      </c>
      <c r="F66" s="317" t="s">
        <v>592</v>
      </c>
      <c r="G66" s="324">
        <f t="shared" si="0"/>
        <v>0</v>
      </c>
      <c r="H66" s="325">
        <v>0</v>
      </c>
      <c r="I66" s="325">
        <v>1371700</v>
      </c>
      <c r="J66" s="325">
        <v>1371700</v>
      </c>
      <c r="K66" s="325">
        <v>1371700</v>
      </c>
      <c r="L66" s="326">
        <f t="shared" si="1"/>
        <v>0</v>
      </c>
      <c r="M66" s="327">
        <f t="shared" si="2"/>
        <v>1</v>
      </c>
    </row>
    <row r="67" spans="1:13" ht="22.5" x14ac:dyDescent="0.2">
      <c r="A67" s="278"/>
      <c r="B67" s="321" t="s">
        <v>639</v>
      </c>
      <c r="C67" s="322"/>
      <c r="D67" s="323" t="s">
        <v>640</v>
      </c>
      <c r="E67" s="316">
        <v>5670</v>
      </c>
      <c r="F67" s="317" t="s">
        <v>581</v>
      </c>
      <c r="G67" s="324">
        <f t="shared" si="0"/>
        <v>0</v>
      </c>
      <c r="H67" s="325">
        <v>0</v>
      </c>
      <c r="I67" s="325">
        <v>0</v>
      </c>
      <c r="J67" s="325">
        <v>0</v>
      </c>
      <c r="K67" s="325">
        <v>0</v>
      </c>
      <c r="L67" s="326">
        <f t="shared" si="1"/>
        <v>0</v>
      </c>
      <c r="M67" s="327">
        <f t="shared" si="2"/>
        <v>0</v>
      </c>
    </row>
    <row r="68" spans="1:13" ht="33.75" x14ac:dyDescent="0.2">
      <c r="A68" s="278"/>
      <c r="B68" s="321" t="s">
        <v>641</v>
      </c>
      <c r="C68" s="322"/>
      <c r="D68" s="323" t="s">
        <v>642</v>
      </c>
      <c r="E68" s="316">
        <v>5690</v>
      </c>
      <c r="F68" s="317" t="s">
        <v>614</v>
      </c>
      <c r="G68" s="324">
        <f t="shared" si="0"/>
        <v>0</v>
      </c>
      <c r="H68" s="325">
        <v>0</v>
      </c>
      <c r="I68" s="325">
        <v>0</v>
      </c>
      <c r="J68" s="325">
        <v>0</v>
      </c>
      <c r="K68" s="325">
        <v>0</v>
      </c>
      <c r="L68" s="326">
        <f t="shared" si="1"/>
        <v>0</v>
      </c>
      <c r="M68" s="327">
        <f t="shared" si="2"/>
        <v>0</v>
      </c>
    </row>
    <row r="69" spans="1:13" ht="33.75" x14ac:dyDescent="0.2">
      <c r="A69" s="278"/>
      <c r="B69" s="321" t="s">
        <v>643</v>
      </c>
      <c r="C69" s="322"/>
      <c r="D69" s="323" t="s">
        <v>644</v>
      </c>
      <c r="E69" s="316">
        <v>5110</v>
      </c>
      <c r="F69" s="317" t="s">
        <v>571</v>
      </c>
      <c r="G69" s="324">
        <f t="shared" si="0"/>
        <v>0</v>
      </c>
      <c r="H69" s="325">
        <v>0</v>
      </c>
      <c r="I69" s="325">
        <v>338136.56</v>
      </c>
      <c r="J69" s="325">
        <v>304275</v>
      </c>
      <c r="K69" s="325">
        <v>304275</v>
      </c>
      <c r="L69" s="326">
        <f t="shared" si="1"/>
        <v>0</v>
      </c>
      <c r="M69" s="327">
        <f t="shared" si="2"/>
        <v>0.89985832942761346</v>
      </c>
    </row>
    <row r="70" spans="1:13" x14ac:dyDescent="0.2">
      <c r="A70" s="278"/>
      <c r="B70" s="321"/>
      <c r="C70" s="322"/>
      <c r="D70" s="323"/>
      <c r="E70" s="316">
        <v>5120</v>
      </c>
      <c r="F70" s="317" t="s">
        <v>572</v>
      </c>
      <c r="G70" s="324">
        <f t="shared" si="0"/>
        <v>0</v>
      </c>
      <c r="H70" s="325">
        <v>0</v>
      </c>
      <c r="I70" s="325">
        <v>70951.98</v>
      </c>
      <c r="J70" s="325">
        <v>0</v>
      </c>
      <c r="K70" s="325">
        <v>0</v>
      </c>
      <c r="L70" s="326">
        <f t="shared" si="1"/>
        <v>0</v>
      </c>
      <c r="M70" s="327">
        <f t="shared" si="2"/>
        <v>0</v>
      </c>
    </row>
    <row r="71" spans="1:13" ht="22.5" x14ac:dyDescent="0.2">
      <c r="A71" s="278"/>
      <c r="B71" s="321"/>
      <c r="C71" s="322"/>
      <c r="D71" s="323"/>
      <c r="E71" s="316">
        <v>5190</v>
      </c>
      <c r="F71" s="317" t="s">
        <v>574</v>
      </c>
      <c r="G71" s="324">
        <f t="shared" si="0"/>
        <v>0</v>
      </c>
      <c r="H71" s="325">
        <v>0</v>
      </c>
      <c r="I71" s="325">
        <v>49905.15</v>
      </c>
      <c r="J71" s="325">
        <v>0</v>
      </c>
      <c r="K71" s="325">
        <v>0</v>
      </c>
      <c r="L71" s="326">
        <f t="shared" si="1"/>
        <v>0</v>
      </c>
      <c r="M71" s="327">
        <f t="shared" si="2"/>
        <v>0</v>
      </c>
    </row>
    <row r="72" spans="1:13" ht="22.5" x14ac:dyDescent="0.2">
      <c r="A72" s="278"/>
      <c r="B72" s="321"/>
      <c r="C72" s="322"/>
      <c r="D72" s="323"/>
      <c r="E72" s="316">
        <v>5290</v>
      </c>
      <c r="F72" s="317" t="s">
        <v>597</v>
      </c>
      <c r="G72" s="324">
        <f t="shared" si="0"/>
        <v>0</v>
      </c>
      <c r="H72" s="325">
        <v>0</v>
      </c>
      <c r="I72" s="325">
        <v>0</v>
      </c>
      <c r="J72" s="325">
        <v>0</v>
      </c>
      <c r="K72" s="325">
        <v>0</v>
      </c>
      <c r="L72" s="326">
        <f t="shared" si="1"/>
        <v>0</v>
      </c>
      <c r="M72" s="327">
        <f t="shared" si="2"/>
        <v>0</v>
      </c>
    </row>
    <row r="73" spans="1:13" x14ac:dyDescent="0.2">
      <c r="A73" s="278"/>
      <c r="B73" s="321"/>
      <c r="C73" s="322"/>
      <c r="D73" s="323"/>
      <c r="E73" s="316">
        <v>5310</v>
      </c>
      <c r="F73" s="317" t="s">
        <v>592</v>
      </c>
      <c r="G73" s="324">
        <f t="shared" ref="G73:G136" si="3">+H73</f>
        <v>0</v>
      </c>
      <c r="H73" s="325">
        <v>0</v>
      </c>
      <c r="I73" s="325">
        <v>0</v>
      </c>
      <c r="J73" s="325">
        <v>0</v>
      </c>
      <c r="K73" s="325">
        <v>0</v>
      </c>
      <c r="L73" s="326">
        <f t="shared" ref="L73:L136" si="4">IFERROR(K73/H73,0)</f>
        <v>0</v>
      </c>
      <c r="M73" s="327">
        <f t="shared" ref="M73:M136" si="5">IFERROR(K73/I73,0)</f>
        <v>0</v>
      </c>
    </row>
    <row r="74" spans="1:13" x14ac:dyDescent="0.2">
      <c r="A74" s="278"/>
      <c r="B74" s="321"/>
      <c r="C74" s="322"/>
      <c r="D74" s="323"/>
      <c r="E74" s="316">
        <v>5320</v>
      </c>
      <c r="F74" s="317" t="s">
        <v>636</v>
      </c>
      <c r="G74" s="324">
        <f t="shared" si="3"/>
        <v>0</v>
      </c>
      <c r="H74" s="325">
        <v>0</v>
      </c>
      <c r="I74" s="325">
        <v>0</v>
      </c>
      <c r="J74" s="325">
        <v>0</v>
      </c>
      <c r="K74" s="325">
        <v>0</v>
      </c>
      <c r="L74" s="326">
        <f t="shared" si="4"/>
        <v>0</v>
      </c>
      <c r="M74" s="327">
        <f t="shared" si="5"/>
        <v>0</v>
      </c>
    </row>
    <row r="75" spans="1:13" x14ac:dyDescent="0.2">
      <c r="A75" s="278"/>
      <c r="B75" s="321"/>
      <c r="C75" s="322"/>
      <c r="D75" s="323"/>
      <c r="E75" s="316">
        <v>5690</v>
      </c>
      <c r="F75" s="317" t="s">
        <v>614</v>
      </c>
      <c r="G75" s="324">
        <f t="shared" si="3"/>
        <v>0</v>
      </c>
      <c r="H75" s="325">
        <v>0</v>
      </c>
      <c r="I75" s="325">
        <v>0</v>
      </c>
      <c r="J75" s="325">
        <v>0</v>
      </c>
      <c r="K75" s="325">
        <v>0</v>
      </c>
      <c r="L75" s="326">
        <f t="shared" si="4"/>
        <v>0</v>
      </c>
      <c r="M75" s="327">
        <f t="shared" si="5"/>
        <v>0</v>
      </c>
    </row>
    <row r="76" spans="1:13" x14ac:dyDescent="0.2">
      <c r="A76" s="278"/>
      <c r="B76" s="321" t="s">
        <v>645</v>
      </c>
      <c r="C76" s="322"/>
      <c r="D76" s="323" t="s">
        <v>646</v>
      </c>
      <c r="E76" s="316">
        <v>5110</v>
      </c>
      <c r="F76" s="317" t="s">
        <v>571</v>
      </c>
      <c r="G76" s="324">
        <f t="shared" si="3"/>
        <v>0</v>
      </c>
      <c r="H76" s="325">
        <v>0</v>
      </c>
      <c r="I76" s="325">
        <v>100000</v>
      </c>
      <c r="J76" s="325">
        <v>91800</v>
      </c>
      <c r="K76" s="325">
        <v>91800</v>
      </c>
      <c r="L76" s="326">
        <f t="shared" si="4"/>
        <v>0</v>
      </c>
      <c r="M76" s="327">
        <f t="shared" si="5"/>
        <v>0.91800000000000004</v>
      </c>
    </row>
    <row r="77" spans="1:13" ht="22.5" x14ac:dyDescent="0.2">
      <c r="A77" s="278"/>
      <c r="B77" s="321"/>
      <c r="C77" s="322"/>
      <c r="D77" s="323"/>
      <c r="E77" s="316">
        <v>5150</v>
      </c>
      <c r="F77" s="317" t="s">
        <v>573</v>
      </c>
      <c r="G77" s="324">
        <f t="shared" si="3"/>
        <v>0</v>
      </c>
      <c r="H77" s="325">
        <v>0</v>
      </c>
      <c r="I77" s="325">
        <v>263000</v>
      </c>
      <c r="J77" s="325">
        <v>60216.39</v>
      </c>
      <c r="K77" s="325">
        <v>60216.39</v>
      </c>
      <c r="L77" s="326">
        <f t="shared" si="4"/>
        <v>0</v>
      </c>
      <c r="M77" s="327">
        <f t="shared" si="5"/>
        <v>0.22895965779467681</v>
      </c>
    </row>
    <row r="78" spans="1:13" ht="22.5" x14ac:dyDescent="0.2">
      <c r="A78" s="278"/>
      <c r="B78" s="321" t="s">
        <v>647</v>
      </c>
      <c r="C78" s="322"/>
      <c r="D78" s="323" t="s">
        <v>648</v>
      </c>
      <c r="E78" s="316">
        <v>5150</v>
      </c>
      <c r="F78" s="317" t="s">
        <v>573</v>
      </c>
      <c r="G78" s="324">
        <f t="shared" si="3"/>
        <v>0</v>
      </c>
      <c r="H78" s="325">
        <v>0</v>
      </c>
      <c r="I78" s="325">
        <v>50000</v>
      </c>
      <c r="J78" s="325">
        <v>26173.64</v>
      </c>
      <c r="K78" s="325">
        <v>26173.64</v>
      </c>
      <c r="L78" s="326">
        <f t="shared" si="4"/>
        <v>0</v>
      </c>
      <c r="M78" s="327">
        <f t="shared" si="5"/>
        <v>0.52347279999999996</v>
      </c>
    </row>
    <row r="79" spans="1:13" x14ac:dyDescent="0.2">
      <c r="A79" s="278"/>
      <c r="B79" s="321" t="s">
        <v>649</v>
      </c>
      <c r="C79" s="322"/>
      <c r="D79" s="323" t="s">
        <v>650</v>
      </c>
      <c r="E79" s="316">
        <v>5110</v>
      </c>
      <c r="F79" s="317" t="s">
        <v>571</v>
      </c>
      <c r="G79" s="324">
        <f t="shared" si="3"/>
        <v>0</v>
      </c>
      <c r="H79" s="325">
        <v>0</v>
      </c>
      <c r="I79" s="325">
        <v>7000</v>
      </c>
      <c r="J79" s="325">
        <v>0</v>
      </c>
      <c r="K79" s="325">
        <v>0</v>
      </c>
      <c r="L79" s="326">
        <f t="shared" si="4"/>
        <v>0</v>
      </c>
      <c r="M79" s="327">
        <f t="shared" si="5"/>
        <v>0</v>
      </c>
    </row>
    <row r="80" spans="1:13" ht="22.5" x14ac:dyDescent="0.2">
      <c r="A80" s="278"/>
      <c r="B80" s="321"/>
      <c r="C80" s="322"/>
      <c r="D80" s="323"/>
      <c r="E80" s="316">
        <v>5150</v>
      </c>
      <c r="F80" s="317" t="s">
        <v>573</v>
      </c>
      <c r="G80" s="324">
        <f t="shared" si="3"/>
        <v>0</v>
      </c>
      <c r="H80" s="325">
        <v>0</v>
      </c>
      <c r="I80" s="325">
        <v>20000</v>
      </c>
      <c r="J80" s="325">
        <v>0</v>
      </c>
      <c r="K80" s="325">
        <v>0</v>
      </c>
      <c r="L80" s="326">
        <f t="shared" si="4"/>
        <v>0</v>
      </c>
      <c r="M80" s="327">
        <f t="shared" si="5"/>
        <v>0</v>
      </c>
    </row>
    <row r="81" spans="1:13" ht="22.5" x14ac:dyDescent="0.2">
      <c r="A81" s="278"/>
      <c r="B81" s="321"/>
      <c r="C81" s="322"/>
      <c r="D81" s="323"/>
      <c r="E81" s="316">
        <v>5290</v>
      </c>
      <c r="F81" s="317" t="s">
        <v>597</v>
      </c>
      <c r="G81" s="324">
        <f t="shared" si="3"/>
        <v>0</v>
      </c>
      <c r="H81" s="325">
        <v>0</v>
      </c>
      <c r="I81" s="325">
        <v>2500</v>
      </c>
      <c r="J81" s="325">
        <v>0</v>
      </c>
      <c r="K81" s="325">
        <v>0</v>
      </c>
      <c r="L81" s="326">
        <f t="shared" si="4"/>
        <v>0</v>
      </c>
      <c r="M81" s="327">
        <f t="shared" si="5"/>
        <v>0</v>
      </c>
    </row>
    <row r="82" spans="1:13" x14ac:dyDescent="0.2">
      <c r="A82" s="278"/>
      <c r="B82" s="321"/>
      <c r="C82" s="322"/>
      <c r="D82" s="323"/>
      <c r="E82" s="316">
        <v>5310</v>
      </c>
      <c r="F82" s="317" t="s">
        <v>592</v>
      </c>
      <c r="G82" s="324">
        <f t="shared" si="3"/>
        <v>0</v>
      </c>
      <c r="H82" s="325">
        <v>0</v>
      </c>
      <c r="I82" s="325">
        <v>15000</v>
      </c>
      <c r="J82" s="325">
        <v>0</v>
      </c>
      <c r="K82" s="325">
        <v>0</v>
      </c>
      <c r="L82" s="326">
        <f t="shared" si="4"/>
        <v>0</v>
      </c>
      <c r="M82" s="327">
        <f t="shared" si="5"/>
        <v>0</v>
      </c>
    </row>
    <row r="83" spans="1:13" x14ac:dyDescent="0.2">
      <c r="A83" s="278"/>
      <c r="B83" s="321"/>
      <c r="C83" s="322"/>
      <c r="D83" s="323"/>
      <c r="E83" s="316">
        <v>5320</v>
      </c>
      <c r="F83" s="317" t="s">
        <v>636</v>
      </c>
      <c r="G83" s="324">
        <f t="shared" si="3"/>
        <v>0</v>
      </c>
      <c r="H83" s="325">
        <v>0</v>
      </c>
      <c r="I83" s="325">
        <v>3000</v>
      </c>
      <c r="J83" s="325">
        <v>0</v>
      </c>
      <c r="K83" s="325">
        <v>0</v>
      </c>
      <c r="L83" s="326">
        <f t="shared" si="4"/>
        <v>0</v>
      </c>
      <c r="M83" s="327">
        <f t="shared" si="5"/>
        <v>0</v>
      </c>
    </row>
    <row r="84" spans="1:13" x14ac:dyDescent="0.2">
      <c r="A84" s="278"/>
      <c r="B84" s="321" t="s">
        <v>651</v>
      </c>
      <c r="C84" s="322"/>
      <c r="D84" s="323" t="s">
        <v>652</v>
      </c>
      <c r="E84" s="316">
        <v>5110</v>
      </c>
      <c r="F84" s="317" t="s">
        <v>571</v>
      </c>
      <c r="G84" s="324">
        <f t="shared" si="3"/>
        <v>0</v>
      </c>
      <c r="H84" s="325">
        <v>0</v>
      </c>
      <c r="I84" s="325">
        <v>56000</v>
      </c>
      <c r="J84" s="325">
        <v>49926.400000000001</v>
      </c>
      <c r="K84" s="325">
        <v>49926.400000000001</v>
      </c>
      <c r="L84" s="326">
        <f t="shared" si="4"/>
        <v>0</v>
      </c>
      <c r="M84" s="327">
        <f t="shared" si="5"/>
        <v>0.89154285714285719</v>
      </c>
    </row>
    <row r="85" spans="1:13" ht="22.5" x14ac:dyDescent="0.2">
      <c r="A85" s="278"/>
      <c r="B85" s="321"/>
      <c r="C85" s="322"/>
      <c r="D85" s="323"/>
      <c r="E85" s="316">
        <v>5150</v>
      </c>
      <c r="F85" s="317" t="s">
        <v>573</v>
      </c>
      <c r="G85" s="324">
        <f t="shared" si="3"/>
        <v>0</v>
      </c>
      <c r="H85" s="325">
        <v>0</v>
      </c>
      <c r="I85" s="325">
        <v>88000</v>
      </c>
      <c r="J85" s="325">
        <v>35198.65</v>
      </c>
      <c r="K85" s="325">
        <v>0</v>
      </c>
      <c r="L85" s="326">
        <f t="shared" si="4"/>
        <v>0</v>
      </c>
      <c r="M85" s="327">
        <f t="shared" si="5"/>
        <v>0</v>
      </c>
    </row>
    <row r="86" spans="1:13" x14ac:dyDescent="0.2">
      <c r="A86" s="278"/>
      <c r="B86" s="321"/>
      <c r="C86" s="322"/>
      <c r="D86" s="323"/>
      <c r="E86" s="316">
        <v>5230</v>
      </c>
      <c r="F86" s="317" t="s">
        <v>653</v>
      </c>
      <c r="G86" s="324">
        <f t="shared" si="3"/>
        <v>0</v>
      </c>
      <c r="H86" s="325">
        <v>0</v>
      </c>
      <c r="I86" s="325">
        <v>7000</v>
      </c>
      <c r="J86" s="325">
        <v>6937.09</v>
      </c>
      <c r="K86" s="325">
        <v>6937.09</v>
      </c>
      <c r="L86" s="326">
        <f t="shared" si="4"/>
        <v>0</v>
      </c>
      <c r="M86" s="327">
        <f t="shared" si="5"/>
        <v>0.99101285714285714</v>
      </c>
    </row>
    <row r="87" spans="1:13" x14ac:dyDescent="0.2">
      <c r="A87" s="278"/>
      <c r="B87" s="321"/>
      <c r="C87" s="322"/>
      <c r="D87" s="323"/>
      <c r="E87" s="316">
        <v>5650</v>
      </c>
      <c r="F87" s="317" t="s">
        <v>598</v>
      </c>
      <c r="G87" s="324">
        <f t="shared" si="3"/>
        <v>0</v>
      </c>
      <c r="H87" s="325">
        <v>0</v>
      </c>
      <c r="I87" s="325">
        <v>0</v>
      </c>
      <c r="J87" s="325">
        <v>0</v>
      </c>
      <c r="K87" s="325">
        <v>0</v>
      </c>
      <c r="L87" s="326">
        <f t="shared" si="4"/>
        <v>0</v>
      </c>
      <c r="M87" s="327">
        <f t="shared" si="5"/>
        <v>0</v>
      </c>
    </row>
    <row r="88" spans="1:13" x14ac:dyDescent="0.2">
      <c r="A88" s="278"/>
      <c r="B88" s="321"/>
      <c r="C88" s="322"/>
      <c r="D88" s="323"/>
      <c r="E88" s="316">
        <v>5910</v>
      </c>
      <c r="F88" s="317" t="s">
        <v>654</v>
      </c>
      <c r="G88" s="324">
        <f t="shared" si="3"/>
        <v>0</v>
      </c>
      <c r="H88" s="325">
        <v>0</v>
      </c>
      <c r="I88" s="325">
        <v>5000</v>
      </c>
      <c r="J88" s="325">
        <v>0</v>
      </c>
      <c r="K88" s="325">
        <v>0</v>
      </c>
      <c r="L88" s="326">
        <f t="shared" si="4"/>
        <v>0</v>
      </c>
      <c r="M88" s="327">
        <f t="shared" si="5"/>
        <v>0</v>
      </c>
    </row>
    <row r="89" spans="1:13" x14ac:dyDescent="0.2">
      <c r="A89" s="278"/>
      <c r="B89" s="321" t="s">
        <v>655</v>
      </c>
      <c r="C89" s="322"/>
      <c r="D89" s="323" t="s">
        <v>656</v>
      </c>
      <c r="E89" s="316">
        <v>5320</v>
      </c>
      <c r="F89" s="317" t="s">
        <v>636</v>
      </c>
      <c r="G89" s="324">
        <f t="shared" si="3"/>
        <v>0</v>
      </c>
      <c r="H89" s="325">
        <v>0</v>
      </c>
      <c r="I89" s="325">
        <v>8025</v>
      </c>
      <c r="J89" s="325">
        <v>0</v>
      </c>
      <c r="K89" s="325">
        <v>0</v>
      </c>
      <c r="L89" s="326">
        <f t="shared" si="4"/>
        <v>0</v>
      </c>
      <c r="M89" s="327">
        <f t="shared" si="5"/>
        <v>0</v>
      </c>
    </row>
    <row r="90" spans="1:13" ht="22.5" x14ac:dyDescent="0.2">
      <c r="A90" s="278"/>
      <c r="B90" s="321" t="s">
        <v>657</v>
      </c>
      <c r="C90" s="322"/>
      <c r="D90" s="323" t="s">
        <v>658</v>
      </c>
      <c r="E90" s="316">
        <v>5150</v>
      </c>
      <c r="F90" s="317" t="s">
        <v>573</v>
      </c>
      <c r="G90" s="324">
        <f t="shared" si="3"/>
        <v>0</v>
      </c>
      <c r="H90" s="325">
        <v>0</v>
      </c>
      <c r="I90" s="325">
        <v>173848.87</v>
      </c>
      <c r="J90" s="325">
        <v>130561.38</v>
      </c>
      <c r="K90" s="325">
        <v>108581.7</v>
      </c>
      <c r="L90" s="326">
        <f t="shared" si="4"/>
        <v>0</v>
      </c>
      <c r="M90" s="327">
        <f t="shared" si="5"/>
        <v>0.62457524170275025</v>
      </c>
    </row>
    <row r="91" spans="1:13" x14ac:dyDescent="0.2">
      <c r="A91" s="278"/>
      <c r="B91" s="321" t="s">
        <v>659</v>
      </c>
      <c r="C91" s="322"/>
      <c r="D91" s="323" t="s">
        <v>660</v>
      </c>
      <c r="E91" s="316">
        <v>5110</v>
      </c>
      <c r="F91" s="317" t="s">
        <v>571</v>
      </c>
      <c r="G91" s="324">
        <f t="shared" si="3"/>
        <v>0</v>
      </c>
      <c r="H91" s="325">
        <v>0</v>
      </c>
      <c r="I91" s="325">
        <v>269500</v>
      </c>
      <c r="J91" s="325">
        <v>240270.8</v>
      </c>
      <c r="K91" s="325">
        <v>240270.8</v>
      </c>
      <c r="L91" s="326">
        <f t="shared" si="4"/>
        <v>0</v>
      </c>
      <c r="M91" s="327">
        <f t="shared" si="5"/>
        <v>0.89154285714285708</v>
      </c>
    </row>
    <row r="92" spans="1:13" ht="37.5" customHeight="1" x14ac:dyDescent="0.2">
      <c r="A92" s="278"/>
      <c r="B92" s="321"/>
      <c r="C92" s="322"/>
      <c r="D92" s="323"/>
      <c r="E92" s="316">
        <v>5150</v>
      </c>
      <c r="F92" s="317" t="s">
        <v>573</v>
      </c>
      <c r="G92" s="324">
        <f t="shared" si="3"/>
        <v>0</v>
      </c>
      <c r="H92" s="325">
        <v>0</v>
      </c>
      <c r="I92" s="325">
        <v>30000</v>
      </c>
      <c r="J92" s="325">
        <v>18096.95</v>
      </c>
      <c r="K92" s="325">
        <v>18096.95</v>
      </c>
      <c r="L92" s="326">
        <f t="shared" si="4"/>
        <v>0</v>
      </c>
      <c r="M92" s="327">
        <f t="shared" si="5"/>
        <v>0.60323166666666672</v>
      </c>
    </row>
    <row r="93" spans="1:13" ht="12.75" customHeight="1" x14ac:dyDescent="0.2">
      <c r="A93" s="278"/>
      <c r="B93" s="321"/>
      <c r="C93" s="322"/>
      <c r="D93" s="323"/>
      <c r="E93" s="316">
        <v>5190</v>
      </c>
      <c r="F93" s="317" t="s">
        <v>574</v>
      </c>
      <c r="G93" s="324">
        <f t="shared" si="3"/>
        <v>0</v>
      </c>
      <c r="H93" s="325">
        <v>0</v>
      </c>
      <c r="I93" s="325">
        <v>0</v>
      </c>
      <c r="J93" s="325">
        <v>0</v>
      </c>
      <c r="K93" s="325">
        <v>0</v>
      </c>
      <c r="L93" s="326">
        <f t="shared" si="4"/>
        <v>0</v>
      </c>
      <c r="M93" s="327">
        <f t="shared" si="5"/>
        <v>0</v>
      </c>
    </row>
    <row r="94" spans="1:13" ht="22.5" customHeight="1" x14ac:dyDescent="0.2">
      <c r="A94" s="278"/>
      <c r="B94" s="321"/>
      <c r="C94" s="322"/>
      <c r="D94" s="323"/>
      <c r="E94" s="316">
        <v>5310</v>
      </c>
      <c r="F94" s="317" t="s">
        <v>592</v>
      </c>
      <c r="G94" s="324">
        <f t="shared" si="3"/>
        <v>0</v>
      </c>
      <c r="H94" s="325">
        <v>0</v>
      </c>
      <c r="I94" s="325">
        <v>0</v>
      </c>
      <c r="J94" s="325">
        <v>0</v>
      </c>
      <c r="K94" s="325">
        <v>0</v>
      </c>
      <c r="L94" s="326">
        <f t="shared" si="4"/>
        <v>0</v>
      </c>
      <c r="M94" s="327">
        <f t="shared" si="5"/>
        <v>0</v>
      </c>
    </row>
    <row r="95" spans="1:13" ht="19.5" customHeight="1" x14ac:dyDescent="0.2">
      <c r="A95" s="278"/>
      <c r="B95" s="321" t="s">
        <v>661</v>
      </c>
      <c r="C95" s="322"/>
      <c r="D95" s="323" t="s">
        <v>662</v>
      </c>
      <c r="E95" s="316">
        <v>5290</v>
      </c>
      <c r="F95" s="317" t="s">
        <v>597</v>
      </c>
      <c r="G95" s="324">
        <f t="shared" si="3"/>
        <v>0</v>
      </c>
      <c r="H95" s="325">
        <v>0</v>
      </c>
      <c r="I95" s="325">
        <v>254050</v>
      </c>
      <c r="J95" s="325">
        <v>252492.43</v>
      </c>
      <c r="K95" s="325">
        <v>0</v>
      </c>
      <c r="L95" s="326">
        <f t="shared" si="4"/>
        <v>0</v>
      </c>
      <c r="M95" s="327">
        <f t="shared" si="5"/>
        <v>0</v>
      </c>
    </row>
    <row r="96" spans="1:13" ht="22.5" x14ac:dyDescent="0.2">
      <c r="A96" s="278"/>
      <c r="B96" s="321" t="s">
        <v>663</v>
      </c>
      <c r="C96" s="322"/>
      <c r="D96" s="323" t="s">
        <v>664</v>
      </c>
      <c r="E96" s="316">
        <v>5150</v>
      </c>
      <c r="F96" s="317" t="s">
        <v>573</v>
      </c>
      <c r="G96" s="324">
        <f t="shared" si="3"/>
        <v>0</v>
      </c>
      <c r="H96" s="325">
        <v>0</v>
      </c>
      <c r="I96" s="325">
        <v>994797.4</v>
      </c>
      <c r="J96" s="325">
        <v>0</v>
      </c>
      <c r="K96" s="325">
        <v>0</v>
      </c>
      <c r="L96" s="326">
        <f t="shared" si="4"/>
        <v>0</v>
      </c>
      <c r="M96" s="327">
        <f t="shared" si="5"/>
        <v>0</v>
      </c>
    </row>
    <row r="97" spans="1:13" x14ac:dyDescent="0.2">
      <c r="A97" s="278"/>
      <c r="B97" s="321"/>
      <c r="C97" s="322"/>
      <c r="D97" s="323"/>
      <c r="E97" s="316">
        <v>5310</v>
      </c>
      <c r="F97" s="317" t="s">
        <v>592</v>
      </c>
      <c r="G97" s="324">
        <f t="shared" si="3"/>
        <v>0</v>
      </c>
      <c r="H97" s="325">
        <v>0</v>
      </c>
      <c r="I97" s="325">
        <v>336000</v>
      </c>
      <c r="J97" s="325">
        <v>0</v>
      </c>
      <c r="K97" s="325">
        <v>0</v>
      </c>
      <c r="L97" s="326">
        <f t="shared" si="4"/>
        <v>0</v>
      </c>
      <c r="M97" s="327">
        <f t="shared" si="5"/>
        <v>0</v>
      </c>
    </row>
    <row r="98" spans="1:13" x14ac:dyDescent="0.2">
      <c r="A98" s="278"/>
      <c r="B98" s="321"/>
      <c r="C98" s="322"/>
      <c r="D98" s="323"/>
      <c r="E98" s="316">
        <v>5320</v>
      </c>
      <c r="F98" s="317" t="s">
        <v>636</v>
      </c>
      <c r="G98" s="324">
        <f t="shared" si="3"/>
        <v>0</v>
      </c>
      <c r="H98" s="325">
        <v>0</v>
      </c>
      <c r="I98" s="325">
        <v>933900</v>
      </c>
      <c r="J98" s="325">
        <v>455064</v>
      </c>
      <c r="K98" s="325">
        <v>455064</v>
      </c>
      <c r="L98" s="326">
        <f t="shared" si="4"/>
        <v>0</v>
      </c>
      <c r="M98" s="327">
        <f t="shared" si="5"/>
        <v>0.48727272727272725</v>
      </c>
    </row>
    <row r="99" spans="1:13" ht="20.25" customHeight="1" x14ac:dyDescent="0.2">
      <c r="A99" s="301"/>
      <c r="B99" s="321" t="s">
        <v>665</v>
      </c>
      <c r="C99" s="322"/>
      <c r="D99" s="323" t="s">
        <v>666</v>
      </c>
      <c r="E99" s="316">
        <v>5310</v>
      </c>
      <c r="F99" s="317" t="s">
        <v>592</v>
      </c>
      <c r="G99" s="324">
        <f t="shared" si="3"/>
        <v>0</v>
      </c>
      <c r="H99" s="325">
        <v>0</v>
      </c>
      <c r="I99" s="325">
        <v>120000</v>
      </c>
      <c r="J99" s="325">
        <v>0</v>
      </c>
      <c r="K99" s="325">
        <v>0</v>
      </c>
      <c r="L99" s="326">
        <f t="shared" si="4"/>
        <v>0</v>
      </c>
      <c r="M99" s="327">
        <f t="shared" si="5"/>
        <v>0</v>
      </c>
    </row>
    <row r="100" spans="1:13" s="334" customFormat="1" ht="22.5" x14ac:dyDescent="0.2">
      <c r="A100" s="333"/>
      <c r="B100" s="321" t="s">
        <v>667</v>
      </c>
      <c r="C100" s="322"/>
      <c r="D100" s="323" t="s">
        <v>668</v>
      </c>
      <c r="E100" s="316">
        <v>5290</v>
      </c>
      <c r="F100" s="317" t="s">
        <v>597</v>
      </c>
      <c r="G100" s="324">
        <f t="shared" si="3"/>
        <v>0</v>
      </c>
      <c r="H100" s="325">
        <v>0</v>
      </c>
      <c r="I100" s="325">
        <v>131236.42000000001</v>
      </c>
      <c r="J100" s="325">
        <v>122243</v>
      </c>
      <c r="K100" s="325">
        <v>122243</v>
      </c>
      <c r="L100" s="326">
        <f t="shared" si="4"/>
        <v>0</v>
      </c>
      <c r="M100" s="327">
        <f t="shared" si="5"/>
        <v>0.93147161435827031</v>
      </c>
    </row>
    <row r="101" spans="1:13" ht="12.75" customHeight="1" x14ac:dyDescent="0.2">
      <c r="A101" s="301"/>
      <c r="B101" s="321"/>
      <c r="C101" s="322"/>
      <c r="D101" s="323"/>
      <c r="E101" s="316">
        <v>5320</v>
      </c>
      <c r="F101" s="317" t="s">
        <v>636</v>
      </c>
      <c r="G101" s="324">
        <f t="shared" si="3"/>
        <v>0</v>
      </c>
      <c r="H101" s="325">
        <v>0</v>
      </c>
      <c r="I101" s="325">
        <v>223666.42</v>
      </c>
      <c r="J101" s="325">
        <v>0</v>
      </c>
      <c r="K101" s="325">
        <v>0</v>
      </c>
      <c r="L101" s="326">
        <f t="shared" si="4"/>
        <v>0</v>
      </c>
      <c r="M101" s="327">
        <f t="shared" si="5"/>
        <v>0</v>
      </c>
    </row>
    <row r="102" spans="1:13" ht="12.75" customHeight="1" x14ac:dyDescent="0.2">
      <c r="A102" s="301"/>
      <c r="B102" s="321"/>
      <c r="C102" s="322"/>
      <c r="D102" s="323"/>
      <c r="E102" s="316">
        <v>5690</v>
      </c>
      <c r="F102" s="317" t="s">
        <v>614</v>
      </c>
      <c r="G102" s="324">
        <f t="shared" si="3"/>
        <v>0</v>
      </c>
      <c r="H102" s="325">
        <v>0</v>
      </c>
      <c r="I102" s="325">
        <v>173000</v>
      </c>
      <c r="J102" s="325">
        <v>0</v>
      </c>
      <c r="K102" s="325">
        <v>0</v>
      </c>
      <c r="L102" s="326">
        <f t="shared" si="4"/>
        <v>0</v>
      </c>
      <c r="M102" s="327">
        <f t="shared" si="5"/>
        <v>0</v>
      </c>
    </row>
    <row r="103" spans="1:13" x14ac:dyDescent="0.2">
      <c r="A103" s="278"/>
      <c r="B103" s="321" t="s">
        <v>669</v>
      </c>
      <c r="C103" s="322"/>
      <c r="D103" s="323" t="s">
        <v>670</v>
      </c>
      <c r="E103" s="316">
        <v>5110</v>
      </c>
      <c r="F103" s="317" t="s">
        <v>571</v>
      </c>
      <c r="G103" s="324">
        <f t="shared" si="3"/>
        <v>0</v>
      </c>
      <c r="H103" s="325">
        <v>0</v>
      </c>
      <c r="I103" s="325">
        <v>9396</v>
      </c>
      <c r="J103" s="325">
        <v>0</v>
      </c>
      <c r="K103" s="325">
        <v>0</v>
      </c>
      <c r="L103" s="326">
        <f t="shared" si="4"/>
        <v>0</v>
      </c>
      <c r="M103" s="327">
        <f t="shared" si="5"/>
        <v>0</v>
      </c>
    </row>
    <row r="104" spans="1:13" ht="22.5" x14ac:dyDescent="0.2">
      <c r="A104" s="278"/>
      <c r="B104" s="321"/>
      <c r="C104" s="322"/>
      <c r="D104" s="323"/>
      <c r="E104" s="316">
        <v>5190</v>
      </c>
      <c r="F104" s="317" t="s">
        <v>574</v>
      </c>
      <c r="G104" s="324">
        <f t="shared" si="3"/>
        <v>0</v>
      </c>
      <c r="H104" s="325">
        <v>0</v>
      </c>
      <c r="I104" s="325">
        <v>54910</v>
      </c>
      <c r="J104" s="325">
        <v>0</v>
      </c>
      <c r="K104" s="325">
        <v>0</v>
      </c>
      <c r="L104" s="326">
        <f t="shared" si="4"/>
        <v>0</v>
      </c>
      <c r="M104" s="327">
        <f t="shared" si="5"/>
        <v>0</v>
      </c>
    </row>
    <row r="105" spans="1:13" x14ac:dyDescent="0.2">
      <c r="A105" s="278"/>
      <c r="B105" s="321"/>
      <c r="C105" s="322"/>
      <c r="D105" s="323"/>
      <c r="E105" s="316">
        <v>5310</v>
      </c>
      <c r="F105" s="317" t="s">
        <v>592</v>
      </c>
      <c r="G105" s="324">
        <f t="shared" si="3"/>
        <v>0</v>
      </c>
      <c r="H105" s="325">
        <v>0</v>
      </c>
      <c r="I105" s="325">
        <v>192861</v>
      </c>
      <c r="J105" s="325">
        <v>0</v>
      </c>
      <c r="K105" s="325">
        <v>0</v>
      </c>
      <c r="L105" s="326">
        <f t="shared" si="4"/>
        <v>0</v>
      </c>
      <c r="M105" s="327">
        <f t="shared" si="5"/>
        <v>0</v>
      </c>
    </row>
    <row r="106" spans="1:13" x14ac:dyDescent="0.2">
      <c r="A106" s="278"/>
      <c r="B106" s="321"/>
      <c r="C106" s="322"/>
      <c r="D106" s="323"/>
      <c r="E106" s="316">
        <v>5320</v>
      </c>
      <c r="F106" s="317" t="s">
        <v>636</v>
      </c>
      <c r="G106" s="324">
        <f t="shared" si="3"/>
        <v>0</v>
      </c>
      <c r="H106" s="325">
        <v>0</v>
      </c>
      <c r="I106" s="325">
        <v>144214.20000000001</v>
      </c>
      <c r="J106" s="325">
        <v>0</v>
      </c>
      <c r="K106" s="325">
        <v>0</v>
      </c>
      <c r="L106" s="326">
        <f t="shared" si="4"/>
        <v>0</v>
      </c>
      <c r="M106" s="327">
        <f t="shared" si="5"/>
        <v>0</v>
      </c>
    </row>
    <row r="107" spans="1:13" x14ac:dyDescent="0.2">
      <c r="A107" s="278"/>
      <c r="B107" s="321" t="s">
        <v>671</v>
      </c>
      <c r="C107" s="322"/>
      <c r="D107" s="323" t="s">
        <v>672</v>
      </c>
      <c r="E107" s="316">
        <v>5110</v>
      </c>
      <c r="F107" s="317" t="s">
        <v>571</v>
      </c>
      <c r="G107" s="324">
        <f t="shared" si="3"/>
        <v>0</v>
      </c>
      <c r="H107" s="325">
        <v>0</v>
      </c>
      <c r="I107" s="325">
        <v>24034.5</v>
      </c>
      <c r="J107" s="325">
        <v>0</v>
      </c>
      <c r="K107" s="325">
        <v>0</v>
      </c>
      <c r="L107" s="326">
        <f t="shared" si="4"/>
        <v>0</v>
      </c>
      <c r="M107" s="327">
        <f t="shared" si="5"/>
        <v>0</v>
      </c>
    </row>
    <row r="108" spans="1:13" x14ac:dyDescent="0.2">
      <c r="A108" s="278"/>
      <c r="B108" s="321"/>
      <c r="C108" s="322"/>
      <c r="D108" s="323"/>
      <c r="E108" s="316">
        <v>5310</v>
      </c>
      <c r="F108" s="317" t="s">
        <v>592</v>
      </c>
      <c r="G108" s="324">
        <f t="shared" si="3"/>
        <v>0</v>
      </c>
      <c r="H108" s="325">
        <v>0</v>
      </c>
      <c r="I108" s="325">
        <v>646655.9</v>
      </c>
      <c r="J108" s="325">
        <v>0</v>
      </c>
      <c r="K108" s="325">
        <v>0</v>
      </c>
      <c r="L108" s="326">
        <f t="shared" si="4"/>
        <v>0</v>
      </c>
      <c r="M108" s="327">
        <f t="shared" si="5"/>
        <v>0</v>
      </c>
    </row>
    <row r="109" spans="1:13" x14ac:dyDescent="0.2">
      <c r="A109" s="278"/>
      <c r="B109" s="321"/>
      <c r="C109" s="322"/>
      <c r="D109" s="323"/>
      <c r="E109" s="316">
        <v>5320</v>
      </c>
      <c r="F109" s="317" t="s">
        <v>636</v>
      </c>
      <c r="G109" s="324">
        <f t="shared" si="3"/>
        <v>0</v>
      </c>
      <c r="H109" s="325">
        <v>0</v>
      </c>
      <c r="I109" s="325">
        <v>1400.2</v>
      </c>
      <c r="J109" s="325">
        <v>0</v>
      </c>
      <c r="K109" s="325">
        <v>0</v>
      </c>
      <c r="L109" s="326">
        <f t="shared" si="4"/>
        <v>0</v>
      </c>
      <c r="M109" s="327">
        <f t="shared" si="5"/>
        <v>0</v>
      </c>
    </row>
    <row r="110" spans="1:13" x14ac:dyDescent="0.2">
      <c r="A110" s="278"/>
      <c r="B110" s="321" t="s">
        <v>673</v>
      </c>
      <c r="C110" s="322"/>
      <c r="D110" s="323" t="s">
        <v>674</v>
      </c>
      <c r="E110" s="316">
        <v>5310</v>
      </c>
      <c r="F110" s="317" t="s">
        <v>592</v>
      </c>
      <c r="G110" s="324">
        <f t="shared" si="3"/>
        <v>0</v>
      </c>
      <c r="H110" s="325">
        <v>0</v>
      </c>
      <c r="I110" s="325">
        <v>1438662</v>
      </c>
      <c r="J110" s="325">
        <v>699999.99</v>
      </c>
      <c r="K110" s="325">
        <v>699999.99</v>
      </c>
      <c r="L110" s="326">
        <f t="shared" si="4"/>
        <v>0</v>
      </c>
      <c r="M110" s="327">
        <f t="shared" si="5"/>
        <v>0.48656320247563362</v>
      </c>
    </row>
    <row r="111" spans="1:13" ht="22.5" x14ac:dyDescent="0.2">
      <c r="A111" s="278"/>
      <c r="B111" s="321" t="s">
        <v>675</v>
      </c>
      <c r="C111" s="322"/>
      <c r="D111" s="323" t="s">
        <v>676</v>
      </c>
      <c r="E111" s="316">
        <v>5210</v>
      </c>
      <c r="F111" s="317" t="s">
        <v>575</v>
      </c>
      <c r="G111" s="324">
        <f t="shared" si="3"/>
        <v>0</v>
      </c>
      <c r="H111" s="325">
        <v>0</v>
      </c>
      <c r="I111" s="325">
        <v>0</v>
      </c>
      <c r="J111" s="325">
        <v>0</v>
      </c>
      <c r="K111" s="325">
        <v>0</v>
      </c>
      <c r="L111" s="326">
        <f t="shared" si="4"/>
        <v>0</v>
      </c>
      <c r="M111" s="327">
        <f t="shared" si="5"/>
        <v>0</v>
      </c>
    </row>
    <row r="112" spans="1:13" x14ac:dyDescent="0.2">
      <c r="A112" s="278"/>
      <c r="B112" s="321"/>
      <c r="C112" s="322"/>
      <c r="D112" s="323"/>
      <c r="E112" s="316">
        <v>5410</v>
      </c>
      <c r="F112" s="317" t="s">
        <v>677</v>
      </c>
      <c r="G112" s="324">
        <f t="shared" si="3"/>
        <v>0</v>
      </c>
      <c r="H112" s="325">
        <v>0</v>
      </c>
      <c r="I112" s="325">
        <v>315109</v>
      </c>
      <c r="J112" s="325">
        <v>315109</v>
      </c>
      <c r="K112" s="325">
        <v>315109</v>
      </c>
      <c r="L112" s="326">
        <f t="shared" si="4"/>
        <v>0</v>
      </c>
      <c r="M112" s="327">
        <f t="shared" si="5"/>
        <v>1</v>
      </c>
    </row>
    <row r="113" spans="1:13" ht="22.5" x14ac:dyDescent="0.2">
      <c r="A113" s="278"/>
      <c r="B113" s="321" t="s">
        <v>678</v>
      </c>
      <c r="C113" s="322"/>
      <c r="D113" s="323" t="s">
        <v>679</v>
      </c>
      <c r="E113" s="316">
        <v>5110</v>
      </c>
      <c r="F113" s="317" t="s">
        <v>571</v>
      </c>
      <c r="G113" s="324">
        <f t="shared" si="3"/>
        <v>0</v>
      </c>
      <c r="H113" s="325">
        <v>0</v>
      </c>
      <c r="I113" s="325">
        <v>231000</v>
      </c>
      <c r="J113" s="325">
        <v>0</v>
      </c>
      <c r="K113" s="325">
        <v>0</v>
      </c>
      <c r="L113" s="326">
        <f t="shared" si="4"/>
        <v>0</v>
      </c>
      <c r="M113" s="327">
        <f t="shared" si="5"/>
        <v>0</v>
      </c>
    </row>
    <row r="114" spans="1:13" ht="22.5" x14ac:dyDescent="0.2">
      <c r="A114" s="278"/>
      <c r="B114" s="321"/>
      <c r="C114" s="322"/>
      <c r="D114" s="323"/>
      <c r="E114" s="316">
        <v>5190</v>
      </c>
      <c r="F114" s="317" t="s">
        <v>574</v>
      </c>
      <c r="G114" s="324">
        <f t="shared" si="3"/>
        <v>0</v>
      </c>
      <c r="H114" s="325">
        <v>0</v>
      </c>
      <c r="I114" s="325">
        <v>39000</v>
      </c>
      <c r="J114" s="325">
        <v>0</v>
      </c>
      <c r="K114" s="325">
        <v>0</v>
      </c>
      <c r="L114" s="326">
        <f t="shared" si="4"/>
        <v>0</v>
      </c>
      <c r="M114" s="327">
        <f t="shared" si="5"/>
        <v>0</v>
      </c>
    </row>
    <row r="115" spans="1:13" x14ac:dyDescent="0.2">
      <c r="A115" s="278"/>
      <c r="B115" s="321"/>
      <c r="C115" s="322"/>
      <c r="D115" s="323"/>
      <c r="E115" s="316">
        <v>5230</v>
      </c>
      <c r="F115" s="317" t="s">
        <v>653</v>
      </c>
      <c r="G115" s="324">
        <f t="shared" si="3"/>
        <v>0</v>
      </c>
      <c r="H115" s="325">
        <v>0</v>
      </c>
      <c r="I115" s="325">
        <v>347600</v>
      </c>
      <c r="J115" s="325">
        <v>0</v>
      </c>
      <c r="K115" s="325">
        <v>0</v>
      </c>
      <c r="L115" s="326">
        <f t="shared" si="4"/>
        <v>0</v>
      </c>
      <c r="M115" s="327">
        <f t="shared" si="5"/>
        <v>0</v>
      </c>
    </row>
    <row r="116" spans="1:13" ht="22.5" x14ac:dyDescent="0.2">
      <c r="A116" s="278"/>
      <c r="B116" s="321"/>
      <c r="C116" s="322"/>
      <c r="D116" s="323"/>
      <c r="E116" s="316">
        <v>5660</v>
      </c>
      <c r="F116" s="317" t="s">
        <v>617</v>
      </c>
      <c r="G116" s="324">
        <f t="shared" si="3"/>
        <v>0</v>
      </c>
      <c r="H116" s="325">
        <v>0</v>
      </c>
      <c r="I116" s="325">
        <v>0</v>
      </c>
      <c r="J116" s="325">
        <v>0</v>
      </c>
      <c r="K116" s="325">
        <v>0</v>
      </c>
      <c r="L116" s="326">
        <f t="shared" si="4"/>
        <v>0</v>
      </c>
      <c r="M116" s="327">
        <f t="shared" si="5"/>
        <v>0</v>
      </c>
    </row>
    <row r="117" spans="1:13" ht="22.5" x14ac:dyDescent="0.2">
      <c r="A117" s="278"/>
      <c r="B117" s="321" t="s">
        <v>680</v>
      </c>
      <c r="C117" s="322"/>
      <c r="D117" s="323" t="s">
        <v>681</v>
      </c>
      <c r="E117" s="316">
        <v>5190</v>
      </c>
      <c r="F117" s="317" t="s">
        <v>574</v>
      </c>
      <c r="G117" s="324">
        <f t="shared" si="3"/>
        <v>0</v>
      </c>
      <c r="H117" s="325">
        <v>0</v>
      </c>
      <c r="I117" s="325">
        <v>30000</v>
      </c>
      <c r="J117" s="325">
        <v>0</v>
      </c>
      <c r="K117" s="325">
        <v>0</v>
      </c>
      <c r="L117" s="326">
        <f t="shared" si="4"/>
        <v>0</v>
      </c>
      <c r="M117" s="327">
        <f t="shared" si="5"/>
        <v>0</v>
      </c>
    </row>
    <row r="118" spans="1:13" x14ac:dyDescent="0.2">
      <c r="A118" s="278"/>
      <c r="B118" s="321"/>
      <c r="C118" s="322"/>
      <c r="D118" s="323"/>
      <c r="E118" s="316">
        <v>5310</v>
      </c>
      <c r="F118" s="317" t="s">
        <v>592</v>
      </c>
      <c r="G118" s="324">
        <f t="shared" si="3"/>
        <v>0</v>
      </c>
      <c r="H118" s="325">
        <v>0</v>
      </c>
      <c r="I118" s="325">
        <v>91200</v>
      </c>
      <c r="J118" s="325">
        <v>0</v>
      </c>
      <c r="K118" s="325">
        <v>0</v>
      </c>
      <c r="L118" s="326">
        <f t="shared" si="4"/>
        <v>0</v>
      </c>
      <c r="M118" s="327">
        <f t="shared" si="5"/>
        <v>0</v>
      </c>
    </row>
    <row r="119" spans="1:13" x14ac:dyDescent="0.2">
      <c r="A119" s="278"/>
      <c r="B119" s="321" t="s">
        <v>682</v>
      </c>
      <c r="C119" s="322"/>
      <c r="D119" s="323" t="s">
        <v>683</v>
      </c>
      <c r="E119" s="316">
        <v>5110</v>
      </c>
      <c r="F119" s="317" t="s">
        <v>571</v>
      </c>
      <c r="G119" s="324">
        <f t="shared" si="3"/>
        <v>0</v>
      </c>
      <c r="H119" s="325">
        <v>0</v>
      </c>
      <c r="I119" s="325">
        <v>2360150.16</v>
      </c>
      <c r="J119" s="325">
        <v>796669.12</v>
      </c>
      <c r="K119" s="325">
        <v>697869.12</v>
      </c>
      <c r="L119" s="326">
        <f t="shared" si="4"/>
        <v>0</v>
      </c>
      <c r="M119" s="327">
        <f t="shared" si="5"/>
        <v>0.29568844043380693</v>
      </c>
    </row>
    <row r="120" spans="1:13" x14ac:dyDescent="0.2">
      <c r="A120" s="278"/>
      <c r="B120" s="321"/>
      <c r="C120" s="322"/>
      <c r="D120" s="323"/>
      <c r="E120" s="316">
        <v>5310</v>
      </c>
      <c r="F120" s="317" t="s">
        <v>592</v>
      </c>
      <c r="G120" s="324">
        <f t="shared" si="3"/>
        <v>0</v>
      </c>
      <c r="H120" s="325">
        <v>0</v>
      </c>
      <c r="I120" s="325">
        <v>27916570.190000001</v>
      </c>
      <c r="J120" s="325">
        <v>18705925.460000001</v>
      </c>
      <c r="K120" s="325">
        <v>18165308.829999998</v>
      </c>
      <c r="L120" s="326">
        <f t="shared" si="4"/>
        <v>0</v>
      </c>
      <c r="M120" s="327">
        <f t="shared" si="5"/>
        <v>0.65069987847242772</v>
      </c>
    </row>
    <row r="121" spans="1:13" x14ac:dyDescent="0.2">
      <c r="A121" s="278"/>
      <c r="B121" s="321"/>
      <c r="C121" s="322"/>
      <c r="D121" s="323"/>
      <c r="E121" s="316">
        <v>5320</v>
      </c>
      <c r="F121" s="317" t="s">
        <v>636</v>
      </c>
      <c r="G121" s="324">
        <f t="shared" si="3"/>
        <v>0</v>
      </c>
      <c r="H121" s="325">
        <v>0</v>
      </c>
      <c r="I121" s="325">
        <v>157760</v>
      </c>
      <c r="J121" s="325">
        <v>157760</v>
      </c>
      <c r="K121" s="325">
        <v>157760</v>
      </c>
      <c r="L121" s="326">
        <f t="shared" si="4"/>
        <v>0</v>
      </c>
      <c r="M121" s="327">
        <f t="shared" si="5"/>
        <v>1</v>
      </c>
    </row>
    <row r="122" spans="1:13" ht="22.5" x14ac:dyDescent="0.2">
      <c r="A122" s="278"/>
      <c r="B122" s="321" t="s">
        <v>684</v>
      </c>
      <c r="C122" s="322"/>
      <c r="D122" s="323" t="s">
        <v>685</v>
      </c>
      <c r="E122" s="316">
        <v>5110</v>
      </c>
      <c r="F122" s="317" t="s">
        <v>571</v>
      </c>
      <c r="G122" s="324">
        <f t="shared" si="3"/>
        <v>0</v>
      </c>
      <c r="H122" s="325">
        <v>0</v>
      </c>
      <c r="I122" s="325">
        <v>62577.760000000002</v>
      </c>
      <c r="J122" s="325">
        <v>62577.760000000002</v>
      </c>
      <c r="K122" s="325">
        <v>62577.760000000002</v>
      </c>
      <c r="L122" s="326">
        <f t="shared" si="4"/>
        <v>0</v>
      </c>
      <c r="M122" s="327">
        <f t="shared" si="5"/>
        <v>1</v>
      </c>
    </row>
    <row r="123" spans="1:13" x14ac:dyDescent="0.2">
      <c r="A123" s="278"/>
      <c r="B123" s="321"/>
      <c r="C123" s="322"/>
      <c r="D123" s="323"/>
      <c r="E123" s="316">
        <v>5120</v>
      </c>
      <c r="F123" s="317" t="s">
        <v>572</v>
      </c>
      <c r="G123" s="324">
        <f t="shared" si="3"/>
        <v>0</v>
      </c>
      <c r="H123" s="325">
        <v>0</v>
      </c>
      <c r="I123" s="325">
        <v>26377</v>
      </c>
      <c r="J123" s="325">
        <v>26377</v>
      </c>
      <c r="K123" s="325">
        <v>26377</v>
      </c>
      <c r="L123" s="326">
        <f t="shared" si="4"/>
        <v>0</v>
      </c>
      <c r="M123" s="327">
        <f t="shared" si="5"/>
        <v>1</v>
      </c>
    </row>
    <row r="124" spans="1:13" ht="22.5" x14ac:dyDescent="0.2">
      <c r="A124" s="278"/>
      <c r="B124" s="321"/>
      <c r="C124" s="322"/>
      <c r="D124" s="323"/>
      <c r="E124" s="316">
        <v>5190</v>
      </c>
      <c r="F124" s="317" t="s">
        <v>574</v>
      </c>
      <c r="G124" s="324">
        <f t="shared" si="3"/>
        <v>0</v>
      </c>
      <c r="H124" s="325">
        <v>0</v>
      </c>
      <c r="I124" s="325">
        <v>2923.2</v>
      </c>
      <c r="J124" s="325">
        <v>2923.2</v>
      </c>
      <c r="K124" s="325">
        <v>2923.2</v>
      </c>
      <c r="L124" s="326">
        <f t="shared" si="4"/>
        <v>0</v>
      </c>
      <c r="M124" s="327">
        <f t="shared" si="5"/>
        <v>1</v>
      </c>
    </row>
    <row r="125" spans="1:13" x14ac:dyDescent="0.2">
      <c r="A125" s="278"/>
      <c r="B125" s="321"/>
      <c r="C125" s="322"/>
      <c r="D125" s="323"/>
      <c r="E125" s="316">
        <v>5310</v>
      </c>
      <c r="F125" s="317" t="s">
        <v>592</v>
      </c>
      <c r="G125" s="324">
        <f t="shared" si="3"/>
        <v>0</v>
      </c>
      <c r="H125" s="325">
        <v>0</v>
      </c>
      <c r="I125" s="325">
        <v>4243755.55</v>
      </c>
      <c r="J125" s="325">
        <v>3738722.81</v>
      </c>
      <c r="K125" s="325">
        <v>3680722.81</v>
      </c>
      <c r="L125" s="326">
        <f t="shared" si="4"/>
        <v>0</v>
      </c>
      <c r="M125" s="327">
        <f t="shared" si="5"/>
        <v>0.86732677380533862</v>
      </c>
    </row>
    <row r="126" spans="1:13" x14ac:dyDescent="0.2">
      <c r="A126" s="278"/>
      <c r="B126" s="321"/>
      <c r="C126" s="322"/>
      <c r="D126" s="323"/>
      <c r="E126" s="316">
        <v>5320</v>
      </c>
      <c r="F126" s="317" t="s">
        <v>636</v>
      </c>
      <c r="G126" s="324">
        <f t="shared" si="3"/>
        <v>0</v>
      </c>
      <c r="H126" s="325">
        <v>0</v>
      </c>
      <c r="I126" s="325">
        <v>385404</v>
      </c>
      <c r="J126" s="325">
        <v>154060.44</v>
      </c>
      <c r="K126" s="325">
        <v>154060.44</v>
      </c>
      <c r="L126" s="326">
        <f t="shared" si="4"/>
        <v>0</v>
      </c>
      <c r="M126" s="327">
        <f t="shared" si="5"/>
        <v>0.39973752218451286</v>
      </c>
    </row>
    <row r="127" spans="1:13" x14ac:dyDescent="0.2">
      <c r="A127" s="278"/>
      <c r="B127" s="321" t="s">
        <v>686</v>
      </c>
      <c r="C127" s="322"/>
      <c r="D127" s="323" t="s">
        <v>687</v>
      </c>
      <c r="E127" s="316">
        <v>5310</v>
      </c>
      <c r="F127" s="317" t="s">
        <v>592</v>
      </c>
      <c r="G127" s="324">
        <f t="shared" si="3"/>
        <v>0</v>
      </c>
      <c r="H127" s="325">
        <v>0</v>
      </c>
      <c r="I127" s="325">
        <v>188529</v>
      </c>
      <c r="J127" s="325">
        <v>188529</v>
      </c>
      <c r="K127" s="325">
        <v>188529</v>
      </c>
      <c r="L127" s="326">
        <f t="shared" si="4"/>
        <v>0</v>
      </c>
      <c r="M127" s="327">
        <f t="shared" si="5"/>
        <v>1</v>
      </c>
    </row>
    <row r="128" spans="1:13" x14ac:dyDescent="0.2">
      <c r="A128" s="278"/>
      <c r="B128" s="321" t="s">
        <v>688</v>
      </c>
      <c r="C128" s="322"/>
      <c r="D128" s="323" t="s">
        <v>689</v>
      </c>
      <c r="E128" s="316">
        <v>5310</v>
      </c>
      <c r="F128" s="317" t="s">
        <v>592</v>
      </c>
      <c r="G128" s="324">
        <f t="shared" si="3"/>
        <v>0</v>
      </c>
      <c r="H128" s="325">
        <v>0</v>
      </c>
      <c r="I128" s="325">
        <v>579518.52</v>
      </c>
      <c r="J128" s="325">
        <v>579518.52</v>
      </c>
      <c r="K128" s="325">
        <v>579518.52</v>
      </c>
      <c r="L128" s="326">
        <f t="shared" si="4"/>
        <v>0</v>
      </c>
      <c r="M128" s="327">
        <f t="shared" si="5"/>
        <v>1</v>
      </c>
    </row>
    <row r="129" spans="1:13" ht="22.5" x14ac:dyDescent="0.2">
      <c r="A129" s="278"/>
      <c r="B129" s="321" t="s">
        <v>690</v>
      </c>
      <c r="C129" s="322"/>
      <c r="D129" s="323" t="s">
        <v>691</v>
      </c>
      <c r="E129" s="316">
        <v>5110</v>
      </c>
      <c r="F129" s="317" t="s">
        <v>571</v>
      </c>
      <c r="G129" s="324">
        <f t="shared" si="3"/>
        <v>0</v>
      </c>
      <c r="H129" s="325">
        <v>0</v>
      </c>
      <c r="I129" s="325">
        <v>144372.44</v>
      </c>
      <c r="J129" s="325">
        <v>144372.44</v>
      </c>
      <c r="K129" s="325">
        <v>144372.44</v>
      </c>
      <c r="L129" s="326">
        <f t="shared" si="4"/>
        <v>0</v>
      </c>
      <c r="M129" s="327">
        <f t="shared" si="5"/>
        <v>1</v>
      </c>
    </row>
    <row r="130" spans="1:13" x14ac:dyDescent="0.2">
      <c r="A130" s="278"/>
      <c r="B130" s="321"/>
      <c r="C130" s="322"/>
      <c r="D130" s="323"/>
      <c r="E130" s="316">
        <v>5310</v>
      </c>
      <c r="F130" s="317" t="s">
        <v>592</v>
      </c>
      <c r="G130" s="324">
        <f t="shared" si="3"/>
        <v>0</v>
      </c>
      <c r="H130" s="325">
        <v>0</v>
      </c>
      <c r="I130" s="325">
        <v>5407287.8700000001</v>
      </c>
      <c r="J130" s="325">
        <v>5407287.8700000001</v>
      </c>
      <c r="K130" s="325">
        <v>5407287.8700000001</v>
      </c>
      <c r="L130" s="326">
        <f t="shared" si="4"/>
        <v>0</v>
      </c>
      <c r="M130" s="327">
        <f t="shared" si="5"/>
        <v>1</v>
      </c>
    </row>
    <row r="131" spans="1:13" x14ac:dyDescent="0.2">
      <c r="A131" s="278"/>
      <c r="B131" s="321"/>
      <c r="C131" s="322"/>
      <c r="D131" s="323"/>
      <c r="E131" s="316">
        <v>5320</v>
      </c>
      <c r="F131" s="317" t="s">
        <v>636</v>
      </c>
      <c r="G131" s="324">
        <f t="shared" si="3"/>
        <v>0</v>
      </c>
      <c r="H131" s="325">
        <v>0</v>
      </c>
      <c r="I131" s="325">
        <v>221928.69</v>
      </c>
      <c r="J131" s="325">
        <v>221928.69</v>
      </c>
      <c r="K131" s="325">
        <v>221928.69</v>
      </c>
      <c r="L131" s="326">
        <f t="shared" si="4"/>
        <v>0</v>
      </c>
      <c r="M131" s="327">
        <f t="shared" si="5"/>
        <v>1</v>
      </c>
    </row>
    <row r="132" spans="1:13" x14ac:dyDescent="0.2">
      <c r="A132" s="278"/>
      <c r="B132" s="321" t="s">
        <v>692</v>
      </c>
      <c r="C132" s="322"/>
      <c r="D132" s="323" t="s">
        <v>693</v>
      </c>
      <c r="E132" s="316">
        <v>5310</v>
      </c>
      <c r="F132" s="317" t="s">
        <v>592</v>
      </c>
      <c r="G132" s="324">
        <f t="shared" si="3"/>
        <v>0</v>
      </c>
      <c r="H132" s="325">
        <v>0</v>
      </c>
      <c r="I132" s="325">
        <v>5627232.8399999999</v>
      </c>
      <c r="J132" s="325">
        <v>883232.84</v>
      </c>
      <c r="K132" s="325">
        <v>883232.84</v>
      </c>
      <c r="L132" s="326">
        <f t="shared" si="4"/>
        <v>0</v>
      </c>
      <c r="M132" s="327">
        <f t="shared" si="5"/>
        <v>0.15695686763158712</v>
      </c>
    </row>
    <row r="133" spans="1:13" x14ac:dyDescent="0.2">
      <c r="A133" s="278"/>
      <c r="B133" s="321"/>
      <c r="C133" s="322"/>
      <c r="D133" s="323"/>
      <c r="E133" s="316">
        <v>5320</v>
      </c>
      <c r="F133" s="317" t="s">
        <v>636</v>
      </c>
      <c r="G133" s="324">
        <f t="shared" si="3"/>
        <v>0</v>
      </c>
      <c r="H133" s="325">
        <v>0</v>
      </c>
      <c r="I133" s="325">
        <v>23200</v>
      </c>
      <c r="J133" s="325">
        <v>23200</v>
      </c>
      <c r="K133" s="325">
        <v>23200</v>
      </c>
      <c r="L133" s="326">
        <f t="shared" si="4"/>
        <v>0</v>
      </c>
      <c r="M133" s="327">
        <f t="shared" si="5"/>
        <v>1</v>
      </c>
    </row>
    <row r="134" spans="1:13" x14ac:dyDescent="0.2">
      <c r="A134" s="278"/>
      <c r="B134" s="321" t="s">
        <v>694</v>
      </c>
      <c r="C134" s="322"/>
      <c r="D134" s="323" t="s">
        <v>695</v>
      </c>
      <c r="E134" s="316">
        <v>5110</v>
      </c>
      <c r="F134" s="317" t="s">
        <v>571</v>
      </c>
      <c r="G134" s="324">
        <f t="shared" si="3"/>
        <v>0</v>
      </c>
      <c r="H134" s="325">
        <v>0</v>
      </c>
      <c r="I134" s="325">
        <v>452400</v>
      </c>
      <c r="J134" s="325">
        <v>452400</v>
      </c>
      <c r="K134" s="325">
        <v>452400</v>
      </c>
      <c r="L134" s="326">
        <f t="shared" si="4"/>
        <v>0</v>
      </c>
      <c r="M134" s="327">
        <f t="shared" si="5"/>
        <v>1</v>
      </c>
    </row>
    <row r="135" spans="1:13" x14ac:dyDescent="0.2">
      <c r="A135" s="278"/>
      <c r="B135" s="321"/>
      <c r="C135" s="322"/>
      <c r="D135" s="323"/>
      <c r="E135" s="316">
        <v>5310</v>
      </c>
      <c r="F135" s="317" t="s">
        <v>592</v>
      </c>
      <c r="G135" s="324">
        <f t="shared" si="3"/>
        <v>0</v>
      </c>
      <c r="H135" s="325">
        <v>0</v>
      </c>
      <c r="I135" s="325">
        <v>14626444.630000001</v>
      </c>
      <c r="J135" s="325">
        <v>14626444.630000001</v>
      </c>
      <c r="K135" s="325">
        <v>14626444.630000001</v>
      </c>
      <c r="L135" s="326">
        <f t="shared" si="4"/>
        <v>0</v>
      </c>
      <c r="M135" s="327">
        <f t="shared" si="5"/>
        <v>1</v>
      </c>
    </row>
    <row r="136" spans="1:13" x14ac:dyDescent="0.2">
      <c r="A136" s="278"/>
      <c r="B136" s="321"/>
      <c r="C136" s="322"/>
      <c r="D136" s="323"/>
      <c r="E136" s="316">
        <v>5320</v>
      </c>
      <c r="F136" s="317" t="s">
        <v>636</v>
      </c>
      <c r="G136" s="324">
        <f t="shared" si="3"/>
        <v>0</v>
      </c>
      <c r="H136" s="325">
        <v>0</v>
      </c>
      <c r="I136" s="325">
        <v>635630</v>
      </c>
      <c r="J136" s="325">
        <v>635630</v>
      </c>
      <c r="K136" s="325">
        <v>635630</v>
      </c>
      <c r="L136" s="326">
        <f t="shared" si="4"/>
        <v>0</v>
      </c>
      <c r="M136" s="327">
        <f t="shared" si="5"/>
        <v>1</v>
      </c>
    </row>
    <row r="137" spans="1:13" ht="22.5" x14ac:dyDescent="0.2">
      <c r="A137" s="278"/>
      <c r="B137" s="321" t="s">
        <v>696</v>
      </c>
      <c r="C137" s="322"/>
      <c r="D137" s="323" t="s">
        <v>697</v>
      </c>
      <c r="E137" s="316">
        <v>5310</v>
      </c>
      <c r="F137" s="317" t="s">
        <v>592</v>
      </c>
      <c r="G137" s="324">
        <f t="shared" ref="G137:G182" si="6">+H137</f>
        <v>0</v>
      </c>
      <c r="H137" s="325">
        <v>0</v>
      </c>
      <c r="I137" s="325">
        <v>685986</v>
      </c>
      <c r="J137" s="325">
        <v>685986</v>
      </c>
      <c r="K137" s="325">
        <v>685986</v>
      </c>
      <c r="L137" s="326">
        <f t="shared" ref="L137:L182" si="7">IFERROR(K137/H137,0)</f>
        <v>0</v>
      </c>
      <c r="M137" s="327">
        <f t="shared" ref="M137:M182" si="8">IFERROR(K137/I137,0)</f>
        <v>1</v>
      </c>
    </row>
    <row r="138" spans="1:13" ht="22.5" x14ac:dyDescent="0.2">
      <c r="A138" s="278"/>
      <c r="B138" s="321" t="s">
        <v>698</v>
      </c>
      <c r="C138" s="322"/>
      <c r="D138" s="323" t="s">
        <v>699</v>
      </c>
      <c r="E138" s="316">
        <v>5310</v>
      </c>
      <c r="F138" s="317" t="s">
        <v>592</v>
      </c>
      <c r="G138" s="324">
        <f t="shared" si="6"/>
        <v>0</v>
      </c>
      <c r="H138" s="325">
        <v>0</v>
      </c>
      <c r="I138" s="325">
        <v>236186.44</v>
      </c>
      <c r="J138" s="325">
        <v>236186.44</v>
      </c>
      <c r="K138" s="325">
        <v>236186.44</v>
      </c>
      <c r="L138" s="326">
        <f t="shared" si="7"/>
        <v>0</v>
      </c>
      <c r="M138" s="327">
        <f t="shared" si="8"/>
        <v>1</v>
      </c>
    </row>
    <row r="139" spans="1:13" x14ac:dyDescent="0.2">
      <c r="A139" s="278"/>
      <c r="B139" s="321"/>
      <c r="C139" s="322"/>
      <c r="D139" s="323"/>
      <c r="E139" s="316">
        <v>5320</v>
      </c>
      <c r="F139" s="317" t="s">
        <v>636</v>
      </c>
      <c r="G139" s="324">
        <f t="shared" si="6"/>
        <v>0</v>
      </c>
      <c r="H139" s="325">
        <v>0</v>
      </c>
      <c r="I139" s="325">
        <v>0</v>
      </c>
      <c r="J139" s="325">
        <v>0</v>
      </c>
      <c r="K139" s="325">
        <v>0</v>
      </c>
      <c r="L139" s="326">
        <f t="shared" si="7"/>
        <v>0</v>
      </c>
      <c r="M139" s="327">
        <f t="shared" si="8"/>
        <v>0</v>
      </c>
    </row>
    <row r="140" spans="1:13" x14ac:dyDescent="0.2">
      <c r="A140" s="278"/>
      <c r="B140" s="321" t="s">
        <v>700</v>
      </c>
      <c r="C140" s="322"/>
      <c r="D140" s="323" t="s">
        <v>701</v>
      </c>
      <c r="E140" s="316">
        <v>5310</v>
      </c>
      <c r="F140" s="317" t="s">
        <v>592</v>
      </c>
      <c r="G140" s="324">
        <f t="shared" si="6"/>
        <v>0</v>
      </c>
      <c r="H140" s="325">
        <v>0</v>
      </c>
      <c r="I140" s="325">
        <v>1164315.8</v>
      </c>
      <c r="J140" s="325">
        <v>754371.8</v>
      </c>
      <c r="K140" s="325">
        <v>754371.8</v>
      </c>
      <c r="L140" s="326">
        <f t="shared" si="7"/>
        <v>0</v>
      </c>
      <c r="M140" s="327">
        <f t="shared" si="8"/>
        <v>0.64790995707521959</v>
      </c>
    </row>
    <row r="141" spans="1:13" x14ac:dyDescent="0.2">
      <c r="A141" s="278"/>
      <c r="B141" s="321"/>
      <c r="C141" s="322"/>
      <c r="D141" s="323"/>
      <c r="E141" s="316">
        <v>5320</v>
      </c>
      <c r="F141" s="317" t="s">
        <v>636</v>
      </c>
      <c r="G141" s="324">
        <f t="shared" si="6"/>
        <v>0</v>
      </c>
      <c r="H141" s="325">
        <v>0</v>
      </c>
      <c r="I141" s="325">
        <v>58000</v>
      </c>
      <c r="J141" s="325">
        <v>58000</v>
      </c>
      <c r="K141" s="325">
        <v>58000</v>
      </c>
      <c r="L141" s="326">
        <f t="shared" si="7"/>
        <v>0</v>
      </c>
      <c r="M141" s="327">
        <f t="shared" si="8"/>
        <v>1</v>
      </c>
    </row>
    <row r="142" spans="1:13" x14ac:dyDescent="0.2">
      <c r="A142" s="278"/>
      <c r="B142" s="321" t="s">
        <v>702</v>
      </c>
      <c r="C142" s="322"/>
      <c r="D142" s="323" t="s">
        <v>703</v>
      </c>
      <c r="E142" s="316">
        <v>5110</v>
      </c>
      <c r="F142" s="317" t="s">
        <v>571</v>
      </c>
      <c r="G142" s="324">
        <f t="shared" si="6"/>
        <v>0</v>
      </c>
      <c r="H142" s="325">
        <v>0</v>
      </c>
      <c r="I142" s="325">
        <v>37584</v>
      </c>
      <c r="J142" s="325">
        <v>37584</v>
      </c>
      <c r="K142" s="325">
        <v>37584</v>
      </c>
      <c r="L142" s="326">
        <f t="shared" si="7"/>
        <v>0</v>
      </c>
      <c r="M142" s="327">
        <f t="shared" si="8"/>
        <v>1</v>
      </c>
    </row>
    <row r="143" spans="1:13" x14ac:dyDescent="0.2">
      <c r="A143" s="278"/>
      <c r="B143" s="321"/>
      <c r="C143" s="322"/>
      <c r="D143" s="323"/>
      <c r="E143" s="316">
        <v>5310</v>
      </c>
      <c r="F143" s="317" t="s">
        <v>592</v>
      </c>
      <c r="G143" s="324">
        <f t="shared" si="6"/>
        <v>0</v>
      </c>
      <c r="H143" s="325">
        <v>0</v>
      </c>
      <c r="I143" s="325">
        <v>391992</v>
      </c>
      <c r="J143" s="325">
        <v>391992</v>
      </c>
      <c r="K143" s="325">
        <v>391992</v>
      </c>
      <c r="L143" s="326">
        <f t="shared" si="7"/>
        <v>0</v>
      </c>
      <c r="M143" s="327">
        <f t="shared" si="8"/>
        <v>1</v>
      </c>
    </row>
    <row r="144" spans="1:13" x14ac:dyDescent="0.2">
      <c r="A144" s="278"/>
      <c r="B144" s="321" t="s">
        <v>704</v>
      </c>
      <c r="C144" s="322"/>
      <c r="D144" s="323" t="s">
        <v>705</v>
      </c>
      <c r="E144" s="316">
        <v>5310</v>
      </c>
      <c r="F144" s="317" t="s">
        <v>592</v>
      </c>
      <c r="G144" s="324">
        <f t="shared" si="6"/>
        <v>0</v>
      </c>
      <c r="H144" s="325">
        <v>0</v>
      </c>
      <c r="I144" s="325">
        <v>359948</v>
      </c>
      <c r="J144" s="325">
        <v>359948</v>
      </c>
      <c r="K144" s="325">
        <v>359948</v>
      </c>
      <c r="L144" s="326">
        <f t="shared" si="7"/>
        <v>0</v>
      </c>
      <c r="M144" s="327">
        <f t="shared" si="8"/>
        <v>1</v>
      </c>
    </row>
    <row r="145" spans="1:13" ht="22.5" x14ac:dyDescent="0.2">
      <c r="A145" s="278"/>
      <c r="B145" s="321" t="s">
        <v>706</v>
      </c>
      <c r="C145" s="322"/>
      <c r="D145" s="323" t="s">
        <v>707</v>
      </c>
      <c r="E145" s="316">
        <v>5110</v>
      </c>
      <c r="F145" s="317" t="s">
        <v>571</v>
      </c>
      <c r="G145" s="324">
        <f t="shared" si="6"/>
        <v>0</v>
      </c>
      <c r="H145" s="325">
        <v>0</v>
      </c>
      <c r="I145" s="325">
        <v>18728.2</v>
      </c>
      <c r="J145" s="325">
        <v>18728.2</v>
      </c>
      <c r="K145" s="325">
        <v>18728.2</v>
      </c>
      <c r="L145" s="326">
        <f t="shared" si="7"/>
        <v>0</v>
      </c>
      <c r="M145" s="327">
        <f t="shared" si="8"/>
        <v>1</v>
      </c>
    </row>
    <row r="146" spans="1:13" x14ac:dyDescent="0.2">
      <c r="A146" s="278"/>
      <c r="B146" s="321"/>
      <c r="C146" s="322"/>
      <c r="D146" s="323"/>
      <c r="E146" s="316">
        <v>5310</v>
      </c>
      <c r="F146" s="317" t="s">
        <v>592</v>
      </c>
      <c r="G146" s="324">
        <f t="shared" si="6"/>
        <v>0</v>
      </c>
      <c r="H146" s="325">
        <v>0</v>
      </c>
      <c r="I146" s="325">
        <v>5177291.96</v>
      </c>
      <c r="J146" s="325">
        <v>5177291.96</v>
      </c>
      <c r="K146" s="325">
        <v>5177291.96</v>
      </c>
      <c r="L146" s="326">
        <f t="shared" si="7"/>
        <v>0</v>
      </c>
      <c r="M146" s="327">
        <f t="shared" si="8"/>
        <v>1</v>
      </c>
    </row>
    <row r="147" spans="1:13" x14ac:dyDescent="0.2">
      <c r="A147" s="278"/>
      <c r="B147" s="321" t="s">
        <v>708</v>
      </c>
      <c r="C147" s="322"/>
      <c r="D147" s="323" t="s">
        <v>709</v>
      </c>
      <c r="E147" s="316">
        <v>5310</v>
      </c>
      <c r="F147" s="317" t="s">
        <v>592</v>
      </c>
      <c r="G147" s="324">
        <f t="shared" si="6"/>
        <v>0</v>
      </c>
      <c r="H147" s="325">
        <v>0</v>
      </c>
      <c r="I147" s="325">
        <v>1737058</v>
      </c>
      <c r="J147" s="325">
        <v>1628178</v>
      </c>
      <c r="K147" s="325">
        <v>1628178</v>
      </c>
      <c r="L147" s="326">
        <f t="shared" si="7"/>
        <v>0</v>
      </c>
      <c r="M147" s="327">
        <f t="shared" si="8"/>
        <v>0.9373193065516523</v>
      </c>
    </row>
    <row r="148" spans="1:13" x14ac:dyDescent="0.2">
      <c r="A148" s="278"/>
      <c r="B148" s="321"/>
      <c r="C148" s="322"/>
      <c r="D148" s="323"/>
      <c r="E148" s="316">
        <v>5320</v>
      </c>
      <c r="F148" s="317" t="s">
        <v>636</v>
      </c>
      <c r="G148" s="324">
        <f t="shared" si="6"/>
        <v>0</v>
      </c>
      <c r="H148" s="325">
        <v>0</v>
      </c>
      <c r="I148" s="325">
        <v>140928</v>
      </c>
      <c r="J148" s="325">
        <v>29928</v>
      </c>
      <c r="K148" s="325">
        <v>29928</v>
      </c>
      <c r="L148" s="326">
        <f t="shared" si="7"/>
        <v>0</v>
      </c>
      <c r="M148" s="327">
        <f t="shared" si="8"/>
        <v>0.21236376021798364</v>
      </c>
    </row>
    <row r="149" spans="1:13" x14ac:dyDescent="0.2">
      <c r="A149" s="278"/>
      <c r="B149" s="321" t="s">
        <v>710</v>
      </c>
      <c r="C149" s="322"/>
      <c r="D149" s="323" t="s">
        <v>711</v>
      </c>
      <c r="E149" s="316">
        <v>5110</v>
      </c>
      <c r="F149" s="317" t="s">
        <v>571</v>
      </c>
      <c r="G149" s="324">
        <f t="shared" si="6"/>
        <v>0</v>
      </c>
      <c r="H149" s="325">
        <v>0</v>
      </c>
      <c r="I149" s="325">
        <v>230655.12</v>
      </c>
      <c r="J149" s="325">
        <v>230655.12</v>
      </c>
      <c r="K149" s="325">
        <v>230655.12</v>
      </c>
      <c r="L149" s="326">
        <f t="shared" si="7"/>
        <v>0</v>
      </c>
      <c r="M149" s="327">
        <f t="shared" si="8"/>
        <v>1</v>
      </c>
    </row>
    <row r="150" spans="1:13" ht="40.5" customHeight="1" x14ac:dyDescent="0.2">
      <c r="A150" s="278"/>
      <c r="B150" s="321"/>
      <c r="C150" s="322"/>
      <c r="D150" s="323"/>
      <c r="E150" s="316">
        <v>5310</v>
      </c>
      <c r="F150" s="317" t="s">
        <v>592</v>
      </c>
      <c r="G150" s="324">
        <f t="shared" si="6"/>
        <v>0</v>
      </c>
      <c r="H150" s="325">
        <v>0</v>
      </c>
      <c r="I150" s="325">
        <v>784159.12</v>
      </c>
      <c r="J150" s="325">
        <v>214019.12</v>
      </c>
      <c r="K150" s="325">
        <v>193371.12</v>
      </c>
      <c r="L150" s="326">
        <f t="shared" si="7"/>
        <v>0</v>
      </c>
      <c r="M150" s="327">
        <f t="shared" si="8"/>
        <v>0.24659678765197554</v>
      </c>
    </row>
    <row r="151" spans="1:13" ht="12.75" customHeight="1" x14ac:dyDescent="0.2">
      <c r="A151" s="278"/>
      <c r="B151" s="321" t="s">
        <v>712</v>
      </c>
      <c r="C151" s="322"/>
      <c r="D151" s="323" t="s">
        <v>713</v>
      </c>
      <c r="E151" s="316">
        <v>5110</v>
      </c>
      <c r="F151" s="317" t="s">
        <v>571</v>
      </c>
      <c r="G151" s="324">
        <f t="shared" si="6"/>
        <v>0</v>
      </c>
      <c r="H151" s="325">
        <v>0</v>
      </c>
      <c r="I151" s="325">
        <v>2083737.04</v>
      </c>
      <c r="J151" s="325">
        <v>1837209.68</v>
      </c>
      <c r="K151" s="325">
        <v>1264123.28</v>
      </c>
      <c r="L151" s="326">
        <f t="shared" si="7"/>
        <v>0</v>
      </c>
      <c r="M151" s="327">
        <f t="shared" si="8"/>
        <v>0.60666161599738133</v>
      </c>
    </row>
    <row r="152" spans="1:13" ht="12.75" customHeight="1" x14ac:dyDescent="0.2">
      <c r="A152" s="278"/>
      <c r="B152" s="321"/>
      <c r="C152" s="322"/>
      <c r="D152" s="323"/>
      <c r="E152" s="316">
        <v>5120</v>
      </c>
      <c r="F152" s="317" t="s">
        <v>572</v>
      </c>
      <c r="G152" s="324">
        <f t="shared" si="6"/>
        <v>0</v>
      </c>
      <c r="H152" s="325">
        <v>0</v>
      </c>
      <c r="I152" s="325">
        <v>36772</v>
      </c>
      <c r="J152" s="325">
        <v>36772</v>
      </c>
      <c r="K152" s="325">
        <v>0</v>
      </c>
      <c r="L152" s="326">
        <f t="shared" si="7"/>
        <v>0</v>
      </c>
      <c r="M152" s="327">
        <f t="shared" si="8"/>
        <v>0</v>
      </c>
    </row>
    <row r="153" spans="1:13" ht="12.75" customHeight="1" x14ac:dyDescent="0.2">
      <c r="A153" s="278"/>
      <c r="B153" s="321"/>
      <c r="C153" s="322"/>
      <c r="D153" s="323"/>
      <c r="E153" s="316">
        <v>5150</v>
      </c>
      <c r="F153" s="317" t="s">
        <v>573</v>
      </c>
      <c r="G153" s="324">
        <f t="shared" si="6"/>
        <v>0</v>
      </c>
      <c r="H153" s="325">
        <v>0</v>
      </c>
      <c r="I153" s="325">
        <v>1247203.92</v>
      </c>
      <c r="J153" s="325">
        <v>0</v>
      </c>
      <c r="K153" s="325">
        <v>0</v>
      </c>
      <c r="L153" s="326">
        <f t="shared" si="7"/>
        <v>0</v>
      </c>
      <c r="M153" s="327">
        <f t="shared" si="8"/>
        <v>0</v>
      </c>
    </row>
    <row r="154" spans="1:13" x14ac:dyDescent="0.2">
      <c r="A154" s="278"/>
      <c r="B154" s="321"/>
      <c r="C154" s="322"/>
      <c r="D154" s="323"/>
      <c r="E154" s="316">
        <v>5310</v>
      </c>
      <c r="F154" s="317" t="s">
        <v>592</v>
      </c>
      <c r="G154" s="324">
        <f t="shared" si="6"/>
        <v>0</v>
      </c>
      <c r="H154" s="325">
        <v>0</v>
      </c>
      <c r="I154" s="325">
        <v>4926459.72</v>
      </c>
      <c r="J154" s="325">
        <v>1864863.02</v>
      </c>
      <c r="K154" s="325">
        <v>1567439.02</v>
      </c>
      <c r="L154" s="326">
        <f t="shared" si="7"/>
        <v>0</v>
      </c>
      <c r="M154" s="327">
        <f t="shared" si="8"/>
        <v>0.31816742835360079</v>
      </c>
    </row>
    <row r="155" spans="1:13" ht="12.75" customHeight="1" x14ac:dyDescent="0.2">
      <c r="A155" s="278"/>
      <c r="B155" s="321"/>
      <c r="C155" s="322"/>
      <c r="D155" s="323"/>
      <c r="E155" s="316">
        <v>5320</v>
      </c>
      <c r="F155" s="317" t="s">
        <v>636</v>
      </c>
      <c r="G155" s="324">
        <f t="shared" si="6"/>
        <v>0</v>
      </c>
      <c r="H155" s="325">
        <v>0</v>
      </c>
      <c r="I155" s="325">
        <v>150916</v>
      </c>
      <c r="J155" s="325">
        <v>0</v>
      </c>
      <c r="K155" s="325">
        <v>0</v>
      </c>
      <c r="L155" s="326">
        <f t="shared" si="7"/>
        <v>0</v>
      </c>
      <c r="M155" s="327">
        <f t="shared" si="8"/>
        <v>0</v>
      </c>
    </row>
    <row r="156" spans="1:13" x14ac:dyDescent="0.2">
      <c r="A156" s="278"/>
      <c r="B156" s="321" t="s">
        <v>714</v>
      </c>
      <c r="C156" s="322"/>
      <c r="D156" s="323" t="s">
        <v>715</v>
      </c>
      <c r="E156" s="316">
        <v>5110</v>
      </c>
      <c r="F156" s="317" t="s">
        <v>571</v>
      </c>
      <c r="G156" s="324">
        <f t="shared" si="6"/>
        <v>0</v>
      </c>
      <c r="H156" s="325">
        <v>0</v>
      </c>
      <c r="I156" s="325">
        <v>200836.6</v>
      </c>
      <c r="J156" s="325">
        <v>200836.6</v>
      </c>
      <c r="K156" s="325">
        <v>200836.6</v>
      </c>
      <c r="L156" s="326">
        <f t="shared" si="7"/>
        <v>0</v>
      </c>
      <c r="M156" s="327">
        <f t="shared" si="8"/>
        <v>1</v>
      </c>
    </row>
    <row r="157" spans="1:13" ht="12.75" customHeight="1" x14ac:dyDescent="0.2">
      <c r="A157" s="278"/>
      <c r="B157" s="321"/>
      <c r="C157" s="322"/>
      <c r="D157" s="323"/>
      <c r="E157" s="316">
        <v>5310</v>
      </c>
      <c r="F157" s="317" t="s">
        <v>592</v>
      </c>
      <c r="G157" s="324">
        <f t="shared" si="6"/>
        <v>0</v>
      </c>
      <c r="H157" s="325">
        <v>0</v>
      </c>
      <c r="I157" s="325">
        <v>591966.12</v>
      </c>
      <c r="J157" s="325">
        <v>591966.12</v>
      </c>
      <c r="K157" s="325">
        <v>591966.12</v>
      </c>
      <c r="L157" s="326">
        <f t="shared" si="7"/>
        <v>0</v>
      </c>
      <c r="M157" s="327">
        <f t="shared" si="8"/>
        <v>1</v>
      </c>
    </row>
    <row r="158" spans="1:13" ht="12.75" customHeight="1" x14ac:dyDescent="0.2">
      <c r="A158" s="278"/>
      <c r="B158" s="321"/>
      <c r="C158" s="322"/>
      <c r="D158" s="323"/>
      <c r="E158" s="316">
        <v>5320</v>
      </c>
      <c r="F158" s="317" t="s">
        <v>636</v>
      </c>
      <c r="G158" s="324">
        <f t="shared" si="6"/>
        <v>0</v>
      </c>
      <c r="H158" s="325">
        <v>0</v>
      </c>
      <c r="I158" s="325">
        <v>3025.55</v>
      </c>
      <c r="J158" s="325">
        <v>3025.55</v>
      </c>
      <c r="K158" s="325">
        <v>3025.55</v>
      </c>
      <c r="L158" s="326">
        <f t="shared" si="7"/>
        <v>0</v>
      </c>
      <c r="M158" s="327">
        <f t="shared" si="8"/>
        <v>1</v>
      </c>
    </row>
    <row r="159" spans="1:13" ht="22.5" x14ac:dyDescent="0.2">
      <c r="A159" s="278"/>
      <c r="B159" s="321" t="s">
        <v>716</v>
      </c>
      <c r="C159" s="322"/>
      <c r="D159" s="323" t="s">
        <v>717</v>
      </c>
      <c r="E159" s="316">
        <v>5110</v>
      </c>
      <c r="F159" s="317" t="s">
        <v>571</v>
      </c>
      <c r="G159" s="324">
        <f t="shared" si="6"/>
        <v>0</v>
      </c>
      <c r="H159" s="325">
        <v>0</v>
      </c>
      <c r="I159" s="325">
        <v>88972</v>
      </c>
      <c r="J159" s="325">
        <v>88972</v>
      </c>
      <c r="K159" s="325">
        <v>88972</v>
      </c>
      <c r="L159" s="326">
        <f t="shared" si="7"/>
        <v>0</v>
      </c>
      <c r="M159" s="327">
        <f t="shared" si="8"/>
        <v>1</v>
      </c>
    </row>
    <row r="160" spans="1:13" x14ac:dyDescent="0.2">
      <c r="A160" s="278"/>
      <c r="B160" s="321"/>
      <c r="C160" s="322"/>
      <c r="D160" s="323"/>
      <c r="E160" s="316">
        <v>5310</v>
      </c>
      <c r="F160" s="317" t="s">
        <v>592</v>
      </c>
      <c r="G160" s="324">
        <f t="shared" si="6"/>
        <v>0</v>
      </c>
      <c r="H160" s="325">
        <v>0</v>
      </c>
      <c r="I160" s="325">
        <v>1338902.1399999999</v>
      </c>
      <c r="J160" s="325">
        <v>1275732.1399999999</v>
      </c>
      <c r="K160" s="325">
        <v>1275732.1399999999</v>
      </c>
      <c r="L160" s="326">
        <f t="shared" si="7"/>
        <v>0</v>
      </c>
      <c r="M160" s="327">
        <f t="shared" si="8"/>
        <v>0.95281955408630536</v>
      </c>
    </row>
    <row r="161" spans="1:13" x14ac:dyDescent="0.2">
      <c r="A161" s="278"/>
      <c r="B161" s="321" t="s">
        <v>718</v>
      </c>
      <c r="C161" s="322"/>
      <c r="D161" s="323" t="s">
        <v>719</v>
      </c>
      <c r="E161" s="316">
        <v>5310</v>
      </c>
      <c r="F161" s="317" t="s">
        <v>592</v>
      </c>
      <c r="G161" s="324">
        <f t="shared" si="6"/>
        <v>0</v>
      </c>
      <c r="H161" s="325">
        <v>0</v>
      </c>
      <c r="I161" s="325">
        <v>1329121.56</v>
      </c>
      <c r="J161" s="325">
        <v>1315619.56</v>
      </c>
      <c r="K161" s="325">
        <v>1315619.56</v>
      </c>
      <c r="L161" s="326">
        <f t="shared" si="7"/>
        <v>0</v>
      </c>
      <c r="M161" s="327">
        <f t="shared" si="8"/>
        <v>0.98984141074349885</v>
      </c>
    </row>
    <row r="162" spans="1:13" x14ac:dyDescent="0.2">
      <c r="A162" s="278"/>
      <c r="B162" s="321"/>
      <c r="C162" s="322"/>
      <c r="D162" s="323"/>
      <c r="E162" s="316">
        <v>5320</v>
      </c>
      <c r="F162" s="317" t="s">
        <v>636</v>
      </c>
      <c r="G162" s="324">
        <f t="shared" si="6"/>
        <v>0</v>
      </c>
      <c r="H162" s="325">
        <v>0</v>
      </c>
      <c r="I162" s="325">
        <v>88000</v>
      </c>
      <c r="J162" s="325">
        <v>58000</v>
      </c>
      <c r="K162" s="325">
        <v>58000</v>
      </c>
      <c r="L162" s="326">
        <f t="shared" si="7"/>
        <v>0</v>
      </c>
      <c r="M162" s="327">
        <f t="shared" si="8"/>
        <v>0.65909090909090906</v>
      </c>
    </row>
    <row r="163" spans="1:13" x14ac:dyDescent="0.2">
      <c r="A163" s="278"/>
      <c r="B163" s="321" t="s">
        <v>720</v>
      </c>
      <c r="C163" s="322"/>
      <c r="D163" s="323" t="s">
        <v>721</v>
      </c>
      <c r="E163" s="316">
        <v>5310</v>
      </c>
      <c r="F163" s="317" t="s">
        <v>592</v>
      </c>
      <c r="G163" s="324">
        <f t="shared" si="6"/>
        <v>0</v>
      </c>
      <c r="H163" s="325">
        <v>0</v>
      </c>
      <c r="I163" s="325">
        <v>551000</v>
      </c>
      <c r="J163" s="325">
        <v>551000</v>
      </c>
      <c r="K163" s="325">
        <v>551000</v>
      </c>
      <c r="L163" s="326">
        <f t="shared" si="7"/>
        <v>0</v>
      </c>
      <c r="M163" s="327">
        <f t="shared" si="8"/>
        <v>1</v>
      </c>
    </row>
    <row r="164" spans="1:13" x14ac:dyDescent="0.2">
      <c r="A164" s="278"/>
      <c r="B164" s="321" t="s">
        <v>722</v>
      </c>
      <c r="C164" s="322"/>
      <c r="D164" s="323" t="s">
        <v>723</v>
      </c>
      <c r="E164" s="316">
        <v>5310</v>
      </c>
      <c r="F164" s="317" t="s">
        <v>592</v>
      </c>
      <c r="G164" s="324">
        <f t="shared" si="6"/>
        <v>0</v>
      </c>
      <c r="H164" s="325">
        <v>0</v>
      </c>
      <c r="I164" s="325">
        <v>347936.8</v>
      </c>
      <c r="J164" s="325">
        <v>319736.8</v>
      </c>
      <c r="K164" s="325">
        <v>319736.8</v>
      </c>
      <c r="L164" s="326">
        <f t="shared" si="7"/>
        <v>0</v>
      </c>
      <c r="M164" s="327">
        <f t="shared" si="8"/>
        <v>0.91895079796100898</v>
      </c>
    </row>
    <row r="165" spans="1:13" x14ac:dyDescent="0.2">
      <c r="A165" s="278"/>
      <c r="B165" s="321"/>
      <c r="C165" s="322"/>
      <c r="D165" s="323"/>
      <c r="E165" s="316">
        <v>5320</v>
      </c>
      <c r="F165" s="317" t="s">
        <v>636</v>
      </c>
      <c r="G165" s="324">
        <f t="shared" si="6"/>
        <v>0</v>
      </c>
      <c r="H165" s="325">
        <v>0</v>
      </c>
      <c r="I165" s="325">
        <v>70000</v>
      </c>
      <c r="J165" s="325">
        <v>0</v>
      </c>
      <c r="K165" s="325">
        <v>0</v>
      </c>
      <c r="L165" s="326">
        <f t="shared" si="7"/>
        <v>0</v>
      </c>
      <c r="M165" s="327">
        <f t="shared" si="8"/>
        <v>0</v>
      </c>
    </row>
    <row r="166" spans="1:13" x14ac:dyDescent="0.2">
      <c r="A166" s="278"/>
      <c r="B166" s="321" t="s">
        <v>724</v>
      </c>
      <c r="C166" s="322"/>
      <c r="D166" s="323" t="s">
        <v>725</v>
      </c>
      <c r="E166" s="316">
        <v>5310</v>
      </c>
      <c r="F166" s="317" t="s">
        <v>592</v>
      </c>
      <c r="G166" s="324">
        <f t="shared" si="6"/>
        <v>0</v>
      </c>
      <c r="H166" s="325">
        <v>0</v>
      </c>
      <c r="I166" s="325">
        <v>484324.61</v>
      </c>
      <c r="J166" s="325">
        <v>474224.61</v>
      </c>
      <c r="K166" s="325">
        <v>474224.61</v>
      </c>
      <c r="L166" s="326">
        <f t="shared" si="7"/>
        <v>0</v>
      </c>
      <c r="M166" s="327">
        <f t="shared" si="8"/>
        <v>0.979146217657616</v>
      </c>
    </row>
    <row r="167" spans="1:13" ht="22.5" x14ac:dyDescent="0.2">
      <c r="A167" s="278"/>
      <c r="B167" s="321" t="s">
        <v>726</v>
      </c>
      <c r="C167" s="322"/>
      <c r="D167" s="323" t="s">
        <v>727</v>
      </c>
      <c r="E167" s="316">
        <v>5310</v>
      </c>
      <c r="F167" s="317" t="s">
        <v>592</v>
      </c>
      <c r="G167" s="324">
        <f t="shared" si="6"/>
        <v>0</v>
      </c>
      <c r="H167" s="325">
        <v>0</v>
      </c>
      <c r="I167" s="325">
        <v>530000</v>
      </c>
      <c r="J167" s="325">
        <v>530000</v>
      </c>
      <c r="K167" s="325">
        <v>530000</v>
      </c>
      <c r="L167" s="326">
        <f t="shared" si="7"/>
        <v>0</v>
      </c>
      <c r="M167" s="327">
        <f t="shared" si="8"/>
        <v>1</v>
      </c>
    </row>
    <row r="168" spans="1:13" x14ac:dyDescent="0.2">
      <c r="A168" s="278"/>
      <c r="B168" s="321" t="s">
        <v>728</v>
      </c>
      <c r="C168" s="322"/>
      <c r="D168" s="323" t="s">
        <v>729</v>
      </c>
      <c r="E168" s="316">
        <v>5310</v>
      </c>
      <c r="F168" s="317" t="s">
        <v>592</v>
      </c>
      <c r="G168" s="324">
        <f t="shared" si="6"/>
        <v>0</v>
      </c>
      <c r="H168" s="325">
        <v>0</v>
      </c>
      <c r="I168" s="325">
        <v>56204.32</v>
      </c>
      <c r="J168" s="325">
        <v>56204.32</v>
      </c>
      <c r="K168" s="325">
        <v>56204.32</v>
      </c>
      <c r="L168" s="326">
        <f t="shared" si="7"/>
        <v>0</v>
      </c>
      <c r="M168" s="327">
        <f t="shared" si="8"/>
        <v>1</v>
      </c>
    </row>
    <row r="169" spans="1:13" x14ac:dyDescent="0.2">
      <c r="A169" s="278"/>
      <c r="B169" s="321"/>
      <c r="C169" s="322"/>
      <c r="D169" s="323"/>
      <c r="E169" s="316">
        <v>5320</v>
      </c>
      <c r="F169" s="317" t="s">
        <v>636</v>
      </c>
      <c r="G169" s="324">
        <f t="shared" si="6"/>
        <v>0</v>
      </c>
      <c r="H169" s="325">
        <v>0</v>
      </c>
      <c r="I169" s="325">
        <v>14964</v>
      </c>
      <c r="J169" s="325">
        <v>14964</v>
      </c>
      <c r="K169" s="325">
        <v>14964</v>
      </c>
      <c r="L169" s="326">
        <f t="shared" si="7"/>
        <v>0</v>
      </c>
      <c r="M169" s="327">
        <f t="shared" si="8"/>
        <v>1</v>
      </c>
    </row>
    <row r="170" spans="1:13" x14ac:dyDescent="0.2">
      <c r="A170" s="278"/>
      <c r="B170" s="321" t="s">
        <v>730</v>
      </c>
      <c r="C170" s="322"/>
      <c r="D170" s="323" t="s">
        <v>731</v>
      </c>
      <c r="E170" s="316">
        <v>5310</v>
      </c>
      <c r="F170" s="317" t="s">
        <v>592</v>
      </c>
      <c r="G170" s="324">
        <f t="shared" si="6"/>
        <v>0</v>
      </c>
      <c r="H170" s="325">
        <v>0</v>
      </c>
      <c r="I170" s="325">
        <v>143082.51999999999</v>
      </c>
      <c r="J170" s="325">
        <v>143082.51999999999</v>
      </c>
      <c r="K170" s="325">
        <v>143082.51999999999</v>
      </c>
      <c r="L170" s="326">
        <f t="shared" si="7"/>
        <v>0</v>
      </c>
      <c r="M170" s="327">
        <f t="shared" si="8"/>
        <v>1</v>
      </c>
    </row>
    <row r="171" spans="1:13" ht="12.75" customHeight="1" x14ac:dyDescent="0.2">
      <c r="A171" s="278"/>
      <c r="B171" s="321"/>
      <c r="C171" s="322"/>
      <c r="D171" s="323"/>
      <c r="E171" s="316">
        <v>5320</v>
      </c>
      <c r="F171" s="317" t="s">
        <v>636</v>
      </c>
      <c r="G171" s="324">
        <f t="shared" si="6"/>
        <v>0</v>
      </c>
      <c r="H171" s="325">
        <v>0</v>
      </c>
      <c r="I171" s="325">
        <v>141520</v>
      </c>
      <c r="J171" s="325">
        <v>141520</v>
      </c>
      <c r="K171" s="325">
        <v>141520</v>
      </c>
      <c r="L171" s="326">
        <f t="shared" si="7"/>
        <v>0</v>
      </c>
      <c r="M171" s="327">
        <f t="shared" si="8"/>
        <v>1</v>
      </c>
    </row>
    <row r="172" spans="1:13" x14ac:dyDescent="0.2">
      <c r="A172" s="278"/>
      <c r="B172" s="321" t="s">
        <v>732</v>
      </c>
      <c r="C172" s="322"/>
      <c r="D172" s="323" t="s">
        <v>733</v>
      </c>
      <c r="E172" s="316">
        <v>5310</v>
      </c>
      <c r="F172" s="317" t="s">
        <v>592</v>
      </c>
      <c r="G172" s="324">
        <f t="shared" si="6"/>
        <v>0</v>
      </c>
      <c r="H172" s="325">
        <v>0</v>
      </c>
      <c r="I172" s="325">
        <v>551000</v>
      </c>
      <c r="J172" s="325">
        <v>551000</v>
      </c>
      <c r="K172" s="325">
        <v>551000</v>
      </c>
      <c r="L172" s="326">
        <f t="shared" si="7"/>
        <v>0</v>
      </c>
      <c r="M172" s="327">
        <f t="shared" si="8"/>
        <v>1</v>
      </c>
    </row>
    <row r="173" spans="1:13" ht="12.75" customHeight="1" x14ac:dyDescent="0.2">
      <c r="A173" s="278"/>
      <c r="B173" s="321" t="s">
        <v>734</v>
      </c>
      <c r="C173" s="322"/>
      <c r="D173" s="323" t="s">
        <v>735</v>
      </c>
      <c r="E173" s="316">
        <v>5310</v>
      </c>
      <c r="F173" s="317" t="s">
        <v>592</v>
      </c>
      <c r="G173" s="324">
        <f t="shared" si="6"/>
        <v>0</v>
      </c>
      <c r="H173" s="325">
        <v>0</v>
      </c>
      <c r="I173" s="325">
        <v>691685.73</v>
      </c>
      <c r="J173" s="325">
        <v>659185.73</v>
      </c>
      <c r="K173" s="325">
        <v>659185.73</v>
      </c>
      <c r="L173" s="326">
        <f t="shared" si="7"/>
        <v>0</v>
      </c>
      <c r="M173" s="327">
        <f t="shared" si="8"/>
        <v>0.9530133432129646</v>
      </c>
    </row>
    <row r="174" spans="1:13" ht="12.75" customHeight="1" x14ac:dyDescent="0.2">
      <c r="A174" s="278"/>
      <c r="B174" s="321"/>
      <c r="C174" s="322"/>
      <c r="D174" s="323"/>
      <c r="E174" s="316">
        <v>5320</v>
      </c>
      <c r="F174" s="317" t="s">
        <v>636</v>
      </c>
      <c r="G174" s="324">
        <f t="shared" si="6"/>
        <v>0</v>
      </c>
      <c r="H174" s="325">
        <v>0</v>
      </c>
      <c r="I174" s="325">
        <v>123540</v>
      </c>
      <c r="J174" s="325">
        <v>123540</v>
      </c>
      <c r="K174" s="325">
        <v>123540</v>
      </c>
      <c r="L174" s="326">
        <f t="shared" si="7"/>
        <v>0</v>
      </c>
      <c r="M174" s="327">
        <f t="shared" si="8"/>
        <v>1</v>
      </c>
    </row>
    <row r="175" spans="1:13" x14ac:dyDescent="0.2">
      <c r="A175" s="278"/>
      <c r="B175" s="321" t="s">
        <v>736</v>
      </c>
      <c r="C175" s="322"/>
      <c r="D175" s="323" t="s">
        <v>737</v>
      </c>
      <c r="E175" s="316">
        <v>5310</v>
      </c>
      <c r="F175" s="317" t="s">
        <v>592</v>
      </c>
      <c r="G175" s="324">
        <f t="shared" si="6"/>
        <v>0</v>
      </c>
      <c r="H175" s="325">
        <v>0</v>
      </c>
      <c r="I175" s="325">
        <v>174197.44</v>
      </c>
      <c r="J175" s="325">
        <v>157347.44</v>
      </c>
      <c r="K175" s="325">
        <v>157347.44</v>
      </c>
      <c r="L175" s="326">
        <f t="shared" si="7"/>
        <v>0</v>
      </c>
      <c r="M175" s="327">
        <f t="shared" si="8"/>
        <v>0.90327067952318929</v>
      </c>
    </row>
    <row r="176" spans="1:13" x14ac:dyDescent="0.2">
      <c r="A176" s="278"/>
      <c r="B176" s="321"/>
      <c r="C176" s="322"/>
      <c r="D176" s="323"/>
      <c r="E176" s="316">
        <v>5320</v>
      </c>
      <c r="F176" s="317" t="s">
        <v>636</v>
      </c>
      <c r="G176" s="324">
        <f t="shared" si="6"/>
        <v>0</v>
      </c>
      <c r="H176" s="325">
        <v>0</v>
      </c>
      <c r="I176" s="325">
        <v>72964</v>
      </c>
      <c r="J176" s="325">
        <v>72964</v>
      </c>
      <c r="K176" s="325">
        <v>72964</v>
      </c>
      <c r="L176" s="326">
        <f t="shared" si="7"/>
        <v>0</v>
      </c>
      <c r="M176" s="327">
        <f t="shared" si="8"/>
        <v>1</v>
      </c>
    </row>
    <row r="177" spans="1:13" x14ac:dyDescent="0.2">
      <c r="A177" s="278"/>
      <c r="B177" s="321" t="s">
        <v>738</v>
      </c>
      <c r="C177" s="322"/>
      <c r="D177" s="323" t="s">
        <v>739</v>
      </c>
      <c r="E177" s="316">
        <v>5310</v>
      </c>
      <c r="F177" s="317" t="s">
        <v>592</v>
      </c>
      <c r="G177" s="324">
        <f t="shared" si="6"/>
        <v>0</v>
      </c>
      <c r="H177" s="325">
        <v>0</v>
      </c>
      <c r="I177" s="325">
        <v>747811.32</v>
      </c>
      <c r="J177" s="325">
        <v>676461.32</v>
      </c>
      <c r="K177" s="325">
        <v>676461.32</v>
      </c>
      <c r="L177" s="326">
        <f t="shared" si="7"/>
        <v>0</v>
      </c>
      <c r="M177" s="327">
        <f t="shared" si="8"/>
        <v>0.90458823222948803</v>
      </c>
    </row>
    <row r="178" spans="1:13" x14ac:dyDescent="0.2">
      <c r="A178" s="278"/>
      <c r="B178" s="321"/>
      <c r="C178" s="322"/>
      <c r="D178" s="323"/>
      <c r="E178" s="316">
        <v>5320</v>
      </c>
      <c r="F178" s="317" t="s">
        <v>636</v>
      </c>
      <c r="G178" s="324">
        <f t="shared" si="6"/>
        <v>0</v>
      </c>
      <c r="H178" s="325">
        <v>0</v>
      </c>
      <c r="I178" s="325">
        <v>29928</v>
      </c>
      <c r="J178" s="325">
        <v>29928</v>
      </c>
      <c r="K178" s="325">
        <v>29928</v>
      </c>
      <c r="L178" s="326">
        <f t="shared" si="7"/>
        <v>0</v>
      </c>
      <c r="M178" s="327">
        <f t="shared" si="8"/>
        <v>1</v>
      </c>
    </row>
    <row r="179" spans="1:13" x14ac:dyDescent="0.2">
      <c r="A179" s="278"/>
      <c r="B179" s="321" t="s">
        <v>740</v>
      </c>
      <c r="C179" s="322"/>
      <c r="D179" s="323" t="s">
        <v>741</v>
      </c>
      <c r="E179" s="316">
        <v>5110</v>
      </c>
      <c r="F179" s="317" t="s">
        <v>571</v>
      </c>
      <c r="G179" s="324">
        <f t="shared" si="6"/>
        <v>0</v>
      </c>
      <c r="H179" s="325">
        <v>0</v>
      </c>
      <c r="I179" s="325">
        <v>88972</v>
      </c>
      <c r="J179" s="325">
        <v>88972</v>
      </c>
      <c r="K179" s="325">
        <v>88972</v>
      </c>
      <c r="L179" s="326">
        <f t="shared" si="7"/>
        <v>0</v>
      </c>
      <c r="M179" s="327">
        <f t="shared" si="8"/>
        <v>1</v>
      </c>
    </row>
    <row r="180" spans="1:13" x14ac:dyDescent="0.2">
      <c r="A180" s="278"/>
      <c r="B180" s="321"/>
      <c r="C180" s="322"/>
      <c r="D180" s="323"/>
      <c r="E180" s="316">
        <v>5120</v>
      </c>
      <c r="F180" s="317" t="s">
        <v>572</v>
      </c>
      <c r="G180" s="324">
        <f t="shared" si="6"/>
        <v>0</v>
      </c>
      <c r="H180" s="325">
        <v>0</v>
      </c>
      <c r="I180" s="325">
        <v>72500</v>
      </c>
      <c r="J180" s="325">
        <v>72500</v>
      </c>
      <c r="K180" s="325">
        <v>72500</v>
      </c>
      <c r="L180" s="326">
        <f t="shared" si="7"/>
        <v>0</v>
      </c>
      <c r="M180" s="327">
        <f t="shared" si="8"/>
        <v>1</v>
      </c>
    </row>
    <row r="181" spans="1:13" ht="12.75" customHeight="1" x14ac:dyDescent="0.2">
      <c r="A181" s="278"/>
      <c r="B181" s="321"/>
      <c r="C181" s="322"/>
      <c r="D181" s="323"/>
      <c r="E181" s="316">
        <v>5310</v>
      </c>
      <c r="F181" s="317" t="s">
        <v>592</v>
      </c>
      <c r="G181" s="324">
        <f t="shared" si="6"/>
        <v>0</v>
      </c>
      <c r="H181" s="325">
        <v>0</v>
      </c>
      <c r="I181" s="325">
        <v>551000</v>
      </c>
      <c r="J181" s="325">
        <v>551000</v>
      </c>
      <c r="K181" s="325">
        <v>551000</v>
      </c>
      <c r="L181" s="326">
        <f t="shared" si="7"/>
        <v>0</v>
      </c>
      <c r="M181" s="327">
        <f t="shared" si="8"/>
        <v>1</v>
      </c>
    </row>
    <row r="182" spans="1:13" ht="33.75" x14ac:dyDescent="0.2">
      <c r="A182" s="278"/>
      <c r="B182" s="321" t="s">
        <v>742</v>
      </c>
      <c r="C182" s="322"/>
      <c r="D182" s="323" t="s">
        <v>743</v>
      </c>
      <c r="E182" s="316">
        <v>5690</v>
      </c>
      <c r="F182" s="317" t="s">
        <v>614</v>
      </c>
      <c r="G182" s="324">
        <f t="shared" si="6"/>
        <v>0</v>
      </c>
      <c r="H182" s="325">
        <v>0</v>
      </c>
      <c r="I182" s="325">
        <v>2699282.3</v>
      </c>
      <c r="J182" s="325">
        <v>2699282.3</v>
      </c>
      <c r="K182" s="325">
        <v>2699282.3</v>
      </c>
      <c r="L182" s="326">
        <f t="shared" si="7"/>
        <v>0</v>
      </c>
      <c r="M182" s="327">
        <f t="shared" si="8"/>
        <v>1</v>
      </c>
    </row>
    <row r="183" spans="1:13" ht="12.75" customHeight="1" x14ac:dyDescent="0.2">
      <c r="A183" s="278"/>
      <c r="B183" s="321"/>
      <c r="C183" s="322"/>
      <c r="D183" s="323"/>
      <c r="E183" s="335"/>
      <c r="F183" s="336"/>
      <c r="G183" s="337"/>
      <c r="H183" s="337"/>
      <c r="I183" s="337"/>
      <c r="J183" s="337"/>
      <c r="K183" s="337"/>
      <c r="L183" s="338"/>
      <c r="M183" s="339"/>
    </row>
    <row r="184" spans="1:13" x14ac:dyDescent="0.2">
      <c r="A184" s="278"/>
      <c r="B184" s="321"/>
      <c r="C184" s="322"/>
      <c r="D184" s="319"/>
      <c r="E184" s="340"/>
      <c r="F184" s="319"/>
      <c r="G184" s="319"/>
      <c r="H184" s="319"/>
      <c r="I184" s="319"/>
      <c r="J184" s="319"/>
      <c r="K184" s="319"/>
      <c r="L184" s="319"/>
      <c r="M184" s="320"/>
    </row>
    <row r="185" spans="1:13" ht="12.75" customHeight="1" x14ac:dyDescent="0.2">
      <c r="A185" s="278"/>
      <c r="B185" s="341" t="s">
        <v>744</v>
      </c>
      <c r="C185" s="342"/>
      <c r="D185" s="342"/>
      <c r="E185" s="342"/>
      <c r="F185" s="342"/>
      <c r="G185" s="343">
        <f>SUM(G9:G182)</f>
        <v>1787025</v>
      </c>
      <c r="H185" s="343">
        <f>SUM(H9:H182)</f>
        <v>1787025</v>
      </c>
      <c r="I185" s="343">
        <f>SUM(I9:I182)</f>
        <v>135564897.12</v>
      </c>
      <c r="J185" s="343">
        <f>SUM(J9:J182)</f>
        <v>82384615.589999974</v>
      </c>
      <c r="K185" s="343">
        <f>SUM(K9:K182)</f>
        <v>80429597.799999967</v>
      </c>
      <c r="L185" s="344">
        <f>IFERROR(K185/H185,0)</f>
        <v>45.007539234202078</v>
      </c>
      <c r="M185" s="345">
        <f>IFERROR(K185/I185,0)</f>
        <v>0.59329221287133715</v>
      </c>
    </row>
    <row r="186" spans="1:13" x14ac:dyDescent="0.2">
      <c r="A186" s="278"/>
      <c r="B186" s="321"/>
      <c r="C186" s="322"/>
      <c r="D186" s="319"/>
      <c r="E186" s="340"/>
      <c r="F186" s="319"/>
      <c r="G186" s="319"/>
      <c r="H186" s="319"/>
      <c r="I186" s="319"/>
      <c r="J186" s="319"/>
      <c r="K186" s="319"/>
      <c r="L186" s="319"/>
      <c r="M186" s="320"/>
    </row>
    <row r="187" spans="1:13" ht="12.75" customHeight="1" x14ac:dyDescent="0.2">
      <c r="A187" s="278"/>
      <c r="B187" s="346" t="s">
        <v>745</v>
      </c>
      <c r="C187" s="347"/>
      <c r="D187" s="347"/>
      <c r="E187" s="348"/>
      <c r="F187" s="349"/>
      <c r="G187" s="319"/>
      <c r="H187" s="319"/>
      <c r="I187" s="319"/>
      <c r="J187" s="319"/>
      <c r="K187" s="319"/>
      <c r="L187" s="319"/>
      <c r="M187" s="320"/>
    </row>
    <row r="188" spans="1:13" ht="12.75" customHeight="1" x14ac:dyDescent="0.2">
      <c r="A188" s="278"/>
      <c r="B188" s="314"/>
      <c r="C188" s="347" t="s">
        <v>746</v>
      </c>
      <c r="D188" s="347"/>
      <c r="E188" s="348"/>
      <c r="F188" s="349"/>
      <c r="G188" s="319"/>
      <c r="H188" s="319"/>
      <c r="I188" s="319"/>
      <c r="J188" s="319"/>
      <c r="K188" s="319"/>
      <c r="L188" s="319"/>
      <c r="M188" s="320"/>
    </row>
    <row r="189" spans="1:13" x14ac:dyDescent="0.2">
      <c r="A189" s="278"/>
      <c r="B189" s="350"/>
      <c r="C189" s="351"/>
      <c r="D189" s="351"/>
      <c r="E189" s="335"/>
      <c r="F189" s="351"/>
      <c r="G189" s="319"/>
      <c r="H189" s="319"/>
      <c r="I189" s="319"/>
      <c r="J189" s="319"/>
      <c r="K189" s="319"/>
      <c r="L189" s="319"/>
      <c r="M189" s="320"/>
    </row>
    <row r="190" spans="1:13" ht="22.5" x14ac:dyDescent="0.2">
      <c r="A190" s="278"/>
      <c r="B190" s="321" t="s">
        <v>684</v>
      </c>
      <c r="C190" s="322"/>
      <c r="D190" s="319" t="s">
        <v>685</v>
      </c>
      <c r="E190" s="340">
        <v>6220</v>
      </c>
      <c r="F190" s="319" t="s">
        <v>747</v>
      </c>
      <c r="G190" s="324">
        <f t="shared" ref="G190:G211" si="9">+H190</f>
        <v>0</v>
      </c>
      <c r="H190" s="325">
        <v>0</v>
      </c>
      <c r="I190" s="325">
        <v>2544401.11</v>
      </c>
      <c r="J190" s="325">
        <v>0</v>
      </c>
      <c r="K190" s="325">
        <v>0</v>
      </c>
      <c r="L190" s="326">
        <f t="shared" ref="L190:L211" si="10">IFERROR(K190/H190,0)</f>
        <v>0</v>
      </c>
      <c r="M190" s="327">
        <f t="shared" ref="M190:M211" si="11">IFERROR(K190/I190,0)</f>
        <v>0</v>
      </c>
    </row>
    <row r="191" spans="1:13" ht="12.75" customHeight="1" x14ac:dyDescent="0.2">
      <c r="A191" s="278"/>
      <c r="B191" s="321" t="s">
        <v>690</v>
      </c>
      <c r="C191" s="322"/>
      <c r="D191" s="319" t="s">
        <v>691</v>
      </c>
      <c r="E191" s="340">
        <v>6220</v>
      </c>
      <c r="F191" s="319" t="s">
        <v>747</v>
      </c>
      <c r="G191" s="324">
        <f t="shared" si="9"/>
        <v>0</v>
      </c>
      <c r="H191" s="325">
        <v>0</v>
      </c>
      <c r="I191" s="325">
        <v>18201065.530000001</v>
      </c>
      <c r="J191" s="325">
        <v>18201065.530000001</v>
      </c>
      <c r="K191" s="325">
        <v>18201065.530000001</v>
      </c>
      <c r="L191" s="326">
        <f t="shared" si="10"/>
        <v>0</v>
      </c>
      <c r="M191" s="327">
        <f t="shared" si="11"/>
        <v>1</v>
      </c>
    </row>
    <row r="192" spans="1:13" ht="12.75" customHeight="1" x14ac:dyDescent="0.2">
      <c r="A192" s="278"/>
      <c r="B192" s="321" t="s">
        <v>748</v>
      </c>
      <c r="C192" s="322"/>
      <c r="D192" s="319" t="s">
        <v>749</v>
      </c>
      <c r="E192" s="340">
        <v>6220</v>
      </c>
      <c r="F192" s="319" t="s">
        <v>747</v>
      </c>
      <c r="G192" s="324">
        <f t="shared" si="9"/>
        <v>0</v>
      </c>
      <c r="H192" s="325">
        <v>0</v>
      </c>
      <c r="I192" s="325">
        <v>0</v>
      </c>
      <c r="J192" s="325">
        <v>0</v>
      </c>
      <c r="K192" s="325">
        <v>0</v>
      </c>
      <c r="L192" s="326">
        <f t="shared" si="10"/>
        <v>0</v>
      </c>
      <c r="M192" s="327">
        <f t="shared" si="11"/>
        <v>0</v>
      </c>
    </row>
    <row r="193" spans="2:13" ht="22.5" x14ac:dyDescent="0.2">
      <c r="B193" s="321" t="s">
        <v>696</v>
      </c>
      <c r="C193" s="322"/>
      <c r="D193" s="319" t="s">
        <v>697</v>
      </c>
      <c r="E193" s="340">
        <v>6220</v>
      </c>
      <c r="F193" s="319" t="s">
        <v>747</v>
      </c>
      <c r="G193" s="324">
        <f t="shared" si="9"/>
        <v>0</v>
      </c>
      <c r="H193" s="325">
        <v>0</v>
      </c>
      <c r="I193" s="325">
        <v>3128399.88</v>
      </c>
      <c r="J193" s="325">
        <v>3128399.88</v>
      </c>
      <c r="K193" s="325">
        <v>3128399.88</v>
      </c>
      <c r="L193" s="326">
        <f t="shared" si="10"/>
        <v>0</v>
      </c>
      <c r="M193" s="327">
        <f t="shared" si="11"/>
        <v>1</v>
      </c>
    </row>
    <row r="194" spans="2:13" x14ac:dyDescent="0.2">
      <c r="B194" s="321" t="s">
        <v>700</v>
      </c>
      <c r="C194" s="322"/>
      <c r="D194" s="319" t="s">
        <v>701</v>
      </c>
      <c r="E194" s="340">
        <v>6220</v>
      </c>
      <c r="F194" s="319" t="s">
        <v>747</v>
      </c>
      <c r="G194" s="324">
        <f t="shared" si="9"/>
        <v>0</v>
      </c>
      <c r="H194" s="325">
        <v>0</v>
      </c>
      <c r="I194" s="325">
        <v>324978.14</v>
      </c>
      <c r="J194" s="325">
        <v>324978.14</v>
      </c>
      <c r="K194" s="325">
        <v>324978.14</v>
      </c>
      <c r="L194" s="326">
        <f t="shared" si="10"/>
        <v>0</v>
      </c>
      <c r="M194" s="327">
        <f t="shared" si="11"/>
        <v>1</v>
      </c>
    </row>
    <row r="195" spans="2:13" ht="33.75" x14ac:dyDescent="0.2">
      <c r="B195" s="321" t="s">
        <v>750</v>
      </c>
      <c r="C195" s="322"/>
      <c r="D195" s="319" t="s">
        <v>751</v>
      </c>
      <c r="E195" s="340">
        <v>6220</v>
      </c>
      <c r="F195" s="319" t="s">
        <v>747</v>
      </c>
      <c r="G195" s="324">
        <f t="shared" si="9"/>
        <v>0</v>
      </c>
      <c r="H195" s="325">
        <v>0</v>
      </c>
      <c r="I195" s="325">
        <v>1165847.32</v>
      </c>
      <c r="J195" s="325">
        <v>1165847.32</v>
      </c>
      <c r="K195" s="325">
        <v>1165847.32</v>
      </c>
      <c r="L195" s="326">
        <f t="shared" si="10"/>
        <v>0</v>
      </c>
      <c r="M195" s="327">
        <f t="shared" si="11"/>
        <v>1</v>
      </c>
    </row>
    <row r="196" spans="2:13" ht="22.5" x14ac:dyDescent="0.2">
      <c r="B196" s="321" t="s">
        <v>706</v>
      </c>
      <c r="C196" s="322"/>
      <c r="D196" s="319" t="s">
        <v>707</v>
      </c>
      <c r="E196" s="340">
        <v>6220</v>
      </c>
      <c r="F196" s="319" t="s">
        <v>747</v>
      </c>
      <c r="G196" s="324">
        <f t="shared" si="9"/>
        <v>0</v>
      </c>
      <c r="H196" s="325">
        <v>0</v>
      </c>
      <c r="I196" s="325">
        <v>9732925.5199999996</v>
      </c>
      <c r="J196" s="325">
        <v>6416849.9000000004</v>
      </c>
      <c r="K196" s="325">
        <v>6416849.9000000004</v>
      </c>
      <c r="L196" s="326">
        <f t="shared" si="10"/>
        <v>0</v>
      </c>
      <c r="M196" s="327">
        <f t="shared" si="11"/>
        <v>0.65929302415950275</v>
      </c>
    </row>
    <row r="197" spans="2:13" ht="22.5" x14ac:dyDescent="0.2">
      <c r="B197" s="321" t="s">
        <v>752</v>
      </c>
      <c r="C197" s="322"/>
      <c r="D197" s="319" t="s">
        <v>753</v>
      </c>
      <c r="E197" s="340">
        <v>6220</v>
      </c>
      <c r="F197" s="319" t="s">
        <v>747</v>
      </c>
      <c r="G197" s="324">
        <f t="shared" si="9"/>
        <v>0</v>
      </c>
      <c r="H197" s="325">
        <v>0</v>
      </c>
      <c r="I197" s="325">
        <v>0</v>
      </c>
      <c r="J197" s="325">
        <v>0</v>
      </c>
      <c r="K197" s="325">
        <v>0</v>
      </c>
      <c r="L197" s="326">
        <f t="shared" si="10"/>
        <v>0</v>
      </c>
      <c r="M197" s="327">
        <f t="shared" si="11"/>
        <v>0</v>
      </c>
    </row>
    <row r="198" spans="2:13" x14ac:dyDescent="0.2">
      <c r="B198" s="321" t="s">
        <v>754</v>
      </c>
      <c r="C198" s="322"/>
      <c r="D198" s="319" t="s">
        <v>755</v>
      </c>
      <c r="E198" s="340">
        <v>6220</v>
      </c>
      <c r="F198" s="319" t="s">
        <v>747</v>
      </c>
      <c r="G198" s="324">
        <f t="shared" si="9"/>
        <v>0</v>
      </c>
      <c r="H198" s="325">
        <v>0</v>
      </c>
      <c r="I198" s="325">
        <v>167789.45</v>
      </c>
      <c r="J198" s="325">
        <v>0</v>
      </c>
      <c r="K198" s="325">
        <v>0</v>
      </c>
      <c r="L198" s="326">
        <f t="shared" si="10"/>
        <v>0</v>
      </c>
      <c r="M198" s="327">
        <f t="shared" si="11"/>
        <v>0</v>
      </c>
    </row>
    <row r="199" spans="2:13" ht="12.75" customHeight="1" x14ac:dyDescent="0.2">
      <c r="B199" s="321" t="s">
        <v>756</v>
      </c>
      <c r="C199" s="322"/>
      <c r="D199" s="319" t="s">
        <v>757</v>
      </c>
      <c r="E199" s="340">
        <v>6220</v>
      </c>
      <c r="F199" s="319" t="s">
        <v>747</v>
      </c>
      <c r="G199" s="324">
        <f t="shared" si="9"/>
        <v>0</v>
      </c>
      <c r="H199" s="325">
        <v>0</v>
      </c>
      <c r="I199" s="325">
        <v>281414.34999999998</v>
      </c>
      <c r="J199" s="325">
        <v>281414.34999999998</v>
      </c>
      <c r="K199" s="325">
        <v>281414.34999999998</v>
      </c>
      <c r="L199" s="326">
        <f t="shared" si="10"/>
        <v>0</v>
      </c>
      <c r="M199" s="327">
        <f t="shared" si="11"/>
        <v>1</v>
      </c>
    </row>
    <row r="200" spans="2:13" x14ac:dyDescent="0.2">
      <c r="B200" s="321" t="s">
        <v>758</v>
      </c>
      <c r="C200" s="322"/>
      <c r="D200" s="319" t="s">
        <v>759</v>
      </c>
      <c r="E200" s="340">
        <v>6220</v>
      </c>
      <c r="F200" s="319" t="s">
        <v>747</v>
      </c>
      <c r="G200" s="324">
        <f t="shared" si="9"/>
        <v>0</v>
      </c>
      <c r="H200" s="325">
        <v>0</v>
      </c>
      <c r="I200" s="325">
        <v>0</v>
      </c>
      <c r="J200" s="325">
        <v>0</v>
      </c>
      <c r="K200" s="325">
        <v>0</v>
      </c>
      <c r="L200" s="326">
        <f t="shared" si="10"/>
        <v>0</v>
      </c>
      <c r="M200" s="327">
        <f t="shared" si="11"/>
        <v>0</v>
      </c>
    </row>
    <row r="201" spans="2:13" x14ac:dyDescent="0.2">
      <c r="B201" s="321" t="s">
        <v>708</v>
      </c>
      <c r="C201" s="322"/>
      <c r="D201" s="319" t="s">
        <v>709</v>
      </c>
      <c r="E201" s="340">
        <v>6220</v>
      </c>
      <c r="F201" s="319" t="s">
        <v>747</v>
      </c>
      <c r="G201" s="324">
        <f t="shared" si="9"/>
        <v>0</v>
      </c>
      <c r="H201" s="325">
        <v>0</v>
      </c>
      <c r="I201" s="325">
        <v>1389098.17</v>
      </c>
      <c r="J201" s="325">
        <v>847466.12</v>
      </c>
      <c r="K201" s="325">
        <v>847466.12</v>
      </c>
      <c r="L201" s="326">
        <f t="shared" si="10"/>
        <v>0</v>
      </c>
      <c r="M201" s="327">
        <f t="shared" si="11"/>
        <v>0.61008367752726944</v>
      </c>
    </row>
    <row r="202" spans="2:13" x14ac:dyDescent="0.2">
      <c r="B202" s="321" t="s">
        <v>710</v>
      </c>
      <c r="C202" s="322"/>
      <c r="D202" s="319" t="s">
        <v>711</v>
      </c>
      <c r="E202" s="340">
        <v>6220</v>
      </c>
      <c r="F202" s="319" t="s">
        <v>747</v>
      </c>
      <c r="G202" s="324">
        <f t="shared" si="9"/>
        <v>0</v>
      </c>
      <c r="H202" s="325">
        <v>0</v>
      </c>
      <c r="I202" s="325">
        <v>11208345.779999999</v>
      </c>
      <c r="J202" s="325">
        <v>10754836.029999999</v>
      </c>
      <c r="K202" s="325">
        <v>10754836.029999999</v>
      </c>
      <c r="L202" s="326">
        <f t="shared" si="10"/>
        <v>0</v>
      </c>
      <c r="M202" s="327">
        <f t="shared" si="11"/>
        <v>0.95953820850091587</v>
      </c>
    </row>
    <row r="203" spans="2:13" ht="22.5" x14ac:dyDescent="0.2">
      <c r="B203" s="321" t="s">
        <v>760</v>
      </c>
      <c r="C203" s="322"/>
      <c r="D203" s="319" t="s">
        <v>761</v>
      </c>
      <c r="E203" s="340">
        <v>6220</v>
      </c>
      <c r="F203" s="319" t="s">
        <v>747</v>
      </c>
      <c r="G203" s="324">
        <f t="shared" si="9"/>
        <v>0</v>
      </c>
      <c r="H203" s="325">
        <v>0</v>
      </c>
      <c r="I203" s="325">
        <v>19850606.100000001</v>
      </c>
      <c r="J203" s="325">
        <v>125032.83</v>
      </c>
      <c r="K203" s="325">
        <v>125032.83</v>
      </c>
      <c r="L203" s="326">
        <f t="shared" si="10"/>
        <v>0</v>
      </c>
      <c r="M203" s="327">
        <f t="shared" si="11"/>
        <v>6.298690799169099E-3</v>
      </c>
    </row>
    <row r="204" spans="2:13" x14ac:dyDescent="0.2">
      <c r="B204" s="321" t="s">
        <v>712</v>
      </c>
      <c r="C204" s="322"/>
      <c r="D204" s="319" t="s">
        <v>713</v>
      </c>
      <c r="E204" s="340">
        <v>6220</v>
      </c>
      <c r="F204" s="319" t="s">
        <v>747</v>
      </c>
      <c r="G204" s="324">
        <f t="shared" si="9"/>
        <v>0</v>
      </c>
      <c r="H204" s="325">
        <v>0</v>
      </c>
      <c r="I204" s="325">
        <v>68807864.549999997</v>
      </c>
      <c r="J204" s="325">
        <v>48428576.159999996</v>
      </c>
      <c r="K204" s="325">
        <v>48428576.159999996</v>
      </c>
      <c r="L204" s="326">
        <f t="shared" si="10"/>
        <v>0</v>
      </c>
      <c r="M204" s="327">
        <f t="shared" si="11"/>
        <v>0.70382326899287562</v>
      </c>
    </row>
    <row r="205" spans="2:13" x14ac:dyDescent="0.2">
      <c r="B205" s="321" t="s">
        <v>714</v>
      </c>
      <c r="C205" s="322"/>
      <c r="D205" s="319" t="s">
        <v>715</v>
      </c>
      <c r="E205" s="340">
        <v>6220</v>
      </c>
      <c r="F205" s="319" t="s">
        <v>747</v>
      </c>
      <c r="G205" s="324">
        <f t="shared" si="9"/>
        <v>0</v>
      </c>
      <c r="H205" s="325">
        <v>0</v>
      </c>
      <c r="I205" s="325">
        <v>4295947.8</v>
      </c>
      <c r="J205" s="325">
        <v>0</v>
      </c>
      <c r="K205" s="325">
        <v>0</v>
      </c>
      <c r="L205" s="326">
        <f t="shared" si="10"/>
        <v>0</v>
      </c>
      <c r="M205" s="327">
        <f t="shared" si="11"/>
        <v>0</v>
      </c>
    </row>
    <row r="206" spans="2:13" ht="22.5" x14ac:dyDescent="0.2">
      <c r="B206" s="321" t="s">
        <v>762</v>
      </c>
      <c r="C206" s="322"/>
      <c r="D206" s="319" t="s">
        <v>763</v>
      </c>
      <c r="E206" s="340">
        <v>6220</v>
      </c>
      <c r="F206" s="319" t="s">
        <v>747</v>
      </c>
      <c r="G206" s="324">
        <f t="shared" si="9"/>
        <v>0</v>
      </c>
      <c r="H206" s="325">
        <v>0</v>
      </c>
      <c r="I206" s="325">
        <v>537385.28</v>
      </c>
      <c r="J206" s="325">
        <v>537385.28</v>
      </c>
      <c r="K206" s="325">
        <v>537385.28</v>
      </c>
      <c r="L206" s="326">
        <f t="shared" si="10"/>
        <v>0</v>
      </c>
      <c r="M206" s="327">
        <f t="shared" si="11"/>
        <v>1</v>
      </c>
    </row>
    <row r="207" spans="2:13" x14ac:dyDescent="0.2">
      <c r="B207" s="321" t="s">
        <v>764</v>
      </c>
      <c r="C207" s="322"/>
      <c r="D207" s="319" t="s">
        <v>765</v>
      </c>
      <c r="E207" s="340">
        <v>6220</v>
      </c>
      <c r="F207" s="319" t="s">
        <v>747</v>
      </c>
      <c r="G207" s="324">
        <f t="shared" si="9"/>
        <v>0</v>
      </c>
      <c r="H207" s="325">
        <v>0</v>
      </c>
      <c r="I207" s="325">
        <v>24457830.609999999</v>
      </c>
      <c r="J207" s="325">
        <v>6630549.0300000003</v>
      </c>
      <c r="K207" s="325">
        <v>6630549.0300000003</v>
      </c>
      <c r="L207" s="326">
        <f t="shared" si="10"/>
        <v>0</v>
      </c>
      <c r="M207" s="327">
        <f t="shared" si="11"/>
        <v>0.27110127368733133</v>
      </c>
    </row>
    <row r="208" spans="2:13" ht="33.75" x14ac:dyDescent="0.2">
      <c r="B208" s="321" t="s">
        <v>766</v>
      </c>
      <c r="C208" s="322"/>
      <c r="D208" s="319" t="s">
        <v>767</v>
      </c>
      <c r="E208" s="340">
        <v>6220</v>
      </c>
      <c r="F208" s="319" t="s">
        <v>747</v>
      </c>
      <c r="G208" s="324">
        <f t="shared" si="9"/>
        <v>0</v>
      </c>
      <c r="H208" s="325">
        <v>0</v>
      </c>
      <c r="I208" s="325">
        <v>795483.8</v>
      </c>
      <c r="J208" s="325">
        <v>795483.8</v>
      </c>
      <c r="K208" s="325">
        <v>795483.8</v>
      </c>
      <c r="L208" s="326">
        <f t="shared" si="10"/>
        <v>0</v>
      </c>
      <c r="M208" s="327">
        <f t="shared" si="11"/>
        <v>1</v>
      </c>
    </row>
    <row r="209" spans="2:13" ht="22.5" x14ac:dyDescent="0.2">
      <c r="B209" s="321" t="s">
        <v>768</v>
      </c>
      <c r="C209" s="322"/>
      <c r="D209" s="319" t="s">
        <v>769</v>
      </c>
      <c r="E209" s="340">
        <v>6220</v>
      </c>
      <c r="F209" s="319" t="s">
        <v>747</v>
      </c>
      <c r="G209" s="324">
        <f t="shared" si="9"/>
        <v>0</v>
      </c>
      <c r="H209" s="325">
        <v>0</v>
      </c>
      <c r="I209" s="325">
        <v>263576.05</v>
      </c>
      <c r="J209" s="325">
        <v>263576.05</v>
      </c>
      <c r="K209" s="325">
        <v>263576.05</v>
      </c>
      <c r="L209" s="326">
        <f t="shared" si="10"/>
        <v>0</v>
      </c>
      <c r="M209" s="327">
        <f t="shared" si="11"/>
        <v>1</v>
      </c>
    </row>
    <row r="210" spans="2:13" ht="22.5" x14ac:dyDescent="0.2">
      <c r="B210" s="321" t="s">
        <v>770</v>
      </c>
      <c r="C210" s="322"/>
      <c r="D210" s="319" t="s">
        <v>771</v>
      </c>
      <c r="E210" s="340">
        <v>6220</v>
      </c>
      <c r="F210" s="319" t="s">
        <v>747</v>
      </c>
      <c r="G210" s="324">
        <f t="shared" si="9"/>
        <v>0</v>
      </c>
      <c r="H210" s="325">
        <v>0</v>
      </c>
      <c r="I210" s="325">
        <v>60924.2</v>
      </c>
      <c r="J210" s="325">
        <v>60924.2</v>
      </c>
      <c r="K210" s="325">
        <v>60924.2</v>
      </c>
      <c r="L210" s="326">
        <f t="shared" si="10"/>
        <v>0</v>
      </c>
      <c r="M210" s="327">
        <f t="shared" si="11"/>
        <v>1</v>
      </c>
    </row>
    <row r="211" spans="2:13" x14ac:dyDescent="0.2">
      <c r="B211" s="321" t="s">
        <v>772</v>
      </c>
      <c r="C211" s="322"/>
      <c r="D211" s="319" t="s">
        <v>773</v>
      </c>
      <c r="E211" s="340">
        <v>6220</v>
      </c>
      <c r="F211" s="319" t="s">
        <v>747</v>
      </c>
      <c r="G211" s="324">
        <f t="shared" si="9"/>
        <v>0</v>
      </c>
      <c r="H211" s="325">
        <v>0</v>
      </c>
      <c r="I211" s="325">
        <v>0</v>
      </c>
      <c r="J211" s="325">
        <v>0</v>
      </c>
      <c r="K211" s="325">
        <v>0</v>
      </c>
      <c r="L211" s="326">
        <f t="shared" si="10"/>
        <v>0</v>
      </c>
      <c r="M211" s="327">
        <f t="shared" si="11"/>
        <v>0</v>
      </c>
    </row>
    <row r="212" spans="2:13" x14ac:dyDescent="0.2">
      <c r="B212" s="321"/>
      <c r="C212" s="322"/>
      <c r="D212" s="319"/>
      <c r="E212" s="340"/>
      <c r="F212" s="319"/>
      <c r="G212" s="337"/>
      <c r="H212" s="337"/>
      <c r="I212" s="337"/>
      <c r="J212" s="337"/>
      <c r="K212" s="337"/>
      <c r="L212" s="338"/>
      <c r="M212" s="339"/>
    </row>
    <row r="213" spans="2:13" ht="13.5" thickBot="1" x14ac:dyDescent="0.25">
      <c r="B213" s="352"/>
      <c r="C213" s="353"/>
      <c r="D213" s="354"/>
      <c r="E213" s="355"/>
      <c r="F213" s="354"/>
      <c r="G213" s="354"/>
      <c r="H213" s="354"/>
      <c r="I213" s="354"/>
      <c r="J213" s="354"/>
      <c r="K213" s="354"/>
      <c r="L213" s="354"/>
      <c r="M213" s="356"/>
    </row>
    <row r="214" spans="2:13" ht="12.75" customHeight="1" x14ac:dyDescent="0.2">
      <c r="B214" s="357" t="s">
        <v>774</v>
      </c>
      <c r="C214" s="358"/>
      <c r="D214" s="358"/>
      <c r="E214" s="358"/>
      <c r="F214" s="358"/>
      <c r="G214" s="359">
        <f>SUM(G190:G211)</f>
        <v>0</v>
      </c>
      <c r="H214" s="359">
        <f>SUM(H190:H211)</f>
        <v>0</v>
      </c>
      <c r="I214" s="359">
        <f>SUM(I190:I211)</f>
        <v>167213883.64000005</v>
      </c>
      <c r="J214" s="359">
        <f>SUM(J190:J211)</f>
        <v>97962384.61999999</v>
      </c>
      <c r="K214" s="359">
        <f>SUM(K190:K211)</f>
        <v>97962384.61999999</v>
      </c>
      <c r="L214" s="360">
        <f>IFERROR(K214/H214,0)</f>
        <v>0</v>
      </c>
      <c r="M214" s="361">
        <f>IFERROR(K214/I214,0)</f>
        <v>0.58585078276697555</v>
      </c>
    </row>
    <row r="215" spans="2:13" x14ac:dyDescent="0.2">
      <c r="B215" s="362"/>
      <c r="C215" s="363"/>
      <c r="D215" s="364"/>
      <c r="E215" s="365"/>
      <c r="F215" s="364"/>
      <c r="G215" s="364"/>
      <c r="H215" s="364"/>
      <c r="I215" s="364"/>
      <c r="J215" s="364"/>
      <c r="K215" s="364"/>
      <c r="L215" s="364"/>
      <c r="M215" s="366"/>
    </row>
    <row r="216" spans="2:13" x14ac:dyDescent="0.2">
      <c r="B216" s="367" t="s">
        <v>775</v>
      </c>
      <c r="C216" s="368"/>
      <c r="D216" s="368"/>
      <c r="E216" s="368"/>
      <c r="F216" s="368"/>
      <c r="G216" s="369">
        <f>+G185+G214</f>
        <v>1787025</v>
      </c>
      <c r="H216" s="369">
        <f>+H185+H214</f>
        <v>1787025</v>
      </c>
      <c r="I216" s="369">
        <f>+I185+I214</f>
        <v>302778780.76000005</v>
      </c>
      <c r="J216" s="369">
        <f>+J185+J214</f>
        <v>180347000.20999998</v>
      </c>
      <c r="K216" s="369">
        <f>+K185+K214</f>
        <v>178391982.41999996</v>
      </c>
      <c r="L216" s="370">
        <f>IFERROR(K216/H216,0)</f>
        <v>99.826237696730573</v>
      </c>
      <c r="M216" s="371">
        <f>IFERROR(K216/I216,0)</f>
        <v>0.58918257736629087</v>
      </c>
    </row>
    <row r="217" spans="2:13" x14ac:dyDescent="0.2">
      <c r="B217" s="372"/>
      <c r="C217" s="373"/>
      <c r="D217" s="373"/>
      <c r="E217" s="374"/>
      <c r="F217" s="373"/>
      <c r="G217" s="373"/>
      <c r="H217" s="373"/>
      <c r="I217" s="373"/>
      <c r="J217" s="373"/>
      <c r="K217" s="373"/>
      <c r="L217" s="373"/>
      <c r="M217" s="375"/>
    </row>
    <row r="218" spans="2:13" x14ac:dyDescent="0.2">
      <c r="B218" s="376" t="s">
        <v>776</v>
      </c>
      <c r="C218" s="377"/>
      <c r="D218" s="378"/>
      <c r="E218" s="379"/>
      <c r="F218" s="378"/>
      <c r="G218" s="378"/>
      <c r="H218" s="378"/>
      <c r="I218" s="373"/>
      <c r="J218" s="373"/>
      <c r="K218" s="373"/>
      <c r="L218" s="373"/>
      <c r="M218" s="375"/>
    </row>
    <row r="219" spans="2:13" ht="13.5" thickBot="1" x14ac:dyDescent="0.25">
      <c r="B219" s="380"/>
      <c r="C219" s="381"/>
      <c r="D219" s="381"/>
      <c r="E219" s="381"/>
      <c r="F219" s="381"/>
      <c r="G219" s="381"/>
      <c r="H219" s="381"/>
      <c r="I219" s="381"/>
      <c r="J219" s="381"/>
      <c r="K219" s="381"/>
      <c r="L219" s="381"/>
      <c r="M219" s="382"/>
    </row>
  </sheetData>
  <mergeCells count="22">
    <mergeCell ref="C7:D7"/>
    <mergeCell ref="B185:F185"/>
    <mergeCell ref="B187:D187"/>
    <mergeCell ref="C188:D188"/>
    <mergeCell ref="B214:F214"/>
    <mergeCell ref="B216:F216"/>
    <mergeCell ref="K3:K5"/>
    <mergeCell ref="L3:M3"/>
    <mergeCell ref="L4:L5"/>
    <mergeCell ref="M4:M5"/>
    <mergeCell ref="B6:D6"/>
    <mergeCell ref="J6:K6"/>
    <mergeCell ref="B1:M1"/>
    <mergeCell ref="B2:C5"/>
    <mergeCell ref="D2:D5"/>
    <mergeCell ref="E2:E5"/>
    <mergeCell ref="F2:F5"/>
    <mergeCell ref="G2:M2"/>
    <mergeCell ref="G3:G5"/>
    <mergeCell ref="H3:H5"/>
    <mergeCell ref="I3:I5"/>
    <mergeCell ref="J3:J5"/>
  </mergeCells>
  <dataValidations count="1">
    <dataValidation allowBlank="1" showInputMessage="1" showErrorMessage="1" prompt="Valor absoluto y/o relativo que registren los indicadores con relación a su meta anual correspondiente al programa, proyecto o actividad que se trate. (DOF 9-dic-09)" sqref="P64123 JL64123 TH64123 ADD64123 AMZ64123 AWV64123 BGR64123 BQN64123 CAJ64123 CKF64123 CUB64123 DDX64123 DNT64123 DXP64123 EHL64123 ERH64123 FBD64123 FKZ64123 FUV64123 GER64123 GON64123 GYJ64123 HIF64123 HSB64123 IBX64123 ILT64123 IVP64123 JFL64123 JPH64123 JZD64123 KIZ64123 KSV64123 LCR64123 LMN64123 LWJ64123 MGF64123 MQB64123 MZX64123 NJT64123 NTP64123 ODL64123 ONH64123 OXD64123 PGZ64123 PQV64123 QAR64123 QKN64123 QUJ64123 REF64123 ROB64123 RXX64123 SHT64123 SRP64123 TBL64123 TLH64123 TVD64123 UEZ64123 UOV64123 UYR64123 VIN64123 VSJ64123 WCF64123 WMB64123 WVX64123 P129659 JL129659 TH129659 ADD129659 AMZ129659 AWV129659 BGR129659 BQN129659 CAJ129659 CKF129659 CUB129659 DDX129659 DNT129659 DXP129659 EHL129659 ERH129659 FBD129659 FKZ129659 FUV129659 GER129659 GON129659 GYJ129659 HIF129659 HSB129659 IBX129659 ILT129659 IVP129659 JFL129659 JPH129659 JZD129659 KIZ129659 KSV129659 LCR129659 LMN129659 LWJ129659 MGF129659 MQB129659 MZX129659 NJT129659 NTP129659 ODL129659 ONH129659 OXD129659 PGZ129659 PQV129659 QAR129659 QKN129659 QUJ129659 REF129659 ROB129659 RXX129659 SHT129659 SRP129659 TBL129659 TLH129659 TVD129659 UEZ129659 UOV129659 UYR129659 VIN129659 VSJ129659 WCF129659 WMB129659 WVX129659 P195195 JL195195 TH195195 ADD195195 AMZ195195 AWV195195 BGR195195 BQN195195 CAJ195195 CKF195195 CUB195195 DDX195195 DNT195195 DXP195195 EHL195195 ERH195195 FBD195195 FKZ195195 FUV195195 GER195195 GON195195 GYJ195195 HIF195195 HSB195195 IBX195195 ILT195195 IVP195195 JFL195195 JPH195195 JZD195195 KIZ195195 KSV195195 LCR195195 LMN195195 LWJ195195 MGF195195 MQB195195 MZX195195 NJT195195 NTP195195 ODL195195 ONH195195 OXD195195 PGZ195195 PQV195195 QAR195195 QKN195195 QUJ195195 REF195195 ROB195195 RXX195195 SHT195195 SRP195195 TBL195195 TLH195195 TVD195195 UEZ195195 UOV195195 UYR195195 VIN195195 VSJ195195 WCF195195 WMB195195 WVX195195 P260731 JL260731 TH260731 ADD260731 AMZ260731 AWV260731 BGR260731 BQN260731 CAJ260731 CKF260731 CUB260731 DDX260731 DNT260731 DXP260731 EHL260731 ERH260731 FBD260731 FKZ260731 FUV260731 GER260731 GON260731 GYJ260731 HIF260731 HSB260731 IBX260731 ILT260731 IVP260731 JFL260731 JPH260731 JZD260731 KIZ260731 KSV260731 LCR260731 LMN260731 LWJ260731 MGF260731 MQB260731 MZX260731 NJT260731 NTP260731 ODL260731 ONH260731 OXD260731 PGZ260731 PQV260731 QAR260731 QKN260731 QUJ260731 REF260731 ROB260731 RXX260731 SHT260731 SRP260731 TBL260731 TLH260731 TVD260731 UEZ260731 UOV260731 UYR260731 VIN260731 VSJ260731 WCF260731 WMB260731 WVX260731 P326267 JL326267 TH326267 ADD326267 AMZ326267 AWV326267 BGR326267 BQN326267 CAJ326267 CKF326267 CUB326267 DDX326267 DNT326267 DXP326267 EHL326267 ERH326267 FBD326267 FKZ326267 FUV326267 GER326267 GON326267 GYJ326267 HIF326267 HSB326267 IBX326267 ILT326267 IVP326267 JFL326267 JPH326267 JZD326267 KIZ326267 KSV326267 LCR326267 LMN326267 LWJ326267 MGF326267 MQB326267 MZX326267 NJT326267 NTP326267 ODL326267 ONH326267 OXD326267 PGZ326267 PQV326267 QAR326267 QKN326267 QUJ326267 REF326267 ROB326267 RXX326267 SHT326267 SRP326267 TBL326267 TLH326267 TVD326267 UEZ326267 UOV326267 UYR326267 VIN326267 VSJ326267 WCF326267 WMB326267 WVX326267 P391803 JL391803 TH391803 ADD391803 AMZ391803 AWV391803 BGR391803 BQN391803 CAJ391803 CKF391803 CUB391803 DDX391803 DNT391803 DXP391803 EHL391803 ERH391803 FBD391803 FKZ391803 FUV391803 GER391803 GON391803 GYJ391803 HIF391803 HSB391803 IBX391803 ILT391803 IVP391803 JFL391803 JPH391803 JZD391803 KIZ391803 KSV391803 LCR391803 LMN391803 LWJ391803 MGF391803 MQB391803 MZX391803 NJT391803 NTP391803 ODL391803 ONH391803 OXD391803 PGZ391803 PQV391803 QAR391803 QKN391803 QUJ391803 REF391803 ROB391803 RXX391803 SHT391803 SRP391803 TBL391803 TLH391803 TVD391803 UEZ391803 UOV391803 UYR391803 VIN391803 VSJ391803 WCF391803 WMB391803 WVX391803 P457339 JL457339 TH457339 ADD457339 AMZ457339 AWV457339 BGR457339 BQN457339 CAJ457339 CKF457339 CUB457339 DDX457339 DNT457339 DXP457339 EHL457339 ERH457339 FBD457339 FKZ457339 FUV457339 GER457339 GON457339 GYJ457339 HIF457339 HSB457339 IBX457339 ILT457339 IVP457339 JFL457339 JPH457339 JZD457339 KIZ457339 KSV457339 LCR457339 LMN457339 LWJ457339 MGF457339 MQB457339 MZX457339 NJT457339 NTP457339 ODL457339 ONH457339 OXD457339 PGZ457339 PQV457339 QAR457339 QKN457339 QUJ457339 REF457339 ROB457339 RXX457339 SHT457339 SRP457339 TBL457339 TLH457339 TVD457339 UEZ457339 UOV457339 UYR457339 VIN457339 VSJ457339 WCF457339 WMB457339 WVX457339 P522875 JL522875 TH522875 ADD522875 AMZ522875 AWV522875 BGR522875 BQN522875 CAJ522875 CKF522875 CUB522875 DDX522875 DNT522875 DXP522875 EHL522875 ERH522875 FBD522875 FKZ522875 FUV522875 GER522875 GON522875 GYJ522875 HIF522875 HSB522875 IBX522875 ILT522875 IVP522875 JFL522875 JPH522875 JZD522875 KIZ522875 KSV522875 LCR522875 LMN522875 LWJ522875 MGF522875 MQB522875 MZX522875 NJT522875 NTP522875 ODL522875 ONH522875 OXD522875 PGZ522875 PQV522875 QAR522875 QKN522875 QUJ522875 REF522875 ROB522875 RXX522875 SHT522875 SRP522875 TBL522875 TLH522875 TVD522875 UEZ522875 UOV522875 UYR522875 VIN522875 VSJ522875 WCF522875 WMB522875 WVX522875 P588411 JL588411 TH588411 ADD588411 AMZ588411 AWV588411 BGR588411 BQN588411 CAJ588411 CKF588411 CUB588411 DDX588411 DNT588411 DXP588411 EHL588411 ERH588411 FBD588411 FKZ588411 FUV588411 GER588411 GON588411 GYJ588411 HIF588411 HSB588411 IBX588411 ILT588411 IVP588411 JFL588411 JPH588411 JZD588411 KIZ588411 KSV588411 LCR588411 LMN588411 LWJ588411 MGF588411 MQB588411 MZX588411 NJT588411 NTP588411 ODL588411 ONH588411 OXD588411 PGZ588411 PQV588411 QAR588411 QKN588411 QUJ588411 REF588411 ROB588411 RXX588411 SHT588411 SRP588411 TBL588411 TLH588411 TVD588411 UEZ588411 UOV588411 UYR588411 VIN588411 VSJ588411 WCF588411 WMB588411 WVX588411 P653947 JL653947 TH653947 ADD653947 AMZ653947 AWV653947 BGR653947 BQN653947 CAJ653947 CKF653947 CUB653947 DDX653947 DNT653947 DXP653947 EHL653947 ERH653947 FBD653947 FKZ653947 FUV653947 GER653947 GON653947 GYJ653947 HIF653947 HSB653947 IBX653947 ILT653947 IVP653947 JFL653947 JPH653947 JZD653947 KIZ653947 KSV653947 LCR653947 LMN653947 LWJ653947 MGF653947 MQB653947 MZX653947 NJT653947 NTP653947 ODL653947 ONH653947 OXD653947 PGZ653947 PQV653947 QAR653947 QKN653947 QUJ653947 REF653947 ROB653947 RXX653947 SHT653947 SRP653947 TBL653947 TLH653947 TVD653947 UEZ653947 UOV653947 UYR653947 VIN653947 VSJ653947 WCF653947 WMB653947 WVX653947 P719483 JL719483 TH719483 ADD719483 AMZ719483 AWV719483 BGR719483 BQN719483 CAJ719483 CKF719483 CUB719483 DDX719483 DNT719483 DXP719483 EHL719483 ERH719483 FBD719483 FKZ719483 FUV719483 GER719483 GON719483 GYJ719483 HIF719483 HSB719483 IBX719483 ILT719483 IVP719483 JFL719483 JPH719483 JZD719483 KIZ719483 KSV719483 LCR719483 LMN719483 LWJ719483 MGF719483 MQB719483 MZX719483 NJT719483 NTP719483 ODL719483 ONH719483 OXD719483 PGZ719483 PQV719483 QAR719483 QKN719483 QUJ719483 REF719483 ROB719483 RXX719483 SHT719483 SRP719483 TBL719483 TLH719483 TVD719483 UEZ719483 UOV719483 UYR719483 VIN719483 VSJ719483 WCF719483 WMB719483 WVX719483 P785019 JL785019 TH785019 ADD785019 AMZ785019 AWV785019 BGR785019 BQN785019 CAJ785019 CKF785019 CUB785019 DDX785019 DNT785019 DXP785019 EHL785019 ERH785019 FBD785019 FKZ785019 FUV785019 GER785019 GON785019 GYJ785019 HIF785019 HSB785019 IBX785019 ILT785019 IVP785019 JFL785019 JPH785019 JZD785019 KIZ785019 KSV785019 LCR785019 LMN785019 LWJ785019 MGF785019 MQB785019 MZX785019 NJT785019 NTP785019 ODL785019 ONH785019 OXD785019 PGZ785019 PQV785019 QAR785019 QKN785019 QUJ785019 REF785019 ROB785019 RXX785019 SHT785019 SRP785019 TBL785019 TLH785019 TVD785019 UEZ785019 UOV785019 UYR785019 VIN785019 VSJ785019 WCF785019 WMB785019 WVX785019 P850555 JL850555 TH850555 ADD850555 AMZ850555 AWV850555 BGR850555 BQN850555 CAJ850555 CKF850555 CUB850555 DDX850555 DNT850555 DXP850555 EHL850555 ERH850555 FBD850555 FKZ850555 FUV850555 GER850555 GON850555 GYJ850555 HIF850555 HSB850555 IBX850555 ILT850555 IVP850555 JFL850555 JPH850555 JZD850555 KIZ850555 KSV850555 LCR850555 LMN850555 LWJ850555 MGF850555 MQB850555 MZX850555 NJT850555 NTP850555 ODL850555 ONH850555 OXD850555 PGZ850555 PQV850555 QAR850555 QKN850555 QUJ850555 REF850555 ROB850555 RXX850555 SHT850555 SRP850555 TBL850555 TLH850555 TVD850555 UEZ850555 UOV850555 UYR850555 VIN850555 VSJ850555 WCF850555 WMB850555 WVX850555 P916091 JL916091 TH916091 ADD916091 AMZ916091 AWV916091 BGR916091 BQN916091 CAJ916091 CKF916091 CUB916091 DDX916091 DNT916091 DXP916091 EHL916091 ERH916091 FBD916091 FKZ916091 FUV916091 GER916091 GON916091 GYJ916091 HIF916091 HSB916091 IBX916091 ILT916091 IVP916091 JFL916091 JPH916091 JZD916091 KIZ916091 KSV916091 LCR916091 LMN916091 LWJ916091 MGF916091 MQB916091 MZX916091 NJT916091 NTP916091 ODL916091 ONH916091 OXD916091 PGZ916091 PQV916091 QAR916091 QKN916091 QUJ916091 REF916091 ROB916091 RXX916091 SHT916091 SRP916091 TBL916091 TLH916091 TVD916091 UEZ916091 UOV916091 UYR916091 VIN916091 VSJ916091 WCF916091 WMB916091 WVX916091 P981627 JL981627 TH981627 ADD981627 AMZ981627 AWV981627 BGR981627 BQN981627 CAJ981627 CKF981627 CUB981627 DDX981627 DNT981627 DXP981627 EHL981627 ERH981627 FBD981627 FKZ981627 FUV981627 GER981627 GON981627 GYJ981627 HIF981627 HSB981627 IBX981627 ILT981627 IVP981627 JFL981627 JPH981627 JZD981627 KIZ981627 KSV981627 LCR981627 LMN981627 LWJ981627 MGF981627 MQB981627 MZX981627 NJT981627 NTP981627 ODL981627 ONH981627 OXD981627 PGZ981627 PQV981627 QAR981627 QKN981627 QUJ981627 REF981627 ROB981627 RXX981627 SHT981627 SRP981627 TBL981627 TLH981627 TVD981627 UEZ981627 UOV981627 UYR981627 VIN981627 VSJ981627 WCF981627 WMB981627 WVX981627" xr:uid="{007C8C68-54F9-4FA4-8BA6-0C00AD68D392}"/>
  </dataValidations>
  <pageMargins left="0.70866141732283472" right="0.70866141732283472" top="0.74803149606299213" bottom="0.74803149606299213" header="0.31496062992125984" footer="0.31496062992125984"/>
  <pageSetup scale="59"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CE Ingreso</vt:lpstr>
      <vt:lpstr>EAI</vt:lpstr>
      <vt:lpstr>CtasAdmvas 1</vt:lpstr>
      <vt:lpstr>CTG</vt:lpstr>
      <vt:lpstr>COG</vt:lpstr>
      <vt:lpstr>CFF</vt:lpstr>
      <vt:lpstr>GCP</vt:lpstr>
      <vt:lpstr>PPI (2)</vt:lpstr>
      <vt:lpstr>'CE Ingreso'!Área_de_impresión</vt:lpstr>
      <vt:lpstr>COG!Área_de_impresión</vt:lpstr>
      <vt:lpstr>EAI!Área_de_impresión</vt:lpstr>
      <vt:lpstr>'PPI (2)'!Área_de_impresión</vt:lpstr>
      <vt:lpstr>'CE Ingreso'!Títulos_a_imprimir</vt:lpstr>
      <vt:lpstr>COG!Títulos_a_imprimir</vt:lpstr>
      <vt:lpstr>'PPI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2023-01-18T19:56:47Z</cp:lastPrinted>
  <dcterms:created xsi:type="dcterms:W3CDTF">2023-01-18T19:16:39Z</dcterms:created>
  <dcterms:modified xsi:type="dcterms:W3CDTF">2023-01-18T19:57:03Z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