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24226"/>
  <mc:AlternateContent xmlns:mc="http://schemas.openxmlformats.org/markup-compatibility/2006">
    <mc:Choice Requires="x15">
      <x15ac:absPath xmlns:x15ac="http://schemas.microsoft.com/office/spreadsheetml/2010/11/ac" url="C:\Users\Usuario\Documents\Alfonso Mares\2023\CUENTA PÚBLICA\SEGUNDO TRIMESTRE\PLATAFORMA TRANSPARENCIA DEL GASTO EN SALUD 2T 2023\"/>
    </mc:Choice>
  </mc:AlternateContent>
  <xr:revisionPtr revIDLastSave="0" documentId="13_ncr:1_{544DA038-C179-4814-9E45-67216E28535B}" xr6:coauthVersionLast="36" xr6:coauthVersionMax="36" xr10:uidLastSave="{00000000-0000-0000-0000-000000000000}"/>
  <bookViews>
    <workbookView xWindow="0" yWindow="0" windowWidth="28800" windowHeight="10005" xr2:uid="{00000000-000D-0000-FFFF-FFFF00000000}"/>
  </bookViews>
  <sheets>
    <sheet name="CE Ingreso" sheetId="2" r:id="rId1"/>
    <sheet name="EAI" sheetId="3" r:id="rId2"/>
    <sheet name="CtasAdmvas 1" sheetId="4" r:id="rId3"/>
    <sheet name="CtasAdmvas 2" sheetId="5" r:id="rId4"/>
    <sheet name="CtasAdmvas 3" sheetId="6" r:id="rId5"/>
    <sheet name="CTG" sheetId="8" r:id="rId6"/>
    <sheet name="COG" sheetId="7" r:id="rId7"/>
    <sheet name="CFF" sheetId="9" r:id="rId8"/>
    <sheet name="GCP" sheetId="10" r:id="rId9"/>
    <sheet name="PPI " sheetId="11"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EAI!#REF!</definedName>
    <definedName name="_ftn1" localSheetId="0">'CE Ingreso'!#REF!</definedName>
    <definedName name="_ftn2" localSheetId="0">'CE Ingreso'!#REF!</definedName>
    <definedName name="_ftn3" localSheetId="0">'CE Ingreso'!#REF!</definedName>
    <definedName name="_ftn4" localSheetId="0">'CE Ingreso'!#REF!</definedName>
    <definedName name="_ftnref1" localSheetId="0">'CE Ingreso'!#REF!</definedName>
    <definedName name="_ftnref2" localSheetId="0">'CE Ingreso'!#REF!</definedName>
    <definedName name="_ftnref3" localSheetId="0">'CE Ingreso'!#REF!</definedName>
    <definedName name="_ftnref4" localSheetId="0">'CE Ingreso'!#REF!</definedName>
    <definedName name="A" localSheetId="9">[1]ECABR!#REF!</definedName>
    <definedName name="A">[1]ECABR!#REF!</definedName>
    <definedName name="A_impresión_IM" localSheetId="9">[1]ECABR!#REF!</definedName>
    <definedName name="A_impresión_IM">[1]ECABR!#REF!</definedName>
    <definedName name="abc" localSheetId="9">[2]TOTAL!#REF!</definedName>
    <definedName name="abc">[2]TOTAL!#REF!</definedName>
    <definedName name="ALFONSO">[1]ECABR!#REF!</definedName>
    <definedName name="_xlnm.Extract" localSheetId="9">[3]EGRESOS!#REF!</definedName>
    <definedName name="_xlnm.Extract">[3]EGRESOS!#REF!</definedName>
    <definedName name="_xlnm.Print_Area" localSheetId="0">'CE Ingreso'!$B$1:$I$121</definedName>
    <definedName name="_xlnm.Print_Area" localSheetId="6">COG!$A$1:$H$80</definedName>
    <definedName name="_xlnm.Print_Area" localSheetId="2">'CtasAdmvas 1'!$A$1:$G$77</definedName>
    <definedName name="_xlnm.Print_Area" localSheetId="5">CTG!$A$1:$G$12</definedName>
    <definedName name="_xlnm.Print_Area" localSheetId="1">EAI!$A$1:$H$46</definedName>
    <definedName name="_xlnm.Print_Area" localSheetId="9">'PPI '!$A$1:$M$153</definedName>
    <definedName name="B" localSheetId="9">[3]EGRESOS!#REF!</definedName>
    <definedName name="B">[3]EGRESOS!#REF!</definedName>
    <definedName name="BASE" localSheetId="2">#REF!</definedName>
    <definedName name="BASE" localSheetId="9">#REF!</definedName>
    <definedName name="BASE">#REF!</definedName>
    <definedName name="_xlnm.Database" localSheetId="2">[5]REPORTO!#REF!</definedName>
    <definedName name="_xlnm.Database" localSheetId="9">[5]REPORTO!#REF!</definedName>
    <definedName name="_xlnm.Database">[5]REPORTO!#REF!</definedName>
    <definedName name="cba" localSheetId="9">[2]TOTAL!#REF!</definedName>
    <definedName name="cba">[2]TOTAL!#REF!</definedName>
    <definedName name="cie" localSheetId="9">[1]ECABR!#REF!</definedName>
    <definedName name="cie">[1]ECABR!#REF!</definedName>
    <definedName name="ELOY" localSheetId="2">#REF!</definedName>
    <definedName name="ELOY" localSheetId="9">#REF!</definedName>
    <definedName name="ELOY">#REF!</definedName>
    <definedName name="ESF">#REF!</definedName>
    <definedName name="Fecha" localSheetId="2">#REF!</definedName>
    <definedName name="Fecha" localSheetId="9">#REF!</definedName>
    <definedName name="Fecha">#REF!</definedName>
    <definedName name="HF">[6]T1705HF!$B$20:$B$20</definedName>
    <definedName name="Instituto">#REF!</definedName>
    <definedName name="ju" localSheetId="9">[5]REPORTO!#REF!</definedName>
    <definedName name="ju">[5]REPORTO!#REF!</definedName>
    <definedName name="mao" localSheetId="9">[1]ECABR!#REF!</definedName>
    <definedName name="mao">[1]ECABR!#REF!</definedName>
    <definedName name="N" localSheetId="2">#REF!</definedName>
    <definedName name="N" localSheetId="9">#REF!</definedName>
    <definedName name="N">#REF!</definedName>
    <definedName name="NDM">[5]REPORTO!#REF!</definedName>
    <definedName name="REPORTO" localSheetId="2">#REF!</definedName>
    <definedName name="REPORTO" localSheetId="9">#REF!</definedName>
    <definedName name="REPORTO">#REF!</definedName>
    <definedName name="TCAIE">[7]CH1902!$B$20:$B$20</definedName>
    <definedName name="TCFEEIS" localSheetId="2">#REF!</definedName>
    <definedName name="TCFEEIS" localSheetId="9">#REF!</definedName>
    <definedName name="TCFEEIS">#REF!</definedName>
    <definedName name="_xlnm.Print_Titles" localSheetId="0">'CE Ingreso'!$1:$8</definedName>
    <definedName name="_xlnm.Print_Titles" localSheetId="6">COG!$1:$4</definedName>
    <definedName name="_xlnm.Print_Titles" localSheetId="2">'CtasAdmvas 1'!$1:$4</definedName>
    <definedName name="_xlnm.Print_Titles" localSheetId="9">'PPI '!$1:$5</definedName>
    <definedName name="TRASP" localSheetId="2">#REF!</definedName>
    <definedName name="TRASP" localSheetId="9">#REF!</definedName>
    <definedName name="TRASP">#REF!</definedName>
    <definedName name="U" localSheetId="2">#REF!</definedName>
    <definedName name="U" localSheetId="9">#REF!</definedName>
    <definedName name="U">#REF!</definedName>
    <definedName name="x" localSheetId="2">#REF!</definedName>
    <definedName name="x" localSheetId="9">#REF!</definedName>
    <definedName name="x">#REF!</definedName>
    <definedName name="Z">#REF!</definedName>
  </definedNames>
  <calcPr calcId="191029"/>
</workbook>
</file>

<file path=xl/calcChain.xml><?xml version="1.0" encoding="utf-8"?>
<calcChain xmlns="http://schemas.openxmlformats.org/spreadsheetml/2006/main">
  <c r="K145" i="11" l="1"/>
  <c r="L145" i="11" s="1"/>
  <c r="J145" i="11"/>
  <c r="I145" i="11"/>
  <c r="H145" i="11"/>
  <c r="M142" i="11"/>
  <c r="L142" i="11"/>
  <c r="G142" i="11"/>
  <c r="M141" i="11"/>
  <c r="L141" i="11"/>
  <c r="G141" i="11"/>
  <c r="M140" i="11"/>
  <c r="L140" i="11"/>
  <c r="G140" i="11"/>
  <c r="M139" i="11"/>
  <c r="L139" i="11"/>
  <c r="G139" i="11"/>
  <c r="M138" i="11"/>
  <c r="L138" i="11"/>
  <c r="G138" i="11"/>
  <c r="M137" i="11"/>
  <c r="L137" i="11"/>
  <c r="G137" i="11"/>
  <c r="M136" i="11"/>
  <c r="L136" i="11"/>
  <c r="G136" i="11"/>
  <c r="M135" i="11"/>
  <c r="L135" i="11"/>
  <c r="G135" i="11"/>
  <c r="M134" i="11"/>
  <c r="L134" i="11"/>
  <c r="G134" i="11"/>
  <c r="M133" i="11"/>
  <c r="L133" i="11"/>
  <c r="G133" i="11"/>
  <c r="M132" i="11"/>
  <c r="L132" i="11"/>
  <c r="G132" i="11"/>
  <c r="M131" i="11"/>
  <c r="L131" i="11"/>
  <c r="G131" i="11"/>
  <c r="M130" i="11"/>
  <c r="L130" i="11"/>
  <c r="G130" i="11"/>
  <c r="M129" i="11"/>
  <c r="L129" i="11"/>
  <c r="G129" i="11"/>
  <c r="M128" i="11"/>
  <c r="L128" i="11"/>
  <c r="G128" i="11"/>
  <c r="M127" i="11"/>
  <c r="L127" i="11"/>
  <c r="G127" i="11"/>
  <c r="M126" i="11"/>
  <c r="L126" i="11"/>
  <c r="G126" i="11"/>
  <c r="M125" i="11"/>
  <c r="L125" i="11"/>
  <c r="G125" i="11"/>
  <c r="M124" i="11"/>
  <c r="L124" i="11"/>
  <c r="G124" i="11"/>
  <c r="M123" i="11"/>
  <c r="L123" i="11"/>
  <c r="G123" i="11"/>
  <c r="M122" i="11"/>
  <c r="L122" i="11"/>
  <c r="G122" i="11"/>
  <c r="M121" i="11"/>
  <c r="L121" i="11"/>
  <c r="G121" i="11"/>
  <c r="M120" i="11"/>
  <c r="L120" i="11"/>
  <c r="G120" i="11"/>
  <c r="M119" i="11"/>
  <c r="L119" i="11"/>
  <c r="G119" i="11"/>
  <c r="K114" i="11"/>
  <c r="K147" i="11" s="1"/>
  <c r="J114" i="11"/>
  <c r="J147" i="11" s="1"/>
  <c r="I114" i="11"/>
  <c r="I147" i="11" s="1"/>
  <c r="H114" i="11"/>
  <c r="H147" i="11" s="1"/>
  <c r="M111" i="11"/>
  <c r="L111" i="11"/>
  <c r="G111" i="11"/>
  <c r="M110" i="11"/>
  <c r="L110" i="11"/>
  <c r="G110" i="11"/>
  <c r="M109" i="11"/>
  <c r="L109" i="11"/>
  <c r="G109" i="11"/>
  <c r="M108" i="11"/>
  <c r="L108" i="11"/>
  <c r="G108" i="11"/>
  <c r="M107" i="11"/>
  <c r="L107" i="11"/>
  <c r="G107" i="11"/>
  <c r="M106" i="11"/>
  <c r="L106" i="11"/>
  <c r="G106" i="11"/>
  <c r="M105" i="11"/>
  <c r="L105" i="11"/>
  <c r="G105" i="11"/>
  <c r="M104" i="11"/>
  <c r="L104" i="11"/>
  <c r="G104" i="11"/>
  <c r="M103" i="11"/>
  <c r="L103" i="11"/>
  <c r="G103" i="11"/>
  <c r="M102" i="11"/>
  <c r="L102" i="11"/>
  <c r="G102" i="11"/>
  <c r="M101" i="11"/>
  <c r="L101" i="11"/>
  <c r="G101" i="11"/>
  <c r="M100" i="11"/>
  <c r="L100" i="11"/>
  <c r="G100" i="11"/>
  <c r="M99" i="11"/>
  <c r="L99" i="11"/>
  <c r="G99" i="11"/>
  <c r="M98" i="11"/>
  <c r="L98" i="11"/>
  <c r="G98" i="11"/>
  <c r="M97" i="11"/>
  <c r="L97" i="11"/>
  <c r="G97" i="11"/>
  <c r="M96" i="11"/>
  <c r="L96" i="11"/>
  <c r="G96" i="11"/>
  <c r="M95" i="11"/>
  <c r="L95" i="11"/>
  <c r="G95" i="11"/>
  <c r="M94" i="11"/>
  <c r="L94" i="11"/>
  <c r="G94" i="11"/>
  <c r="M93" i="11"/>
  <c r="L93" i="11"/>
  <c r="G93" i="11"/>
  <c r="M92" i="11"/>
  <c r="L92" i="11"/>
  <c r="G92" i="11"/>
  <c r="M91" i="11"/>
  <c r="L91" i="11"/>
  <c r="G91" i="11"/>
  <c r="M90" i="11"/>
  <c r="L90" i="11"/>
  <c r="G90" i="11"/>
  <c r="M89" i="11"/>
  <c r="L89" i="11"/>
  <c r="G89" i="11"/>
  <c r="M88" i="11"/>
  <c r="L88" i="11"/>
  <c r="G88" i="11"/>
  <c r="M87" i="11"/>
  <c r="L87" i="11"/>
  <c r="G87" i="11"/>
  <c r="M86" i="11"/>
  <c r="L86" i="11"/>
  <c r="G86" i="11"/>
  <c r="M85" i="11"/>
  <c r="L85" i="11"/>
  <c r="G85" i="11"/>
  <c r="M84" i="11"/>
  <c r="L84" i="11"/>
  <c r="G84" i="11"/>
  <c r="M83" i="11"/>
  <c r="L83" i="11"/>
  <c r="G83" i="11"/>
  <c r="M82" i="11"/>
  <c r="L82" i="11"/>
  <c r="G82" i="11"/>
  <c r="M81" i="11"/>
  <c r="L81" i="11"/>
  <c r="G81" i="11"/>
  <c r="M80" i="11"/>
  <c r="L80" i="11"/>
  <c r="G80" i="11"/>
  <c r="M79" i="11"/>
  <c r="L79" i="11"/>
  <c r="G79" i="11"/>
  <c r="M78" i="11"/>
  <c r="L78" i="11"/>
  <c r="G78" i="11"/>
  <c r="M77" i="11"/>
  <c r="L77" i="11"/>
  <c r="G77" i="11"/>
  <c r="M76" i="11"/>
  <c r="L76" i="11"/>
  <c r="G76" i="11"/>
  <c r="M75" i="11"/>
  <c r="L75" i="11"/>
  <c r="G75" i="11"/>
  <c r="M74" i="11"/>
  <c r="L74" i="11"/>
  <c r="G74" i="11"/>
  <c r="M73" i="11"/>
  <c r="L73" i="11"/>
  <c r="G73" i="11"/>
  <c r="M72" i="11"/>
  <c r="L72" i="11"/>
  <c r="G72" i="11"/>
  <c r="M71" i="11"/>
  <c r="L71" i="11"/>
  <c r="G71" i="11"/>
  <c r="M70" i="11"/>
  <c r="L70" i="11"/>
  <c r="G70" i="11"/>
  <c r="M69" i="11"/>
  <c r="L69" i="11"/>
  <c r="G69" i="11"/>
  <c r="M68" i="11"/>
  <c r="L68" i="11"/>
  <c r="G68" i="11"/>
  <c r="M67" i="11"/>
  <c r="L67" i="11"/>
  <c r="G67" i="11"/>
  <c r="M66" i="11"/>
  <c r="L66" i="11"/>
  <c r="G66" i="11"/>
  <c r="M65" i="11"/>
  <c r="L65" i="11"/>
  <c r="G65" i="11"/>
  <c r="M64" i="11"/>
  <c r="L64" i="11"/>
  <c r="G64" i="11"/>
  <c r="M63" i="11"/>
  <c r="L63" i="11"/>
  <c r="G63" i="11"/>
  <c r="M62" i="11"/>
  <c r="L62" i="11"/>
  <c r="G62" i="11"/>
  <c r="M61" i="11"/>
  <c r="L61" i="11"/>
  <c r="G61" i="11"/>
  <c r="M60" i="11"/>
  <c r="L60" i="11"/>
  <c r="G60" i="11"/>
  <c r="M59" i="11"/>
  <c r="L59" i="11"/>
  <c r="G59" i="11"/>
  <c r="M58" i="11"/>
  <c r="L58" i="11"/>
  <c r="G58" i="11"/>
  <c r="M57" i="11"/>
  <c r="L57" i="11"/>
  <c r="G57" i="11"/>
  <c r="M56" i="11"/>
  <c r="L56" i="11"/>
  <c r="G56" i="11"/>
  <c r="M55" i="11"/>
  <c r="L55" i="11"/>
  <c r="G55" i="11"/>
  <c r="M54" i="11"/>
  <c r="L54" i="11"/>
  <c r="G54" i="11"/>
  <c r="M53" i="11"/>
  <c r="L53" i="11"/>
  <c r="G53" i="11"/>
  <c r="M52" i="11"/>
  <c r="L52" i="11"/>
  <c r="G52" i="11"/>
  <c r="M51" i="11"/>
  <c r="L51" i="11"/>
  <c r="G51" i="11"/>
  <c r="M50" i="11"/>
  <c r="L50" i="11"/>
  <c r="G50" i="11"/>
  <c r="M49" i="11"/>
  <c r="L49" i="11"/>
  <c r="G49" i="11"/>
  <c r="M48" i="11"/>
  <c r="L48" i="11"/>
  <c r="G48" i="11"/>
  <c r="M47" i="11"/>
  <c r="L47" i="11"/>
  <c r="G47" i="11"/>
  <c r="M46" i="11"/>
  <c r="L46" i="11"/>
  <c r="G46" i="11"/>
  <c r="M45" i="11"/>
  <c r="L45" i="11"/>
  <c r="G45" i="11"/>
  <c r="M44" i="11"/>
  <c r="L44" i="11"/>
  <c r="G44" i="11"/>
  <c r="M43" i="11"/>
  <c r="L43" i="11"/>
  <c r="G43" i="11"/>
  <c r="M42" i="11"/>
  <c r="L42" i="11"/>
  <c r="G42" i="11"/>
  <c r="M41" i="11"/>
  <c r="L41" i="11"/>
  <c r="G41" i="11"/>
  <c r="M40" i="11"/>
  <c r="L40" i="11"/>
  <c r="G40" i="11"/>
  <c r="M39" i="11"/>
  <c r="L39" i="11"/>
  <c r="G39" i="11"/>
  <c r="M38" i="11"/>
  <c r="L38" i="11"/>
  <c r="G38" i="11"/>
  <c r="M37" i="11"/>
  <c r="L37" i="11"/>
  <c r="G37" i="11"/>
  <c r="M36" i="11"/>
  <c r="L36" i="11"/>
  <c r="G36" i="11"/>
  <c r="M35" i="11"/>
  <c r="L35" i="11"/>
  <c r="G35" i="11"/>
  <c r="M34" i="11"/>
  <c r="L34" i="11"/>
  <c r="G34" i="11"/>
  <c r="M33" i="11"/>
  <c r="L33" i="11"/>
  <c r="G33" i="11"/>
  <c r="M32" i="11"/>
  <c r="L32" i="11"/>
  <c r="G32" i="11"/>
  <c r="M31" i="11"/>
  <c r="L31" i="11"/>
  <c r="G31" i="11"/>
  <c r="M30" i="11"/>
  <c r="L30" i="11"/>
  <c r="G30" i="11"/>
  <c r="M29" i="11"/>
  <c r="L29" i="11"/>
  <c r="G29" i="11"/>
  <c r="M28" i="11"/>
  <c r="L28" i="11"/>
  <c r="G28" i="11"/>
  <c r="M27" i="11"/>
  <c r="L27" i="11"/>
  <c r="G27" i="11"/>
  <c r="M26" i="11"/>
  <c r="L26" i="11"/>
  <c r="G26" i="11"/>
  <c r="M25" i="11"/>
  <c r="L25" i="11"/>
  <c r="G25" i="11"/>
  <c r="M24" i="11"/>
  <c r="L24" i="11"/>
  <c r="G24" i="11"/>
  <c r="M23" i="11"/>
  <c r="L23" i="11"/>
  <c r="G23" i="11"/>
  <c r="M22" i="11"/>
  <c r="L22" i="11"/>
  <c r="G22" i="11"/>
  <c r="M21" i="11"/>
  <c r="L21" i="11"/>
  <c r="G21" i="11"/>
  <c r="M20" i="11"/>
  <c r="L20" i="11"/>
  <c r="G20" i="11"/>
  <c r="M19" i="11"/>
  <c r="L19" i="11"/>
  <c r="G19" i="11"/>
  <c r="M18" i="11"/>
  <c r="L18" i="11"/>
  <c r="G18" i="11"/>
  <c r="M17" i="11"/>
  <c r="L17" i="11"/>
  <c r="G17" i="11"/>
  <c r="M16" i="11"/>
  <c r="L16" i="11"/>
  <c r="G16" i="11"/>
  <c r="M15" i="11"/>
  <c r="L15" i="11"/>
  <c r="G15" i="11"/>
  <c r="M14" i="11"/>
  <c r="L14" i="11"/>
  <c r="G14" i="11"/>
  <c r="M13" i="11"/>
  <c r="L13" i="11"/>
  <c r="G13" i="11"/>
  <c r="M12" i="11"/>
  <c r="L12" i="11"/>
  <c r="G12" i="11"/>
  <c r="M11" i="11"/>
  <c r="L11" i="11"/>
  <c r="G11" i="11"/>
  <c r="M10" i="11"/>
  <c r="L10" i="11"/>
  <c r="G10" i="11"/>
  <c r="M9" i="11"/>
  <c r="L9" i="11"/>
  <c r="G9" i="11"/>
  <c r="F34" i="10"/>
  <c r="F33" i="10"/>
  <c r="I33" i="10" s="1"/>
  <c r="F32" i="10"/>
  <c r="I32" i="10" s="1"/>
  <c r="F31" i="10"/>
  <c r="I31" i="10" s="1"/>
  <c r="H30" i="10"/>
  <c r="G30" i="10"/>
  <c r="E30" i="10"/>
  <c r="D30" i="10"/>
  <c r="F29" i="10"/>
  <c r="I29" i="10" s="1"/>
  <c r="F28" i="10"/>
  <c r="F25" i="10" s="1"/>
  <c r="F27" i="10"/>
  <c r="I27" i="10" s="1"/>
  <c r="F26" i="10"/>
  <c r="I26" i="10" s="1"/>
  <c r="H25" i="10"/>
  <c r="G25" i="10"/>
  <c r="E25" i="10"/>
  <c r="D25" i="10"/>
  <c r="F24" i="10"/>
  <c r="I24" i="10" s="1"/>
  <c r="F23" i="10"/>
  <c r="I23" i="10" s="1"/>
  <c r="I22" i="10" s="1"/>
  <c r="H22" i="10"/>
  <c r="G22" i="10"/>
  <c r="E22" i="10"/>
  <c r="D22" i="10"/>
  <c r="F21" i="10"/>
  <c r="I21" i="10" s="1"/>
  <c r="F20" i="10"/>
  <c r="I20" i="10" s="1"/>
  <c r="F19" i="10"/>
  <c r="I19" i="10" s="1"/>
  <c r="H18" i="10"/>
  <c r="G18" i="10"/>
  <c r="E18" i="10"/>
  <c r="D18" i="10"/>
  <c r="F17" i="10"/>
  <c r="I17" i="10" s="1"/>
  <c r="F16" i="10"/>
  <c r="I16" i="10" s="1"/>
  <c r="F15" i="10"/>
  <c r="I15" i="10" s="1"/>
  <c r="F14" i="10"/>
  <c r="I14" i="10" s="1"/>
  <c r="F13" i="10"/>
  <c r="I13" i="10" s="1"/>
  <c r="F12" i="10"/>
  <c r="I12" i="10" s="1"/>
  <c r="F11" i="10"/>
  <c r="I11" i="10" s="1"/>
  <c r="F10" i="10"/>
  <c r="H9" i="10"/>
  <c r="G9" i="10"/>
  <c r="E9" i="10"/>
  <c r="D9" i="10"/>
  <c r="F8" i="10"/>
  <c r="I8" i="10" s="1"/>
  <c r="F7" i="10"/>
  <c r="I7" i="10" s="1"/>
  <c r="I6" i="10" s="1"/>
  <c r="H6" i="10"/>
  <c r="H35" i="10" s="1"/>
  <c r="G6" i="10"/>
  <c r="E6" i="10"/>
  <c r="D6" i="10"/>
  <c r="H36" i="9"/>
  <c r="H35" i="9"/>
  <c r="H34" i="9"/>
  <c r="H33" i="9"/>
  <c r="G32" i="9"/>
  <c r="F32" i="9"/>
  <c r="D32" i="9"/>
  <c r="C32" i="9"/>
  <c r="E32" i="9" s="1"/>
  <c r="H32" i="9" s="1"/>
  <c r="H31" i="9"/>
  <c r="H30" i="9"/>
  <c r="H29" i="9"/>
  <c r="H28" i="9"/>
  <c r="H27" i="9"/>
  <c r="H26" i="9"/>
  <c r="H25" i="9"/>
  <c r="H24" i="9"/>
  <c r="H23" i="9"/>
  <c r="G22" i="9"/>
  <c r="F22" i="9"/>
  <c r="E22" i="9"/>
  <c r="H22" i="9" s="1"/>
  <c r="D22" i="9"/>
  <c r="C22" i="9"/>
  <c r="H21" i="9"/>
  <c r="H20" i="9"/>
  <c r="H19" i="9"/>
  <c r="H18" i="9"/>
  <c r="E17" i="9"/>
  <c r="H17" i="9" s="1"/>
  <c r="H16" i="9"/>
  <c r="H15" i="9"/>
  <c r="G14" i="9"/>
  <c r="F14" i="9"/>
  <c r="D14" i="9"/>
  <c r="C14" i="9"/>
  <c r="H13" i="9"/>
  <c r="H12" i="9"/>
  <c r="H11" i="9"/>
  <c r="H10" i="9"/>
  <c r="H9" i="9"/>
  <c r="H8" i="9"/>
  <c r="H7" i="9"/>
  <c r="H6" i="9"/>
  <c r="G5" i="9"/>
  <c r="F5" i="9"/>
  <c r="F37" i="9" s="1"/>
  <c r="D5" i="9"/>
  <c r="D37" i="9" s="1"/>
  <c r="C5" i="9"/>
  <c r="F10" i="8"/>
  <c r="E10" i="8"/>
  <c r="C10" i="8"/>
  <c r="B10" i="8"/>
  <c r="G9" i="8"/>
  <c r="G8" i="8"/>
  <c r="G7" i="8"/>
  <c r="D6" i="8"/>
  <c r="G6" i="8" s="1"/>
  <c r="D5" i="8"/>
  <c r="D10" i="8" s="1"/>
  <c r="E76" i="7"/>
  <c r="H76" i="7" s="1"/>
  <c r="E75" i="7"/>
  <c r="H75" i="7" s="1"/>
  <c r="E74" i="7"/>
  <c r="H74" i="7" s="1"/>
  <c r="E73" i="7"/>
  <c r="H73" i="7" s="1"/>
  <c r="E72" i="7"/>
  <c r="H72" i="7" s="1"/>
  <c r="E71" i="7"/>
  <c r="H71" i="7" s="1"/>
  <c r="E70" i="7"/>
  <c r="H70" i="7" s="1"/>
  <c r="G69" i="7"/>
  <c r="F69" i="7"/>
  <c r="D69" i="7"/>
  <c r="C69" i="7"/>
  <c r="E69" i="7" s="1"/>
  <c r="E68" i="7"/>
  <c r="H68" i="7" s="1"/>
  <c r="E67" i="7"/>
  <c r="H67" i="7" s="1"/>
  <c r="E66" i="7"/>
  <c r="H66" i="7" s="1"/>
  <c r="G65" i="7"/>
  <c r="F65" i="7"/>
  <c r="D65" i="7"/>
  <c r="E65" i="7" s="1"/>
  <c r="C65" i="7"/>
  <c r="E64" i="7"/>
  <c r="H64" i="7" s="1"/>
  <c r="E63" i="7"/>
  <c r="H63" i="7" s="1"/>
  <c r="E62" i="7"/>
  <c r="H62" i="7" s="1"/>
  <c r="E61" i="7"/>
  <c r="H61" i="7" s="1"/>
  <c r="E60" i="7"/>
  <c r="H60" i="7" s="1"/>
  <c r="E59" i="7"/>
  <c r="H59" i="7" s="1"/>
  <c r="E58" i="7"/>
  <c r="H58" i="7" s="1"/>
  <c r="G57" i="7"/>
  <c r="F57" i="7"/>
  <c r="D57" i="7"/>
  <c r="E57" i="7" s="1"/>
  <c r="C57" i="7"/>
  <c r="E56" i="7"/>
  <c r="H56" i="7" s="1"/>
  <c r="E55" i="7"/>
  <c r="H55" i="7" s="1"/>
  <c r="E54" i="7"/>
  <c r="H54" i="7" s="1"/>
  <c r="H53" i="7" s="1"/>
  <c r="G53" i="7"/>
  <c r="F53" i="7"/>
  <c r="D53" i="7"/>
  <c r="E53" i="7" s="1"/>
  <c r="C53" i="7"/>
  <c r="E52" i="7"/>
  <c r="H52" i="7" s="1"/>
  <c r="E51" i="7"/>
  <c r="H51" i="7" s="1"/>
  <c r="E50" i="7"/>
  <c r="H50" i="7" s="1"/>
  <c r="E49" i="7"/>
  <c r="H49" i="7" s="1"/>
  <c r="E48" i="7"/>
  <c r="H48" i="7" s="1"/>
  <c r="E47" i="7"/>
  <c r="H47" i="7" s="1"/>
  <c r="E46" i="7"/>
  <c r="H46" i="7" s="1"/>
  <c r="E45" i="7"/>
  <c r="H45" i="7" s="1"/>
  <c r="E44" i="7"/>
  <c r="H44" i="7" s="1"/>
  <c r="G43" i="7"/>
  <c r="F43" i="7"/>
  <c r="D43" i="7"/>
  <c r="E43" i="7" s="1"/>
  <c r="C43" i="7"/>
  <c r="E42" i="7"/>
  <c r="H42" i="7" s="1"/>
  <c r="E41" i="7"/>
  <c r="H41" i="7" s="1"/>
  <c r="E40" i="7"/>
  <c r="H40" i="7" s="1"/>
  <c r="E39" i="7"/>
  <c r="H39" i="7" s="1"/>
  <c r="E38" i="7"/>
  <c r="H38" i="7" s="1"/>
  <c r="E37" i="7"/>
  <c r="H37" i="7" s="1"/>
  <c r="E36" i="7"/>
  <c r="H36" i="7" s="1"/>
  <c r="E35" i="7"/>
  <c r="H35" i="7" s="1"/>
  <c r="E34" i="7"/>
  <c r="H34" i="7" s="1"/>
  <c r="G33" i="7"/>
  <c r="F33" i="7"/>
  <c r="D33" i="7"/>
  <c r="E33" i="7" s="1"/>
  <c r="C33" i="7"/>
  <c r="E32" i="7"/>
  <c r="H32" i="7" s="1"/>
  <c r="E31" i="7"/>
  <c r="H31" i="7" s="1"/>
  <c r="E30" i="7"/>
  <c r="H30" i="7" s="1"/>
  <c r="E29" i="7"/>
  <c r="H29" i="7" s="1"/>
  <c r="E28" i="7"/>
  <c r="H28" i="7" s="1"/>
  <c r="E27" i="7"/>
  <c r="H27" i="7" s="1"/>
  <c r="E26" i="7"/>
  <c r="H26" i="7" s="1"/>
  <c r="E25" i="7"/>
  <c r="H25" i="7" s="1"/>
  <c r="E24" i="7"/>
  <c r="H24" i="7" s="1"/>
  <c r="G23" i="7"/>
  <c r="F23" i="7"/>
  <c r="D23" i="7"/>
  <c r="E23" i="7" s="1"/>
  <c r="C23" i="7"/>
  <c r="E22" i="7"/>
  <c r="H22" i="7" s="1"/>
  <c r="E21" i="7"/>
  <c r="H21" i="7" s="1"/>
  <c r="E20" i="7"/>
  <c r="H20" i="7" s="1"/>
  <c r="E19" i="7"/>
  <c r="H19" i="7" s="1"/>
  <c r="E18" i="7"/>
  <c r="H18" i="7" s="1"/>
  <c r="E17" i="7"/>
  <c r="H17" i="7" s="1"/>
  <c r="E16" i="7"/>
  <c r="H16" i="7" s="1"/>
  <c r="E15" i="7"/>
  <c r="H15" i="7" s="1"/>
  <c r="E14" i="7"/>
  <c r="H14" i="7" s="1"/>
  <c r="G13" i="7"/>
  <c r="F13" i="7"/>
  <c r="D13" i="7"/>
  <c r="E13" i="7" s="1"/>
  <c r="C13" i="7"/>
  <c r="E12" i="7"/>
  <c r="H12" i="7" s="1"/>
  <c r="E11" i="7"/>
  <c r="H11" i="7" s="1"/>
  <c r="E10" i="7"/>
  <c r="H10" i="7" s="1"/>
  <c r="E9" i="7"/>
  <c r="H9" i="7" s="1"/>
  <c r="E8" i="7"/>
  <c r="E7" i="7"/>
  <c r="H7" i="7" s="1"/>
  <c r="E6" i="7"/>
  <c r="H6" i="7" s="1"/>
  <c r="G5" i="7"/>
  <c r="G77" i="7" s="1"/>
  <c r="F5" i="7"/>
  <c r="D5" i="7"/>
  <c r="C5" i="7"/>
  <c r="F12" i="6"/>
  <c r="E12" i="6"/>
  <c r="C12" i="6"/>
  <c r="B12" i="6"/>
  <c r="D11" i="6"/>
  <c r="G11" i="6" s="1"/>
  <c r="D10" i="6"/>
  <c r="G10" i="6" s="1"/>
  <c r="D9" i="6"/>
  <c r="G9" i="6" s="1"/>
  <c r="D8" i="6"/>
  <c r="G8" i="6" s="1"/>
  <c r="D7" i="6"/>
  <c r="G7" i="6" s="1"/>
  <c r="D6" i="6"/>
  <c r="G6" i="6" s="1"/>
  <c r="D5" i="6"/>
  <c r="G5" i="6" s="1"/>
  <c r="F9" i="5"/>
  <c r="E9" i="5"/>
  <c r="C9" i="5"/>
  <c r="B9" i="5"/>
  <c r="D8" i="5"/>
  <c r="G8" i="5" s="1"/>
  <c r="D7" i="5"/>
  <c r="G7" i="5" s="1"/>
  <c r="D6" i="5"/>
  <c r="G6" i="5" s="1"/>
  <c r="G9" i="5" s="1"/>
  <c r="F75" i="4"/>
  <c r="E75" i="4"/>
  <c r="C75" i="4"/>
  <c r="B75" i="4"/>
  <c r="D73" i="4"/>
  <c r="G73" i="4" s="1"/>
  <c r="D72" i="4"/>
  <c r="G72" i="4" s="1"/>
  <c r="D71" i="4"/>
  <c r="G71" i="4" s="1"/>
  <c r="D70" i="4"/>
  <c r="G70" i="4" s="1"/>
  <c r="D69" i="4"/>
  <c r="G69" i="4" s="1"/>
  <c r="D68" i="4"/>
  <c r="G68" i="4" s="1"/>
  <c r="G67" i="4"/>
  <c r="D67" i="4"/>
  <c r="D66" i="4"/>
  <c r="G66" i="4" s="1"/>
  <c r="D65" i="4"/>
  <c r="G65" i="4" s="1"/>
  <c r="D64" i="4"/>
  <c r="G64" i="4" s="1"/>
  <c r="D63" i="4"/>
  <c r="G63" i="4" s="1"/>
  <c r="D62" i="4"/>
  <c r="G62" i="4" s="1"/>
  <c r="D61" i="4"/>
  <c r="G61" i="4" s="1"/>
  <c r="D60" i="4"/>
  <c r="G60" i="4" s="1"/>
  <c r="D59" i="4"/>
  <c r="G59" i="4" s="1"/>
  <c r="D58" i="4"/>
  <c r="G58" i="4" s="1"/>
  <c r="D57" i="4"/>
  <c r="G57" i="4" s="1"/>
  <c r="D56" i="4"/>
  <c r="G56" i="4" s="1"/>
  <c r="D55" i="4"/>
  <c r="G55" i="4" s="1"/>
  <c r="D54" i="4"/>
  <c r="G54" i="4" s="1"/>
  <c r="D53" i="4"/>
  <c r="G53" i="4" s="1"/>
  <c r="D52" i="4"/>
  <c r="G52" i="4" s="1"/>
  <c r="D51" i="4"/>
  <c r="G51" i="4" s="1"/>
  <c r="D50" i="4"/>
  <c r="G50" i="4" s="1"/>
  <c r="D49" i="4"/>
  <c r="G49" i="4" s="1"/>
  <c r="D48" i="4"/>
  <c r="G48" i="4" s="1"/>
  <c r="D47" i="4"/>
  <c r="G47" i="4" s="1"/>
  <c r="D46" i="4"/>
  <c r="G46" i="4" s="1"/>
  <c r="D45" i="4"/>
  <c r="G45" i="4" s="1"/>
  <c r="D44" i="4"/>
  <c r="G44" i="4" s="1"/>
  <c r="D43" i="4"/>
  <c r="G43" i="4" s="1"/>
  <c r="D42" i="4"/>
  <c r="G42" i="4" s="1"/>
  <c r="D41" i="4"/>
  <c r="G41" i="4" s="1"/>
  <c r="D40" i="4"/>
  <c r="G40" i="4" s="1"/>
  <c r="D39" i="4"/>
  <c r="G39" i="4" s="1"/>
  <c r="D38" i="4"/>
  <c r="G38" i="4" s="1"/>
  <c r="D37" i="4"/>
  <c r="G37" i="4" s="1"/>
  <c r="D36" i="4"/>
  <c r="G36" i="4" s="1"/>
  <c r="G35" i="4"/>
  <c r="D35" i="4"/>
  <c r="D34" i="4"/>
  <c r="G34" i="4" s="1"/>
  <c r="D33" i="4"/>
  <c r="G33" i="4" s="1"/>
  <c r="D32" i="4"/>
  <c r="G32" i="4" s="1"/>
  <c r="D31" i="4"/>
  <c r="G31" i="4" s="1"/>
  <c r="D30" i="4"/>
  <c r="G30" i="4" s="1"/>
  <c r="D29" i="4"/>
  <c r="G29" i="4" s="1"/>
  <c r="D28" i="4"/>
  <c r="G28" i="4" s="1"/>
  <c r="D27" i="4"/>
  <c r="G27" i="4" s="1"/>
  <c r="D26" i="4"/>
  <c r="G26" i="4" s="1"/>
  <c r="D25" i="4"/>
  <c r="G25" i="4" s="1"/>
  <c r="D24" i="4"/>
  <c r="G24" i="4" s="1"/>
  <c r="D23" i="4"/>
  <c r="G23" i="4" s="1"/>
  <c r="D22" i="4"/>
  <c r="G22" i="4" s="1"/>
  <c r="D21" i="4"/>
  <c r="G21" i="4" s="1"/>
  <c r="D20" i="4"/>
  <c r="G20" i="4" s="1"/>
  <c r="D19" i="4"/>
  <c r="G19" i="4" s="1"/>
  <c r="D18" i="4"/>
  <c r="G18" i="4" s="1"/>
  <c r="D17" i="4"/>
  <c r="G17" i="4" s="1"/>
  <c r="D16" i="4"/>
  <c r="G16" i="4" s="1"/>
  <c r="D15" i="4"/>
  <c r="G15" i="4" s="1"/>
  <c r="D14" i="4"/>
  <c r="G14" i="4" s="1"/>
  <c r="D13" i="4"/>
  <c r="G13" i="4" s="1"/>
  <c r="D12" i="4"/>
  <c r="G12" i="4" s="1"/>
  <c r="D11" i="4"/>
  <c r="G11" i="4" s="1"/>
  <c r="D10" i="4"/>
  <c r="G10" i="4" s="1"/>
  <c r="D9" i="4"/>
  <c r="G9" i="4" s="1"/>
  <c r="D8" i="4"/>
  <c r="G8" i="4" s="1"/>
  <c r="D7" i="4"/>
  <c r="G7" i="4" s="1"/>
  <c r="D6" i="4"/>
  <c r="G6" i="4" s="1"/>
  <c r="D5" i="4"/>
  <c r="G5" i="4" s="1"/>
  <c r="H38" i="3"/>
  <c r="H37" i="3" s="1"/>
  <c r="E38" i="3"/>
  <c r="G37" i="3"/>
  <c r="F37" i="3"/>
  <c r="C37" i="3"/>
  <c r="H35" i="3"/>
  <c r="E35" i="3"/>
  <c r="H34" i="3"/>
  <c r="H31" i="3" s="1"/>
  <c r="E34" i="3"/>
  <c r="E31" i="3" s="1"/>
  <c r="G31" i="3"/>
  <c r="F31" i="3"/>
  <c r="D31" i="3"/>
  <c r="C31" i="3"/>
  <c r="H28" i="3"/>
  <c r="H21" i="3" s="1"/>
  <c r="E28" i="3"/>
  <c r="E21" i="3" s="1"/>
  <c r="E39" i="3" s="1"/>
  <c r="G21" i="3"/>
  <c r="G39" i="3" s="1"/>
  <c r="F21" i="3"/>
  <c r="F39" i="3" s="1"/>
  <c r="D21" i="3"/>
  <c r="D39" i="3" s="1"/>
  <c r="C21" i="3"/>
  <c r="C39" i="3" s="1"/>
  <c r="G16" i="3"/>
  <c r="F16" i="3"/>
  <c r="D16" i="3"/>
  <c r="C16" i="3"/>
  <c r="H15" i="3"/>
  <c r="H14" i="3"/>
  <c r="H13" i="3"/>
  <c r="E13" i="3"/>
  <c r="H12" i="3"/>
  <c r="E12" i="3"/>
  <c r="H11" i="3"/>
  <c r="E11" i="3"/>
  <c r="E16" i="3" s="1"/>
  <c r="H10" i="3"/>
  <c r="H9" i="3"/>
  <c r="H8" i="3"/>
  <c r="H7" i="3"/>
  <c r="H6" i="3"/>
  <c r="H5" i="3"/>
  <c r="G114" i="11" l="1"/>
  <c r="G147" i="11" s="1"/>
  <c r="G145" i="11"/>
  <c r="M145" i="11"/>
  <c r="D35" i="10"/>
  <c r="F30" i="10"/>
  <c r="E35" i="10"/>
  <c r="G35" i="10"/>
  <c r="F9" i="10"/>
  <c r="F22" i="10"/>
  <c r="E14" i="9"/>
  <c r="H14" i="9" s="1"/>
  <c r="E5" i="9"/>
  <c r="G37" i="9"/>
  <c r="H23" i="7"/>
  <c r="C77" i="7"/>
  <c r="E5" i="7"/>
  <c r="D77" i="7"/>
  <c r="E77" i="7" s="1"/>
  <c r="F77" i="7"/>
  <c r="H57" i="7"/>
  <c r="H16" i="3"/>
  <c r="M147" i="11"/>
  <c r="L147" i="11"/>
  <c r="L114" i="11"/>
  <c r="M114" i="11"/>
  <c r="I18" i="10"/>
  <c r="I10" i="10"/>
  <c r="I9" i="10" s="1"/>
  <c r="I28" i="10"/>
  <c r="I25" i="10" s="1"/>
  <c r="I34" i="10"/>
  <c r="I30" i="10" s="1"/>
  <c r="F6" i="10"/>
  <c r="F18" i="10"/>
  <c r="H13" i="7"/>
  <c r="H43" i="7"/>
  <c r="H65" i="7"/>
  <c r="H69" i="7"/>
  <c r="E37" i="9"/>
  <c r="H5" i="9"/>
  <c r="H33" i="7"/>
  <c r="G75" i="4"/>
  <c r="G12" i="6"/>
  <c r="H8" i="7"/>
  <c r="H5" i="7" s="1"/>
  <c r="G5" i="8"/>
  <c r="G10" i="8" s="1"/>
  <c r="D75" i="4"/>
  <c r="D12" i="6"/>
  <c r="C37" i="9"/>
  <c r="D9" i="5"/>
  <c r="H39" i="3"/>
  <c r="F35" i="10" l="1"/>
  <c r="H37" i="9"/>
  <c r="I35" i="10"/>
  <c r="H77" i="7"/>
  <c r="I58" i="2" l="1"/>
  <c r="V61" i="2"/>
  <c r="U61" i="2"/>
  <c r="S61" i="2"/>
  <c r="R61" i="2"/>
  <c r="S53" i="2"/>
  <c r="U53" i="2"/>
  <c r="V53" i="2"/>
  <c r="R53" i="2"/>
  <c r="I118" i="2" l="1"/>
  <c r="F118" i="2"/>
  <c r="I117" i="2"/>
  <c r="F117" i="2"/>
  <c r="I116" i="2"/>
  <c r="F116" i="2"/>
  <c r="I115" i="2"/>
  <c r="F115" i="2"/>
  <c r="I114" i="2"/>
  <c r="F114" i="2"/>
  <c r="H113" i="2"/>
  <c r="G113" i="2"/>
  <c r="E113" i="2"/>
  <c r="D113" i="2"/>
  <c r="I112" i="2"/>
  <c r="F112" i="2"/>
  <c r="I111" i="2"/>
  <c r="F111" i="2"/>
  <c r="I110" i="2"/>
  <c r="F110" i="2"/>
  <c r="H109" i="2"/>
  <c r="G109" i="2"/>
  <c r="E109" i="2"/>
  <c r="D109" i="2"/>
  <c r="I108" i="2"/>
  <c r="F108" i="2"/>
  <c r="I107" i="2"/>
  <c r="F107" i="2"/>
  <c r="I106" i="2"/>
  <c r="F106" i="2"/>
  <c r="I105" i="2"/>
  <c r="F105" i="2"/>
  <c r="I104" i="2"/>
  <c r="F104" i="2"/>
  <c r="H103" i="2"/>
  <c r="G103" i="2"/>
  <c r="E103" i="2"/>
  <c r="D103" i="2"/>
  <c r="I102" i="2"/>
  <c r="F102" i="2"/>
  <c r="I101" i="2"/>
  <c r="F101" i="2"/>
  <c r="I100" i="2"/>
  <c r="F100" i="2"/>
  <c r="I99" i="2"/>
  <c r="F99" i="2"/>
  <c r="H98" i="2"/>
  <c r="G98" i="2"/>
  <c r="E98" i="2"/>
  <c r="D98" i="2"/>
  <c r="I96" i="2"/>
  <c r="F96" i="2"/>
  <c r="I94" i="2"/>
  <c r="F94" i="2"/>
  <c r="I93" i="2"/>
  <c r="F93" i="2"/>
  <c r="I92" i="2"/>
  <c r="F92" i="2"/>
  <c r="I91" i="2"/>
  <c r="F91" i="2"/>
  <c r="H90" i="2"/>
  <c r="G90" i="2"/>
  <c r="E90" i="2"/>
  <c r="D90" i="2"/>
  <c r="F90" i="2" s="1"/>
  <c r="I89" i="2"/>
  <c r="F89" i="2"/>
  <c r="I88" i="2"/>
  <c r="F88" i="2"/>
  <c r="I87" i="2"/>
  <c r="F87" i="2"/>
  <c r="I86" i="2"/>
  <c r="F86" i="2"/>
  <c r="I85" i="2"/>
  <c r="F85" i="2"/>
  <c r="I84" i="2"/>
  <c r="F84" i="2"/>
  <c r="I83" i="2"/>
  <c r="F83" i="2"/>
  <c r="H82" i="2"/>
  <c r="I82" i="2" s="1"/>
  <c r="G82" i="2"/>
  <c r="E82" i="2"/>
  <c r="F82" i="2" s="1"/>
  <c r="D82" i="2"/>
  <c r="I81" i="2"/>
  <c r="F81" i="2"/>
  <c r="I80" i="2"/>
  <c r="F80" i="2"/>
  <c r="I79" i="2"/>
  <c r="F79" i="2"/>
  <c r="H78" i="2"/>
  <c r="G78" i="2"/>
  <c r="E78" i="2"/>
  <c r="D78" i="2"/>
  <c r="I76" i="2"/>
  <c r="F76" i="2"/>
  <c r="I75" i="2"/>
  <c r="F75" i="2"/>
  <c r="I74" i="2"/>
  <c r="F74" i="2"/>
  <c r="I73" i="2"/>
  <c r="F73" i="2"/>
  <c r="I72" i="2"/>
  <c r="F72" i="2"/>
  <c r="H71" i="2"/>
  <c r="G71" i="2"/>
  <c r="E71" i="2"/>
  <c r="D71" i="2"/>
  <c r="I70" i="2"/>
  <c r="F70" i="2"/>
  <c r="I69" i="2"/>
  <c r="F69" i="2"/>
  <c r="I68" i="2"/>
  <c r="F68" i="2"/>
  <c r="I67" i="2"/>
  <c r="F67" i="2"/>
  <c r="I66" i="2"/>
  <c r="F66" i="2"/>
  <c r="H65" i="2"/>
  <c r="G65" i="2"/>
  <c r="E65" i="2"/>
  <c r="D65" i="2"/>
  <c r="D59" i="2" s="1"/>
  <c r="I64" i="2"/>
  <c r="F64" i="2"/>
  <c r="I63" i="2"/>
  <c r="F63" i="2"/>
  <c r="I62" i="2"/>
  <c r="F62" i="2"/>
  <c r="I61" i="2"/>
  <c r="W61" i="2" s="1"/>
  <c r="F61" i="2"/>
  <c r="T61" i="2" s="1"/>
  <c r="H60" i="2"/>
  <c r="G60" i="2"/>
  <c r="E60" i="2"/>
  <c r="D60" i="2"/>
  <c r="F58" i="2"/>
  <c r="I56" i="2"/>
  <c r="F56" i="2"/>
  <c r="I55" i="2"/>
  <c r="F55" i="2"/>
  <c r="H54" i="2"/>
  <c r="G54" i="2"/>
  <c r="E54" i="2"/>
  <c r="D54" i="2"/>
  <c r="I54" i="2" s="1"/>
  <c r="I53" i="2"/>
  <c r="W53" i="2" s="1"/>
  <c r="F53" i="2"/>
  <c r="T53" i="2" s="1"/>
  <c r="I52" i="2"/>
  <c r="F52" i="2"/>
  <c r="I51" i="2"/>
  <c r="F51" i="2"/>
  <c r="H50" i="2"/>
  <c r="G50" i="2"/>
  <c r="E50" i="2"/>
  <c r="D50" i="2"/>
  <c r="I49" i="2"/>
  <c r="F49" i="2"/>
  <c r="I48" i="2"/>
  <c r="F48" i="2"/>
  <c r="I47" i="2"/>
  <c r="F47" i="2"/>
  <c r="I46" i="2"/>
  <c r="F46" i="2"/>
  <c r="I45" i="2"/>
  <c r="F45" i="2"/>
  <c r="H44" i="2"/>
  <c r="H43" i="2" s="1"/>
  <c r="G44" i="2"/>
  <c r="G43" i="2" s="1"/>
  <c r="E44" i="2"/>
  <c r="E43" i="2" s="1"/>
  <c r="D44" i="2"/>
  <c r="F44" i="2" s="1"/>
  <c r="D43" i="2"/>
  <c r="I42" i="2"/>
  <c r="F42" i="2"/>
  <c r="I41" i="2"/>
  <c r="F41" i="2"/>
  <c r="I40" i="2"/>
  <c r="F40" i="2"/>
  <c r="H39" i="2"/>
  <c r="G39" i="2"/>
  <c r="E39" i="2"/>
  <c r="D39" i="2"/>
  <c r="I38" i="2"/>
  <c r="F38" i="2"/>
  <c r="I37" i="2"/>
  <c r="F37" i="2"/>
  <c r="I36" i="2"/>
  <c r="F36" i="2"/>
  <c r="I35" i="2"/>
  <c r="F35" i="2"/>
  <c r="I34" i="2"/>
  <c r="F34" i="2"/>
  <c r="H33" i="2"/>
  <c r="G33" i="2"/>
  <c r="E33" i="2"/>
  <c r="D33" i="2"/>
  <c r="I32" i="2"/>
  <c r="F32" i="2"/>
  <c r="I31" i="2"/>
  <c r="F31" i="2"/>
  <c r="I30" i="2"/>
  <c r="F30" i="2"/>
  <c r="I29" i="2"/>
  <c r="F29" i="2"/>
  <c r="I28" i="2"/>
  <c r="F28" i="2"/>
  <c r="I27" i="2"/>
  <c r="F27" i="2"/>
  <c r="H26" i="2"/>
  <c r="G26" i="2"/>
  <c r="E26" i="2"/>
  <c r="D26" i="2"/>
  <c r="F26" i="2" s="1"/>
  <c r="I25" i="2"/>
  <c r="F25" i="2"/>
  <c r="I24" i="2"/>
  <c r="F24" i="2"/>
  <c r="I23" i="2"/>
  <c r="F23" i="2"/>
  <c r="H22" i="2"/>
  <c r="G22" i="2"/>
  <c r="G21" i="2" s="1"/>
  <c r="E22" i="2"/>
  <c r="D22" i="2"/>
  <c r="D21" i="2" s="1"/>
  <c r="F21" i="2" s="1"/>
  <c r="H21" i="2"/>
  <c r="E21" i="2"/>
  <c r="I20" i="2"/>
  <c r="F20" i="2"/>
  <c r="I19" i="2"/>
  <c r="F19" i="2"/>
  <c r="H18" i="2"/>
  <c r="I18" i="2" s="1"/>
  <c r="G18" i="2"/>
  <c r="E18" i="2"/>
  <c r="D18" i="2"/>
  <c r="I17" i="2"/>
  <c r="F17" i="2"/>
  <c r="I16" i="2"/>
  <c r="F16" i="2"/>
  <c r="H15" i="2"/>
  <c r="G15" i="2"/>
  <c r="E15" i="2"/>
  <c r="D15" i="2"/>
  <c r="F15" i="2" s="1"/>
  <c r="I14" i="2"/>
  <c r="F14" i="2"/>
  <c r="H13" i="2"/>
  <c r="G13" i="2"/>
  <c r="E13" i="2"/>
  <c r="D13" i="2"/>
  <c r="I22" i="2" l="1"/>
  <c r="F78" i="2"/>
  <c r="I113" i="2"/>
  <c r="G12" i="2"/>
  <c r="G11" i="2" s="1"/>
  <c r="F71" i="2"/>
  <c r="F22" i="2"/>
  <c r="I78" i="2"/>
  <c r="F109" i="2"/>
  <c r="I90" i="2"/>
  <c r="I26" i="2"/>
  <c r="F18" i="2"/>
  <c r="F113" i="2"/>
  <c r="F13" i="2"/>
  <c r="I43" i="2"/>
  <c r="F39" i="2"/>
  <c r="H97" i="2"/>
  <c r="E97" i="2"/>
  <c r="E95" i="2" s="1"/>
  <c r="E77" i="2" s="1"/>
  <c r="D97" i="2"/>
  <c r="D95" i="2" s="1"/>
  <c r="G59" i="2"/>
  <c r="G57" i="2" s="1"/>
  <c r="H59" i="2"/>
  <c r="I59" i="2" s="1"/>
  <c r="E59" i="2"/>
  <c r="E57" i="2" s="1"/>
  <c r="F98" i="2"/>
  <c r="F60" i="2"/>
  <c r="D57" i="2"/>
  <c r="F50" i="2"/>
  <c r="I50" i="2"/>
  <c r="H57" i="2"/>
  <c r="I98" i="2"/>
  <c r="I15" i="2"/>
  <c r="F33" i="2"/>
  <c r="I44" i="2"/>
  <c r="I60" i="2"/>
  <c r="I33" i="2"/>
  <c r="F65" i="2"/>
  <c r="F103" i="2"/>
  <c r="F43" i="2"/>
  <c r="I71" i="2"/>
  <c r="I109" i="2"/>
  <c r="I39" i="2"/>
  <c r="F54" i="2"/>
  <c r="H12" i="2"/>
  <c r="I65" i="2"/>
  <c r="I103" i="2"/>
  <c r="I21" i="2"/>
  <c r="E12" i="2"/>
  <c r="E11" i="2" s="1"/>
  <c r="E10" i="2" s="1"/>
  <c r="G97" i="2"/>
  <c r="G95" i="2" s="1"/>
  <c r="G77" i="2" s="1"/>
  <c r="H11" i="2"/>
  <c r="I13" i="2"/>
  <c r="D12" i="2"/>
  <c r="G10" i="2" l="1"/>
  <c r="G9" i="2" s="1"/>
  <c r="I57" i="2"/>
  <c r="I97" i="2"/>
  <c r="F97" i="2"/>
  <c r="H95" i="2"/>
  <c r="H77" i="2" s="1"/>
  <c r="F57" i="2"/>
  <c r="F59" i="2"/>
  <c r="I95" i="2"/>
  <c r="E119" i="2"/>
  <c r="E9" i="2"/>
  <c r="G119" i="2"/>
  <c r="F12" i="2"/>
  <c r="D11" i="2"/>
  <c r="I11" i="2" s="1"/>
  <c r="I12" i="2"/>
  <c r="D77" i="2"/>
  <c r="F95" i="2"/>
  <c r="H10" i="2"/>
  <c r="H9" i="2" l="1"/>
  <c r="H119" i="2"/>
  <c r="F11" i="2"/>
  <c r="D10" i="2"/>
  <c r="I10" i="2" s="1"/>
  <c r="F77" i="2"/>
  <c r="I77" i="2"/>
  <c r="F10" i="2" l="1"/>
  <c r="D9" i="2"/>
  <c r="F9" i="2" s="1"/>
  <c r="D119" i="2"/>
  <c r="F119" i="2" s="1"/>
  <c r="I9" i="2" l="1"/>
  <c r="I119" i="2"/>
</calcChain>
</file>

<file path=xl/sharedStrings.xml><?xml version="1.0" encoding="utf-8"?>
<sst xmlns="http://schemas.openxmlformats.org/spreadsheetml/2006/main" count="989" uniqueCount="706">
  <si>
    <t>Código</t>
  </si>
  <si>
    <t>Concepto</t>
  </si>
  <si>
    <t xml:space="preserve">Egresos </t>
  </si>
  <si>
    <t>Ampliaciones/ (Reducciones)</t>
  </si>
  <si>
    <t>Modificado</t>
  </si>
  <si>
    <t>Devengado</t>
  </si>
  <si>
    <t xml:space="preserve">CLASIFICACIÓN ECONÓMICA </t>
  </si>
  <si>
    <t>ESTADO ANALÍTICO DEL EJERCICIO DEL PRESUPUESTO DE INGRESOS</t>
  </si>
  <si>
    <t>Recauadado</t>
  </si>
  <si>
    <t>Diferencia</t>
  </si>
  <si>
    <t>Estimado</t>
  </si>
  <si>
    <t>INGRESOS</t>
  </si>
  <si>
    <t>INGRESOS CORRIENTES</t>
  </si>
  <si>
    <t>1.1.1</t>
  </si>
  <si>
    <t>Impuestos</t>
  </si>
  <si>
    <t>1.1.1.1</t>
  </si>
  <si>
    <t xml:space="preserve">Impuesto sobre el Ingreso, las Utilidades y las Ganancias de Capital  </t>
  </si>
  <si>
    <t>1.1.1.1.1</t>
  </si>
  <si>
    <t>De Personas Físicas</t>
  </si>
  <si>
    <t>1.1.1.1.1.1</t>
  </si>
  <si>
    <t>Impuesto sobre los Ingresos</t>
  </si>
  <si>
    <t>1.1.1.1.2</t>
  </si>
  <si>
    <t>De Empresas y Otras Corporaciones (Personas Morales)</t>
  </si>
  <si>
    <t>1.1.1.1.2.1</t>
  </si>
  <si>
    <t>1.1.1.1.3</t>
  </si>
  <si>
    <t>No Clasificables</t>
  </si>
  <si>
    <t>1.1.1.2</t>
  </si>
  <si>
    <t xml:space="preserve">Impuesto sobre Nómina y la Fuerza de Trabajo  </t>
  </si>
  <si>
    <t>1.1.1.2.1</t>
  </si>
  <si>
    <t>Impuesto sobre Nómina y Asimilables</t>
  </si>
  <si>
    <t>1.1.1.3</t>
  </si>
  <si>
    <t>Impuesto sobre la Propiedad</t>
  </si>
  <si>
    <t>1.1.1.4</t>
  </si>
  <si>
    <t>Impuesto sobre los Bienes y Servicios</t>
  </si>
  <si>
    <t>1.1.1.4.1</t>
  </si>
  <si>
    <t>Impuesto sobre la Producción, el Consumo y las Transacciones</t>
  </si>
  <si>
    <t>1.1.1.4.1.1</t>
  </si>
  <si>
    <t>Impuesto al Valor Agregado</t>
  </si>
  <si>
    <t>1.1.1.4.1.2</t>
  </si>
  <si>
    <t>Impuesto especial sobre Producción y Servicios</t>
  </si>
  <si>
    <t xml:space="preserve">1.1.1.4.1.3 </t>
  </si>
  <si>
    <t>Otros Impuestos Sobre Bienes y Servicios</t>
  </si>
  <si>
    <t>1.1.1.5</t>
  </si>
  <si>
    <t>Impuesto sobre el Comercio y las Transacciones Internacionales / Comercio Exterior</t>
  </si>
  <si>
    <t>1.1.1.5.1</t>
  </si>
  <si>
    <t xml:space="preserve">Impuesto a la Importación </t>
  </si>
  <si>
    <t>1.1.1.5.2</t>
  </si>
  <si>
    <t>Impuesto a la Exportación</t>
  </si>
  <si>
    <t>1.1.1.6</t>
  </si>
  <si>
    <t>Impuestos Ecológicos</t>
  </si>
  <si>
    <t>1.1.1.7</t>
  </si>
  <si>
    <t>Impuesto a los Rendimientos Petroleros</t>
  </si>
  <si>
    <t xml:space="preserve">1.1.1.8 </t>
  </si>
  <si>
    <t>Otros Impuestos</t>
  </si>
  <si>
    <t>1.1.1.9</t>
  </si>
  <si>
    <t>Accesorios</t>
  </si>
  <si>
    <t>1.1.2</t>
  </si>
  <si>
    <t xml:space="preserve">Contribuciones a la Seguridad Social  </t>
  </si>
  <si>
    <t>1.1.2.1</t>
  </si>
  <si>
    <t>Contribuciones de los Empleados</t>
  </si>
  <si>
    <t>1.1.2.2</t>
  </si>
  <si>
    <t>Contribuciones de los Empleadores</t>
  </si>
  <si>
    <t xml:space="preserve">1.1.2.3 </t>
  </si>
  <si>
    <t>Contribuciones de los Trabajadores Por Cuenta Propia o No Empleados</t>
  </si>
  <si>
    <t xml:space="preserve">1.1.2.4 </t>
  </si>
  <si>
    <t>Contribuciones no Clasificables</t>
  </si>
  <si>
    <t>1.1.3</t>
  </si>
  <si>
    <t>Contribuciones de Mejoras</t>
  </si>
  <si>
    <t>1.1.4</t>
  </si>
  <si>
    <t>Derechos, Productos y Aprovechamientos Corrientes</t>
  </si>
  <si>
    <t>1.1.4.1</t>
  </si>
  <si>
    <t>Derechos No Incluidos en Otros Conceptos</t>
  </si>
  <si>
    <t>1.1.4.2</t>
  </si>
  <si>
    <t>Productos Corrientes No Incluidos en Otros Conceptos</t>
  </si>
  <si>
    <t>1.1.4.3</t>
  </si>
  <si>
    <t>Aprovechamientos Corrientes No Incluidos en Otros Conceptos</t>
  </si>
  <si>
    <t>1.1.5</t>
  </si>
  <si>
    <t>Rentas de la Propiedad</t>
  </si>
  <si>
    <t>1.1.5.1</t>
  </si>
  <si>
    <t>Intereses</t>
  </si>
  <si>
    <t>1.1.5.1.1</t>
  </si>
  <si>
    <t>Internos</t>
  </si>
  <si>
    <t>1.1.5.1.2</t>
  </si>
  <si>
    <t>Externos</t>
  </si>
  <si>
    <t>1.1.5.2</t>
  </si>
  <si>
    <t>Dividendos y Retiros de las Cuasisociedades</t>
  </si>
  <si>
    <t>1.1.5.3</t>
  </si>
  <si>
    <t>Arrendamiento de Tierras y Terrenos</t>
  </si>
  <si>
    <t>1.1.5.4</t>
  </si>
  <si>
    <t>Otros</t>
  </si>
  <si>
    <t xml:space="preserve">1.1.6 </t>
  </si>
  <si>
    <t>Venta de Bienes y Servicios de Entidades del Gobierno General / Ingresos de Explotación de Entidades Empresariales</t>
  </si>
  <si>
    <t>1.1.6.1</t>
  </si>
  <si>
    <t>Venta de Establecimientos No de Mercado</t>
  </si>
  <si>
    <t>1.1.6.2</t>
  </si>
  <si>
    <t>Venta de Establecimientos de Mercado</t>
  </si>
  <si>
    <t>1.1.6.3</t>
  </si>
  <si>
    <t>Derechos Administrativos</t>
  </si>
  <si>
    <t>1.1.7</t>
  </si>
  <si>
    <t>Subsidios y Subvenciones Recibidos por Entidades Empresariales Públicas</t>
  </si>
  <si>
    <t>1.1.7.1</t>
  </si>
  <si>
    <t>Subsidios y Subvenciones Recibidos por Entidades Empresariales Públicas No Financieras</t>
  </si>
  <si>
    <t>1.1.7.2</t>
  </si>
  <si>
    <t>Subsidios y Subvenciones Recibidos por Entidades Empresariales Públicas Financieras</t>
  </si>
  <si>
    <t xml:space="preserve">1.1.8 </t>
  </si>
  <si>
    <t>Transferencias, Asignaciones y Donativos Corrientes Recibidos</t>
  </si>
  <si>
    <t>1.1.8.1</t>
  </si>
  <si>
    <t>Del Sector Privado</t>
  </si>
  <si>
    <t>1.1.8.2</t>
  </si>
  <si>
    <t>Del Sector Público</t>
  </si>
  <si>
    <t>1.1.8.2.1</t>
  </si>
  <si>
    <t>De la Federación</t>
  </si>
  <si>
    <t>1.1.8.2.1.1</t>
  </si>
  <si>
    <t xml:space="preserve">Transferencias Internas y Asignaciones </t>
  </si>
  <si>
    <t>1.1.8.2.1.2</t>
  </si>
  <si>
    <t>Transferencias del Resto del Sector Público</t>
  </si>
  <si>
    <t>1.1.8.2.1.3</t>
  </si>
  <si>
    <t>Pensiones y Jubilaciones</t>
  </si>
  <si>
    <t>1.1.8.2.1.4</t>
  </si>
  <si>
    <t>Transferencias de Fideicomisos, Mandatos y Contratos Análogos</t>
  </si>
  <si>
    <t>1.1.8.2.2</t>
  </si>
  <si>
    <t>De Entidades Federativas</t>
  </si>
  <si>
    <t>1.1.8.2.2.1</t>
  </si>
  <si>
    <t>1.1.8.2.2.2</t>
  </si>
  <si>
    <t>1.1.8.2.2.3</t>
  </si>
  <si>
    <t>1.1.8.2.2.4</t>
  </si>
  <si>
    <t>1.1.8.2.3</t>
  </si>
  <si>
    <t>De Municipios</t>
  </si>
  <si>
    <t>1.1.8.3</t>
  </si>
  <si>
    <t>Del Sector Externo</t>
  </si>
  <si>
    <t>1.1.8.3.1</t>
  </si>
  <si>
    <t>De Gobiernos Extranjeros</t>
  </si>
  <si>
    <t>1.1.8.3.2</t>
  </si>
  <si>
    <t>De Organismos Internacionales</t>
  </si>
  <si>
    <t>1.1.8.3.3</t>
  </si>
  <si>
    <t>Del Sector Privado Externo</t>
  </si>
  <si>
    <t>1.1.9</t>
  </si>
  <si>
    <t>Participaciones</t>
  </si>
  <si>
    <t>INGRESOS DE CAPITAL</t>
  </si>
  <si>
    <t>1.2.1</t>
  </si>
  <si>
    <t>Venta (Disposición) de Activos</t>
  </si>
  <si>
    <t>1.2.1.1</t>
  </si>
  <si>
    <t>Venta de Activos Fijos</t>
  </si>
  <si>
    <t>1.2.1.2</t>
  </si>
  <si>
    <t>Venta de Objetos de Valor</t>
  </si>
  <si>
    <t>1.2.1.3</t>
  </si>
  <si>
    <t>Venta de Activos No Producidos</t>
  </si>
  <si>
    <t>1.2.2</t>
  </si>
  <si>
    <t>Disminución de Existencias</t>
  </si>
  <si>
    <t>1.2.2.1</t>
  </si>
  <si>
    <t>Materiales y Suministros</t>
  </si>
  <si>
    <t>1.2.2.2</t>
  </si>
  <si>
    <t>Materias Primas</t>
  </si>
  <si>
    <t>1.2.2.3</t>
  </si>
  <si>
    <t>Trabajos en Curso</t>
  </si>
  <si>
    <t>1.2.2.4</t>
  </si>
  <si>
    <t>Bienes Terminados</t>
  </si>
  <si>
    <t>1.2.2.5</t>
  </si>
  <si>
    <t>Bienes para venta</t>
  </si>
  <si>
    <t>1.2.2.6</t>
  </si>
  <si>
    <t>Bienes en tránsito</t>
  </si>
  <si>
    <t>1.2.2.7</t>
  </si>
  <si>
    <t>Existencias de Material de Seguridad y Defensa</t>
  </si>
  <si>
    <t>1.2.3</t>
  </si>
  <si>
    <t>Incremento de la Depreciación, Amortización, Estimaciones y Provisiones Acumuladas</t>
  </si>
  <si>
    <t>1.2.3.1</t>
  </si>
  <si>
    <t>Depreciación y Amortización</t>
  </si>
  <si>
    <t>1.2.3.2</t>
  </si>
  <si>
    <t>Estimaciones por Deterioro de Inventarios</t>
  </si>
  <si>
    <t>1.2.3.3</t>
  </si>
  <si>
    <t>Otras Estimaciones por pérdida o deterioro</t>
  </si>
  <si>
    <t>1.2.3.4</t>
  </si>
  <si>
    <t>Provisiones</t>
  </si>
  <si>
    <t>1.2.4</t>
  </si>
  <si>
    <t>Transferencias, Asignaciones y Donativos de Capital Recibidas</t>
  </si>
  <si>
    <t xml:space="preserve">1.2.4.1 </t>
  </si>
  <si>
    <t>1.2.4.2</t>
  </si>
  <si>
    <t>1.2.4.2.1</t>
  </si>
  <si>
    <t xml:space="preserve">De la Federación </t>
  </si>
  <si>
    <t>1.2.4.2.1.1</t>
  </si>
  <si>
    <t>1.2.4.2.1.2</t>
  </si>
  <si>
    <t>1.2.4.2.1.3</t>
  </si>
  <si>
    <t>1.2.4.2.1.4</t>
  </si>
  <si>
    <t xml:space="preserve">1.2.4.2.2 </t>
  </si>
  <si>
    <t>1.2.4.2.2.1</t>
  </si>
  <si>
    <t>1.2.4.2.2.2</t>
  </si>
  <si>
    <t>1.2.4.2.2.3</t>
  </si>
  <si>
    <t>1.2.4.2.2.4</t>
  </si>
  <si>
    <t>1.2.4.2.3</t>
  </si>
  <si>
    <t>1.2.4.3</t>
  </si>
  <si>
    <t>1.2.4.3.1</t>
  </si>
  <si>
    <t>1.2.4.3.2</t>
  </si>
  <si>
    <t>1.2.4.3.3</t>
  </si>
  <si>
    <t>1.2.5</t>
  </si>
  <si>
    <t>Recuperación de Inversiones Financieras Realizadas con Fines de Política</t>
  </si>
  <si>
    <t>1.2.5.1</t>
  </si>
  <si>
    <t>Venta de Acciones y Participaciones de Capital Adquiridas con Fines de Política</t>
  </si>
  <si>
    <t>1.2.5.2</t>
  </si>
  <si>
    <t>Valores Representativos de Deuda Adquiridos con Fines de Política</t>
  </si>
  <si>
    <t>1.2.5.3</t>
  </si>
  <si>
    <t>Venta de Obligaciones Negociables Adquiridas con Fines de Política</t>
  </si>
  <si>
    <t>1.2.5.4</t>
  </si>
  <si>
    <t>Recuperación de Préstamos Realizados con Fines de Política</t>
  </si>
  <si>
    <t>TOTAL DE INGRESOS</t>
  </si>
  <si>
    <t>Bajo protesta de decir verdad declaramos que los Estados Financieros y sus Notas son razonablemente correctos y responsabilidad del emisor</t>
  </si>
  <si>
    <t>Ente Público:</t>
  </si>
  <si>
    <t>Del 1 de Enero al 30 de Junio de 2023</t>
  </si>
  <si>
    <t>INSTITUTO DE SALUD PUBLICA DEL ESTADO DE GUANAJUATO</t>
  </si>
  <si>
    <t>*Nota: No se consideran el rubro de ingresos 79 "Remanente Otros Ingresos"</t>
  </si>
  <si>
    <t>INSTITUTO DE SALUD PUBLICA DEL ESTADO DE GUANAJUATO
Estado Analítico de Ingresos
Del 1 de Enero al 30 de Junio de 2023</t>
  </si>
  <si>
    <t>Rubro de Ingresos</t>
  </si>
  <si>
    <t>Ingresos</t>
  </si>
  <si>
    <t>Ampliaciones y Reducciones</t>
  </si>
  <si>
    <t>Recaudado</t>
  </si>
  <si>
    <t>(1)</t>
  </si>
  <si>
    <t>(2)</t>
  </si>
  <si>
    <t>(3 = 1 + 2)</t>
  </si>
  <si>
    <t>(4)</t>
  </si>
  <si>
    <t>(5)</t>
  </si>
  <si>
    <t>(6 = 5 - 1)</t>
  </si>
  <si>
    <t>10</t>
  </si>
  <si>
    <t>Cuotas y Aportaciones de Seguridad Social</t>
  </si>
  <si>
    <t>20</t>
  </si>
  <si>
    <t>30</t>
  </si>
  <si>
    <t>Derechos</t>
  </si>
  <si>
    <t>40</t>
  </si>
  <si>
    <t>Productos</t>
  </si>
  <si>
    <t>50</t>
  </si>
  <si>
    <t>Aprovechamientos</t>
  </si>
  <si>
    <t>60</t>
  </si>
  <si>
    <t>Ingresos por Venta de Bienes, Prestación de Servicios y Otros Ingresos</t>
  </si>
  <si>
    <t>70</t>
  </si>
  <si>
    <t>Participaciones, Aportaciones, Convenios, Incentivos de Derivados de la Colaboración Fiscal y Fondos Distintos de Aportaciones</t>
  </si>
  <si>
    <t>80</t>
  </si>
  <si>
    <t>Transferencias, Asignaciones, Subsidios y Subvenciones, y Pensiones y Jubilaciones</t>
  </si>
  <si>
    <t>90</t>
  </si>
  <si>
    <t>Ingresos Derivados de Financiamientos</t>
  </si>
  <si>
    <t>00</t>
  </si>
  <si>
    <t>xx</t>
  </si>
  <si>
    <t>Total</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</si>
  <si>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</si>
  <si>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</si>
  <si>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</si>
  <si>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</si>
  <si>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</si>
  <si>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</si>
  <si>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</si>
  <si>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</si>
  <si>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</si>
  <si>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</si>
  <si>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</si>
  <si>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 los entes públicos en productos.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</si>
  <si>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</si>
  <si>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</si>
  <si>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INSTITUTO DE SALUD PUBLICA DEL ESTADO DE GUANAJUATO
Estado Analítico del Ejercicio del Presupuesto de Egresos
Clasificación Administrativa  
Del 1 de Enero al 30 de Junio de 2023</t>
  </si>
  <si>
    <t>Subejercicio</t>
  </si>
  <si>
    <t>Aprobado</t>
  </si>
  <si>
    <t>Pagado</t>
  </si>
  <si>
    <t>3 = (1 + 2 )</t>
  </si>
  <si>
    <t>6 = ( 3 - 4 )</t>
  </si>
  <si>
    <t>211213019010000 DIRECCIÓN GENERAL DEL IS</t>
  </si>
  <si>
    <t>211213019010300 COORDINACIÓN DE ASUNTOS</t>
  </si>
  <si>
    <t>211213019010400 COORD DE COMUNICACIÓN SO</t>
  </si>
  <si>
    <t>211213019010500 COORDINACIÓN INTERSECTOR</t>
  </si>
  <si>
    <t>211213019020000 COORD GRAL DE ADMON Y FI</t>
  </si>
  <si>
    <t>211213019020100 DIR GRAL DE PLANEACIÓN Y</t>
  </si>
  <si>
    <t>211213019020200 DIR GRAL DE ADMINISTRACI</t>
  </si>
  <si>
    <t>211213019020300 DIR GRAL DE RECURSOS HUM</t>
  </si>
  <si>
    <t>211213019020400 DIR DE REC MAT Y SERV GE</t>
  </si>
  <si>
    <t>211213019030000 COORD GENERAL DE SALUD P</t>
  </si>
  <si>
    <t>211213019030100 DIR GRAL DE SERVICIOS DE</t>
  </si>
  <si>
    <t>211213019030200 DIR GRAL DE PROT CONT RI</t>
  </si>
  <si>
    <t>211213019040100 JURISDICCIÓN SANITARIA I</t>
  </si>
  <si>
    <t>211213019040200 JURISDICCIÓN SANITARIA I</t>
  </si>
  <si>
    <t>211213019040300 JURISDICCIÓN SANITARIA I</t>
  </si>
  <si>
    <t>211213019040400 JURISDICCIÓN SANITARIA I</t>
  </si>
  <si>
    <t>211213019040500 JURISDICCIÓN SANITARIA V</t>
  </si>
  <si>
    <t>211213019040600 JURISDICCIÓN SANITARIA V</t>
  </si>
  <si>
    <t>211213019040700 JURISDICCIÓN SANITARIA V</t>
  </si>
  <si>
    <t>211213019040701 UNIDAD MÉD MPIO LEÓN ISA</t>
  </si>
  <si>
    <t>211213019040800 JURISDICCIÓN SANITARIA V</t>
  </si>
  <si>
    <t>211213019050100 HOSP GRAL ACÁMBARO MIGUE</t>
  </si>
  <si>
    <t>211213019050200 HOSP GRAL SN MIGUEL ALLE</t>
  </si>
  <si>
    <t>211213019050300 HOSP GRAL CELAYA ISAPEG</t>
  </si>
  <si>
    <t>211213019050400 HOSP GRAL DOLORES HIDALG</t>
  </si>
  <si>
    <t>211213019050500 HOSP GRAL GUANAJUATO DR</t>
  </si>
  <si>
    <t>211213019050600 HOSP GRAL IRAPUATO ISAPE</t>
  </si>
  <si>
    <t>211213019050700 HOSP GRAL LEÓN ISAPEG</t>
  </si>
  <si>
    <t>211213019050800 HOSP GRAL SALAMANCA ISAP</t>
  </si>
  <si>
    <t>211213019050900 HOSP GRAL SALVATIERRA IS</t>
  </si>
  <si>
    <t>211213019051000 HOSP GRAL URIANGATO ISAP</t>
  </si>
  <si>
    <t>211213019051100 HOSP GRAL PÉNJAMO ISAPEG</t>
  </si>
  <si>
    <t>211213019051200 HOSP GRAL SAN LUIS DE LA</t>
  </si>
  <si>
    <t>211213019051300 HOSP ESP MATERNO INFANTI</t>
  </si>
  <si>
    <t>211213019051400 CTRO ATCN INT A SALUD ME</t>
  </si>
  <si>
    <t>211213019051500 HOSP GRAL SAN JOSÉ ITURB</t>
  </si>
  <si>
    <t>211213019051600 HOSP GRAL SILAO ISAPEG</t>
  </si>
  <si>
    <t>211213019051700 HOSP GRAL VALLE DE SANTI</t>
  </si>
  <si>
    <t>211213019051800 HOSP DE ESP PEDIÁTRICO L</t>
  </si>
  <si>
    <t>211213019051900 HOSP MATERNO SAN LUIS DE</t>
  </si>
  <si>
    <t>211213019052000 HOSP MATERNO DE CELAYA I</t>
  </si>
  <si>
    <t>211213019052100 CTRO EST CUIDADOS CRÍTIC</t>
  </si>
  <si>
    <t>211213019052300 CTRO DE ATNC INTEGRAL AD</t>
  </si>
  <si>
    <t>211213019052400 HOSP COMUNITARIO SAN FEL</t>
  </si>
  <si>
    <t>211213019052500 HOSP COMUNITARIO SAN FRA</t>
  </si>
  <si>
    <t>211213019052600 HOSP COMUNITARIO PURÍSIM</t>
  </si>
  <si>
    <t>211213019052700 HOSP COMUNITARIO ROMITA</t>
  </si>
  <si>
    <t>211213019053000 HOSP COMUNITARIO COMONFO</t>
  </si>
  <si>
    <t>211213019053100 HOSP COMUNITARIO APASEO</t>
  </si>
  <si>
    <t>211213019053200 HOSP COMUNITARIO JERÉCUA</t>
  </si>
  <si>
    <t>211213019053300 HOSP COMUNITARIO ABASOLO</t>
  </si>
  <si>
    <t>211213019053400 HOSP COMUNITARIO APASEO</t>
  </si>
  <si>
    <t>211213019053500 HOSP COMUNITARIO CORTAZA</t>
  </si>
  <si>
    <t>211213019053700 HOSP COMUNITARIO HUANÍMA</t>
  </si>
  <si>
    <t>211213019053800 HOSP COMUNITARIO JARAL D</t>
  </si>
  <si>
    <t>211213019053900 HOSP COMUNITARIO MANUEL</t>
  </si>
  <si>
    <t>211213019054000 HOSP COMUNITARIO MOROLEÓ</t>
  </si>
  <si>
    <t>211213019054100 HOSP COMUNITARIO YURIRIA</t>
  </si>
  <si>
    <t>211213019054200 HOSP COMUNITARIO SN DIEG</t>
  </si>
  <si>
    <t>211213019054300 HOSP COMUNITARIO STA CRU</t>
  </si>
  <si>
    <t>211213019054400 HOSP COMUNITARIO TARIMOR</t>
  </si>
  <si>
    <t>211213019054500 HOSP COMUNITARIO VILLAGR</t>
  </si>
  <si>
    <t>211213019054600 HOSP COMUNITARIO LAS JOY</t>
  </si>
  <si>
    <t>211213019054700 LABORATORIO SALUD PÚBLIC</t>
  </si>
  <si>
    <t>211213019054800 CTRO EST MEDICINA TRANSF</t>
  </si>
  <si>
    <t>211213019054900 SISTEMA DE URGENCIAS EDO</t>
  </si>
  <si>
    <t>211213019055000 CENTRO ESTATAL DE TRASPL</t>
  </si>
  <si>
    <t>211213019055100 HOSP MATERNO INFANTIL IR</t>
  </si>
  <si>
    <t>211213019A10000 ÓRGANO INTERNO DE CONTRO</t>
  </si>
  <si>
    <t>Total del Gasto</t>
  </si>
  <si>
    <t>INSTITUTO DE SALUD PUBLICA DEL ESTADO DE GUANAJUATO
Estado Analítico del Ejercicio del Presupuesto de Egresos
Clasificación Administrativa  (Poderes)
Del 1 de Enero al 30 de Junio de 2023</t>
  </si>
  <si>
    <t>Egresos</t>
  </si>
  <si>
    <t xml:space="preserve">    Poder Ejecutivo </t>
  </si>
  <si>
    <t xml:space="preserve">    Poder Legislativo</t>
  </si>
  <si>
    <t xml:space="preserve">    Poder Judicial</t>
  </si>
  <si>
    <t xml:space="preserve">    Organismos Autónomos</t>
  </si>
  <si>
    <t>INSTITUTO DE SALUD PUBLICA DEL ESTADO DE GUANAJUATO
Estado Analítico del Ejercicio del Presupuesto de Egresos
Clasificación Administrativa  (Sector Paraestatal)
Del 1 de Enero al 30 de Junio de 2023</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</si>
  <si>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</si>
  <si>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</si>
  <si>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</si>
  <si>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</si>
  <si>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</si>
  <si>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</si>
  <si>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</si>
  <si>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INSTITUTO DE SALUD PUBLICA DEL ESTADO DE GUANAJUATOe
Estado Analítico del Ejercicio del Presupuesto de Egresos
Clasificación por Objeto del Gasto (Capítulo y Concepto)
Del 1 de Enero al 30 de Junio de 2023</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</si>
  <si>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</si>
  <si>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</si>
  <si>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</si>
  <si>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</si>
  <si>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</si>
  <si>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</si>
  <si>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</si>
  <si>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</si>
  <si>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</si>
  <si>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</si>
  <si>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</si>
  <si>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</si>
  <si>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</si>
  <si>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</si>
  <si>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</si>
  <si>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</si>
  <si>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</si>
  <si>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</si>
  <si>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</si>
  <si>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</si>
  <si>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</si>
  <si>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</si>
  <si>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</si>
  <si>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</si>
  <si>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</si>
  <si>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</si>
  <si>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</si>
  <si>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</si>
  <si>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</si>
  <si>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</si>
  <si>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</si>
  <si>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</si>
  <si>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</si>
  <si>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</si>
  <si>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</si>
  <si>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</si>
  <si>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</si>
  <si>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</si>
  <si>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</si>
  <si>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</si>
  <si>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</si>
  <si>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</si>
  <si>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</si>
  <si>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</si>
  <si>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</si>
  <si>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</si>
  <si>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</si>
  <si>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</si>
  <si>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</si>
  <si>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</si>
  <si>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</si>
  <si>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</si>
  <si>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</si>
  <si>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</si>
  <si>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</si>
  <si>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</si>
  <si>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</si>
  <si>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</si>
  <si>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</si>
  <si>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</si>
  <si>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</si>
  <si>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</si>
  <si>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</si>
  <si>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</si>
  <si>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</si>
  <si>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</si>
  <si>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</si>
  <si>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</si>
  <si>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</si>
  <si>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INSTITUTO DE SALUD PUBLICA DEL ESTADO DE GUANAJUATO
Estado Analítico del Ejercicio del Presupuesto de Egresos
Clasificación Económica (por Tipo de Gasto)
Del 1 de Enero al 30 de Junio de 2023</t>
  </si>
  <si>
    <t>Gasto Corriente</t>
  </si>
  <si>
    <t>Gasto de Capital</t>
  </si>
  <si>
    <t>Amortización de la Deuda y Disminución de Pasivos</t>
  </si>
  <si>
    <t>INSTITUTO DE SALUD PUBLICA DEL ESTADO DE GUANAJUATO
Estado Analítico del Ejercicio del Presupuesto de Egresos
Clasificación Funcional (Finalidad y Función)
Del 1 de Enero al 30 de Junio de 2023</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</si>
  <si>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</si>
  <si>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</si>
  <si>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</si>
  <si>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</si>
  <si>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</si>
  <si>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</si>
  <si>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</si>
  <si>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</si>
  <si>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</si>
  <si>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</si>
  <si>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</si>
  <si>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</si>
  <si>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</si>
  <si>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</si>
  <si>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</si>
  <si>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</si>
  <si>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</si>
  <si>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</si>
  <si>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</si>
  <si>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</si>
  <si>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</si>
  <si>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</si>
  <si>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</si>
  <si>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</si>
  <si>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</si>
  <si>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</si>
  <si>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</si>
  <si>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</si>
  <si>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</si>
  <si>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</si>
  <si>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</si>
  <si>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INSTITUTO DE SALUD PUBLICA DEL ESTADO DE GUANAJUATO
Gasto por Categoría Programática
Del 1 de Enero al 30 de Junio de 2023</t>
  </si>
  <si>
    <t>Programas</t>
  </si>
  <si>
    <t>Subsidios: Sector Social y Privado o Entidades Federativas y Municipios</t>
  </si>
  <si>
    <t>S</t>
  </si>
  <si>
    <t>Sujetos a Reglas de Operación</t>
  </si>
  <si>
    <t>U</t>
  </si>
  <si>
    <t>Otros Subsidios</t>
  </si>
  <si>
    <t>Desempeño de las Funciones</t>
  </si>
  <si>
    <t>E</t>
  </si>
  <si>
    <t>Prestación de Servicios Públicos</t>
  </si>
  <si>
    <t>B</t>
  </si>
  <si>
    <t>Provisión de Bienes Públicos</t>
  </si>
  <si>
    <t>P</t>
  </si>
  <si>
    <t>Planeación, seguimiento y evaluación de políticas públicas</t>
  </si>
  <si>
    <t>F</t>
  </si>
  <si>
    <t>Promoción y fomento</t>
  </si>
  <si>
    <t>G</t>
  </si>
  <si>
    <t>Regulación y supervisión</t>
  </si>
  <si>
    <t>A</t>
  </si>
  <si>
    <t>Funciones de las Fuerzas Armadas (Únicamente Gobierno Federal)</t>
  </si>
  <si>
    <t>R</t>
  </si>
  <si>
    <t>Específicos</t>
  </si>
  <si>
    <t>K</t>
  </si>
  <si>
    <t>Proyectos de Inversión</t>
  </si>
  <si>
    <t>Administrativos y de Apoyo</t>
  </si>
  <si>
    <t>M</t>
  </si>
  <si>
    <t>Apoyo al proceso presupuestario y para mejorar la eficiencia institucional</t>
  </si>
  <si>
    <t>O</t>
  </si>
  <si>
    <t>Apoyo a la función pública y al mejoramiento de la gestión</t>
  </si>
  <si>
    <t>W</t>
  </si>
  <si>
    <t>Operaciones ajenas</t>
  </si>
  <si>
    <t>Compromisos</t>
  </si>
  <si>
    <t>L</t>
  </si>
  <si>
    <t>Obligaciones de cumplimiento de resolución jurisdiccional</t>
  </si>
  <si>
    <t>N</t>
  </si>
  <si>
    <t>Desastres Naturales</t>
  </si>
  <si>
    <t>Obligaciones</t>
  </si>
  <si>
    <t>J</t>
  </si>
  <si>
    <t>Pensiones y jubilaciones</t>
  </si>
  <si>
    <t>T</t>
  </si>
  <si>
    <t>Aportaciones a la seguridad social</t>
  </si>
  <si>
    <t>Y</t>
  </si>
  <si>
    <t>Aportaciones a fondos de estabilización</t>
  </si>
  <si>
    <t>Z</t>
  </si>
  <si>
    <t>Aportaciones a fondos de inversión y reestructura de pensiones</t>
  </si>
  <si>
    <t>Programas de Gasto Federalizado (Gobierno Federal)</t>
  </si>
  <si>
    <t>I</t>
  </si>
  <si>
    <t>Gasto Federalizado</t>
  </si>
  <si>
    <t>C</t>
  </si>
  <si>
    <t>Participaciones a Entidades Federativas y Municipios</t>
  </si>
  <si>
    <t>D</t>
  </si>
  <si>
    <t>Costo Financiero, Deuda o Apoyos a Deudores y Ahorradores de la Banca</t>
  </si>
  <si>
    <t>H</t>
  </si>
  <si>
    <t>INSTITUTO DE SALUD PUBLICA DEL ESTADO DE GUANAJUATO
Programas y Proyectos de Inversión
Del 1 de Enero al 30 de Junio de 2023</t>
  </si>
  <si>
    <t>PROGRAMAS Y PROYECTOS DE INVERSIÓN</t>
  </si>
  <si>
    <t>DENOMINACIÓN PROGRAMA/PROYECTO</t>
  </si>
  <si>
    <t>PARTIDA DE GASTO</t>
  </si>
  <si>
    <t>DENOMINACIÓN PARTIDA DE GASTO</t>
  </si>
  <si>
    <t>INVERSIÓN</t>
  </si>
  <si>
    <t xml:space="preserve">INVERSIÓN INICIAL PROGRAMADA   </t>
  </si>
  <si>
    <t>APROBADA</t>
  </si>
  <si>
    <t>MODIFICADA</t>
  </si>
  <si>
    <t>DEVENGADO</t>
  </si>
  <si>
    <t>PAGADO</t>
  </si>
  <si>
    <t xml:space="preserve">PORCENTAJE DE AVANCE FINANCIERO </t>
  </si>
  <si>
    <t>PAGADO/ APROBADA</t>
  </si>
  <si>
    <t>PAGADO/ MODIFICADA</t>
  </si>
  <si>
    <t>PROGRAMAS DE INVERSIÓN</t>
  </si>
  <si>
    <t>PROGRAMA DE INVERSIÓN DE ADQUISICIONES</t>
  </si>
  <si>
    <t>E012PB1110</t>
  </si>
  <si>
    <t>OPERACIÓN DEL CENTRO ESTATAL DE MEDICINA TRANSFUSIONAL</t>
  </si>
  <si>
    <t>MUEBLES DE OFICINA Y ESTANTERIA</t>
  </si>
  <si>
    <t>E012PB1111</t>
  </si>
  <si>
    <t>OPERACIÓN DEL SISTEMA DE URGENCIAS DEL ESTADO DE GUANAJUATO</t>
  </si>
  <si>
    <t>MUEBLES, EXCEPTO DE OFICINA Y ESTANTERIA</t>
  </si>
  <si>
    <t>EQUIPO DE COMPUTO Y DE TECNOLOGIAS DE LA INFORMACI</t>
  </si>
  <si>
    <t>EQUIPO Y APARATOS AUDIOVISUALES</t>
  </si>
  <si>
    <t>SISTEMAS DE AIRE ACONDICIONADO, CALEFACCION Y DE R</t>
  </si>
  <si>
    <t>EQUIPO DE COMUNICACION Y TELECOMUNICACION</t>
  </si>
  <si>
    <t>E012PB12162299</t>
  </si>
  <si>
    <t>ACCIÓN DE REFRENDO EJERCICIO 2022</t>
  </si>
  <si>
    <t>OTROS MOBILIARIOS Y EQUIPOS DE ADMINISTRACION</t>
  </si>
  <si>
    <t>E012PB1219</t>
  </si>
  <si>
    <t>HOSPITALIZACIÓN Y VALORACIÓN DE PACIENTES EN EL HOSPITAL GENERAL DOLORES HIDALGO CUNA DE LA INDEPEND</t>
  </si>
  <si>
    <t>HERRAMIENTAS Y MAQUINAS-HERRAMIENTA</t>
  </si>
  <si>
    <t>E012PB1225</t>
  </si>
  <si>
    <t>HOSPITALIZACIÓN Y VALORACIÓN DE PACIENTES EN EL HOSPITAL GENERAL IRAPUATO</t>
  </si>
  <si>
    <t>APARATOS DEPORTIVOS</t>
  </si>
  <si>
    <t>EQUIPO MEDICO Y DE LABORATORIO</t>
  </si>
  <si>
    <t>EQUIPOS DE GENERACION ELECTRICA, APARATOS Y ACCESO</t>
  </si>
  <si>
    <t>E012PB12252299</t>
  </si>
  <si>
    <t>E012PB1228</t>
  </si>
  <si>
    <t>HOSPITALIZACIÓN Y VALORACIÓN DE PACIENTES EN EL HOSPITAL GENERAL LEÓN</t>
  </si>
  <si>
    <t>E012PB12282299</t>
  </si>
  <si>
    <t>E012PB1231</t>
  </si>
  <si>
    <t>HOSPITALIZACIÓN Y VALORACIÓN DE PACIENTES EN EL HOSPITAL GENERAL PÉNJAMO</t>
  </si>
  <si>
    <t>E012PB12442299</t>
  </si>
  <si>
    <t>E012PB12562299</t>
  </si>
  <si>
    <t>E012PB1260</t>
  </si>
  <si>
    <t>HOSPITALIZACIÓN Y VALORACIÓN DE PACIENTES EN EL HOSPITAL MATERNO INFANTIL DE IRAPUATO</t>
  </si>
  <si>
    <t>MAQUINARIA Y EQUIPO INDUSTRIAL</t>
  </si>
  <si>
    <t>E012PB1288</t>
  </si>
  <si>
    <t>HOSPITALIZACIÓN Y VALORACIÓN DE PACIENTES EN EL HOSPITAL COMUNITARIO JARAL DEL PROGRESO</t>
  </si>
  <si>
    <t>E012PB1289</t>
  </si>
  <si>
    <t>HOSPITALIZACIÓN Y VALORACIÓN DE PACIENTES EN EL HOSPITAL COMUNITARIO SANTA CRUZ DE JUVENTINO ROSAS</t>
  </si>
  <si>
    <t>E012PB12892299</t>
  </si>
  <si>
    <t>E012PB1308</t>
  </si>
  <si>
    <t>HOSPITALIZACIÓN Y VALORACIÓN DE PACIENTES EN EL HOSPITAL COMUNITARIO MOROLEÓN</t>
  </si>
  <si>
    <t>E012PB13212299</t>
  </si>
  <si>
    <t>E012PB13242299</t>
  </si>
  <si>
    <t>E012PB1330</t>
  </si>
  <si>
    <t>VALORACIÓN DE PACIENTES EN EL CENTRO ESTATAL DE ATENCIÓN INTEGRAL EN ADICCIONES DE LEÓN</t>
  </si>
  <si>
    <t>E012PB2776</t>
  </si>
  <si>
    <t>OPERACIÓN DEL LABORATORIO DE SALUD PÚBLICA ESTATAL EN MATERIA DE VIGILANCIA EPIDEMIOLÓGICA Y CAPACIT</t>
  </si>
  <si>
    <t>E012PB28002299</t>
  </si>
  <si>
    <t>E012PB31982308082</t>
  </si>
  <si>
    <t>OTRO MOBILIARIO Y EQUIPO EDUCACIONAL Y RECREATIVO</t>
  </si>
  <si>
    <t>E012QA14922203</t>
  </si>
  <si>
    <t>EQUIPO MEDICO TOCOCIRUGIA HC ROMITA</t>
  </si>
  <si>
    <t>INSTRUMENTAL MEDICO Y DE LABORATORIO</t>
  </si>
  <si>
    <t>E012QA14922302</t>
  </si>
  <si>
    <t>HOSPITAL COMUNITARIO DE ROMITA (REMODELACIÓN Y AMPLIACIÓN)</t>
  </si>
  <si>
    <t>E012QA14922303</t>
  </si>
  <si>
    <t>E012QA15242303</t>
  </si>
  <si>
    <t>MOBILIARIO CERANO</t>
  </si>
  <si>
    <t>E012QA15262201</t>
  </si>
  <si>
    <t>EQUIPO MEDICO HOSPITAL GENERAL GTO</t>
  </si>
  <si>
    <t>E012QA28112301</t>
  </si>
  <si>
    <t>EQUIPAR CON EQUIPO MÉDICO E INST. AL HOPS ESP LEÓN</t>
  </si>
  <si>
    <t>E012QA28112302</t>
  </si>
  <si>
    <t>EQUIPAR CON MOB CLIN Y ADM AL HOPS ESP LEÓN</t>
  </si>
  <si>
    <t>E012QA28772301</t>
  </si>
  <si>
    <t>HOSPITAL GENERAL DE CELAYA (EQUIPAMIENTO)</t>
  </si>
  <si>
    <t>E012QA29812202</t>
  </si>
  <si>
    <t>EQUIPO MEDICO UMAPS LOS CASTILLOS</t>
  </si>
  <si>
    <t>E012QA33012202</t>
  </si>
  <si>
    <t>EQUIPO MEDICO TORRE MEDICA IRAPUATO</t>
  </si>
  <si>
    <t>E012QA33012203</t>
  </si>
  <si>
    <t>MOBILIARIO TORRE MEDICA IRAPUATO</t>
  </si>
  <si>
    <t>E012QA33012204</t>
  </si>
  <si>
    <t>EQUIPO INFORMATICO TORRE MEDICA IRAPUATO</t>
  </si>
  <si>
    <t>E012QA36452301</t>
  </si>
  <si>
    <t>MOBILIARIO CLINICO Y ADMINISTRATIVO JALPA</t>
  </si>
  <si>
    <t>E012QA36452304</t>
  </si>
  <si>
    <t>EQUIPO MÉDICO JALPA DE CANOVAS</t>
  </si>
  <si>
    <t>E012QB35662301</t>
  </si>
  <si>
    <t>FORTALECIMIENTO DEL SISTEMA DE SALUD PÚBLICA</t>
  </si>
  <si>
    <t>E012QC06372301</t>
  </si>
  <si>
    <t>EQUIPAMIENTO INFORMÁTICO DE LAS UNIDADES MÉDICAS</t>
  </si>
  <si>
    <t>E012QC06792201</t>
  </si>
  <si>
    <t>EQUIPO  MEDICO JURISDICCIONES SANITARIAS</t>
  </si>
  <si>
    <t>E012QC06792202</t>
  </si>
  <si>
    <t>EQUIPO ADMVO MOBILIARIO JURISDICCIONES</t>
  </si>
  <si>
    <t>E012QC06792211</t>
  </si>
  <si>
    <t>RAYOS X HOSPITALES GRALES Y COMUNITARIOS</t>
  </si>
  <si>
    <t>E012QC06792213</t>
  </si>
  <si>
    <t>EQUIPO MEDICO HOSPITAL MATERNO</t>
  </si>
  <si>
    <t>E012QC06792214</t>
  </si>
  <si>
    <t>EQ MÉDICO HOSPITAL GRALES Y COMUNITARIO</t>
  </si>
  <si>
    <t>E012QC06792301</t>
  </si>
  <si>
    <t>CRANEOTOMO HOSPITAL GENERAL IRAPUATO</t>
  </si>
  <si>
    <t>E012QC06792302</t>
  </si>
  <si>
    <t>EQUIPAMIENTO MEDICO CAISES LÉON</t>
  </si>
  <si>
    <t>E012QC06792303</t>
  </si>
  <si>
    <t>MOBILIARIO CLINICO Y ADMVO CAISES LEÓN</t>
  </si>
  <si>
    <t>E012QC06792304</t>
  </si>
  <si>
    <t>H GRAL LEÓN EQUIPO MEDICO</t>
  </si>
  <si>
    <t>E012QC06792308</t>
  </si>
  <si>
    <t>FORTALECER CON EQUIPO  MEDICO CAISES</t>
  </si>
  <si>
    <t>E012QC06792309</t>
  </si>
  <si>
    <t>FORTALECER MOBILIARIO CAISES</t>
  </si>
  <si>
    <t>E012QC06792310</t>
  </si>
  <si>
    <t>FORTALECER CON EQUIPO  MEDICO HG SILAO</t>
  </si>
  <si>
    <t>E012QC06792311</t>
  </si>
  <si>
    <t>FORTALECER MOBILIARIO HG SILAO</t>
  </si>
  <si>
    <t>E012QC06792312</t>
  </si>
  <si>
    <t>FORTALECER CON EQUIPO  MEDICO HOSP ESP</t>
  </si>
  <si>
    <t>E012QC06792313</t>
  </si>
  <si>
    <t>FORTALECER CON MOBILAIRIO HOSP ESP</t>
  </si>
  <si>
    <t>E012QC06792314</t>
  </si>
  <si>
    <t>EQUIPO TRANSURETRAL HOSPITAL GRAL LEÓN</t>
  </si>
  <si>
    <t>E012QC32572301</t>
  </si>
  <si>
    <t>RENOVACIÓN DE TECNOLOGÍA EN RAYOS X</t>
  </si>
  <si>
    <t>E012QC37042301</t>
  </si>
  <si>
    <t>FORTALECIMIENTO DEL HOSPITAL GENERAL ACÁMBARO</t>
  </si>
  <si>
    <t>E064PB1106</t>
  </si>
  <si>
    <t>OPERACIÓN DE LA JURISDICCIÓN SANITARIA  VIII SAN FRANCISCO DEL RINCÓN</t>
  </si>
  <si>
    <t>E064PB1109</t>
  </si>
  <si>
    <t>OPERACIÓN DEL LABORATORIO DE SALUD PÚBLICA ESTATAL PARA COLABORAR EN LA VIGILANCIA SANITARIA.</t>
  </si>
  <si>
    <t>OTROS EQUIPOS</t>
  </si>
  <si>
    <t>E064PB27792204166</t>
  </si>
  <si>
    <t>E064PB27792299</t>
  </si>
  <si>
    <t>E064PB27792304173</t>
  </si>
  <si>
    <t>AUTOMOVILES Y CAMIONES</t>
  </si>
  <si>
    <t>E064PB32832299</t>
  </si>
  <si>
    <t>E064PC2781</t>
  </si>
  <si>
    <t>DIRECCIÓN GENERAL DE PROTECCIÓN CONTRA RIESGOS SANITARIOS</t>
  </si>
  <si>
    <t>CAMARAS FOTOGRAFICAS Y DE VIDEO</t>
  </si>
  <si>
    <t>M000GC2101</t>
  </si>
  <si>
    <t>PROMOCIÓN, IMPLEMENTACIÓN Y EVALUACIÓN DE ESTRATEGIAS EN MATERIA DE SALUD PÚBLICA Y ATENCIÓN MÉDICA</t>
  </si>
  <si>
    <t>P000GB1115</t>
  </si>
  <si>
    <t>OPERACIÓN ADMINISTRATIVA DE LA DIRECCIÓN GENERAL DE ADMINISTRACIÓN.</t>
  </si>
  <si>
    <t>P000GB11152299</t>
  </si>
  <si>
    <t>P000GB11152311089</t>
  </si>
  <si>
    <t>P000GD1112</t>
  </si>
  <si>
    <t>OPERACIÓN DEL ÓRGANO INTERNO DE CONTROL DEL INSTITUTO DE SALUD PÚBLICA DEL ESTADO DE GUANAJUATO</t>
  </si>
  <si>
    <t>TOTAL PROGRAMA DE INVERSIÓN DE ADQUISICIONES</t>
  </si>
  <si>
    <t>PROYECTOS DE INVERSIÓN</t>
  </si>
  <si>
    <t>PROGRAMA DE INVERSIÓN DE INFRAESTRUCTURA</t>
  </si>
  <si>
    <t>E012QA14922201</t>
  </si>
  <si>
    <t>REH/ADEC HCROMITA TOCOCIRUGIA</t>
  </si>
  <si>
    <t>EDIFICACION NO HABITACIONAL</t>
  </si>
  <si>
    <t>E012QA14922205</t>
  </si>
  <si>
    <t>E012QA14922301</t>
  </si>
  <si>
    <t>E012QA15242301</t>
  </si>
  <si>
    <t>UMAPS CERANO EN YURIRIA</t>
  </si>
  <si>
    <t>E012QA20662202</t>
  </si>
  <si>
    <t>NUEVO HOSPITAL GENERAL DE LEÓN</t>
  </si>
  <si>
    <t>E012QA25602202</t>
  </si>
  <si>
    <t>CIERRE ADMVO CONSTRUCCIÓN AMP Y REM HGS</t>
  </si>
  <si>
    <t>E012QA25602301</t>
  </si>
  <si>
    <t>TERMINACIÓN AMP Y REM HOSP GRAL SILAO</t>
  </si>
  <si>
    <t>E012QA27642301</t>
  </si>
  <si>
    <t>E012QA28112201</t>
  </si>
  <si>
    <t>AMPLIACIÓN HEM INFANTIL LEÓN</t>
  </si>
  <si>
    <t>E012QA28142201</t>
  </si>
  <si>
    <t>CA SUSTITUCIÓN CAISES VILLAGRÁN</t>
  </si>
  <si>
    <t>E012QA28292201</t>
  </si>
  <si>
    <t>CA UMAPS EL CARRICILLO, ATARJEA</t>
  </si>
  <si>
    <t>E012QA28762301</t>
  </si>
  <si>
    <t>TERMINACIÓN UMAPS LUCIO CABAÑAS IRAPUATO</t>
  </si>
  <si>
    <t>E012QA28772202</t>
  </si>
  <si>
    <t>HOSPITAL GENERAL DE CELAYA - AMPLIACIÓN Y REMODELACIÓN</t>
  </si>
  <si>
    <t>E012QA29812201</t>
  </si>
  <si>
    <t>SUSTITUCIÓN UMAPS LOS CASTILLOS, LEÓN</t>
  </si>
  <si>
    <t>E012QA32952201</t>
  </si>
  <si>
    <t>CA HG URIANGATO AMP Y REM</t>
  </si>
  <si>
    <t>E012QA32952301</t>
  </si>
  <si>
    <t>TERMINACIÓN HG URIANGATO (AMP Y FORT)</t>
  </si>
  <si>
    <t>E012QA33012201</t>
  </si>
  <si>
    <t>TORRE MÉDICA DEL HOSPITAL GENERAL DE IRAPUATO</t>
  </si>
  <si>
    <t>E012QA33052201</t>
  </si>
  <si>
    <t>CA UMAPS VALTIERRA, SALAMANCA</t>
  </si>
  <si>
    <t>E012QA33052301</t>
  </si>
  <si>
    <t>TERMINACIÓN UMAPS VALTIERRA SALAMANCA (SUST)</t>
  </si>
  <si>
    <t>E012QA34182201</t>
  </si>
  <si>
    <t>CENTRO DE SALUD XICHÚ</t>
  </si>
  <si>
    <t>E012QA36452202</t>
  </si>
  <si>
    <t>UMAPS JALPA DE CÁNOVAS EN PURÍSIMA DEL RINCÓN ( SUSTITUCIÓN)</t>
  </si>
  <si>
    <t>E012QA37012301</t>
  </si>
  <si>
    <t>CENTRO DE ATENCIÓN INTEGRAL EN SERVICIOS ESENCIALES DE SALUD (CAISES) LEÓN</t>
  </si>
  <si>
    <t>E012QA37732201</t>
  </si>
  <si>
    <t>INFRAESTRUCTURA EN EL CENTRO DE ATENCIÓN INTEGRAL DE SERVICIOS ESENCIALES EN SALUD (CAISES) COLÓN EN</t>
  </si>
  <si>
    <t>TOTAL PROYECTOS DE INVERSIÓN DE INFRAESTRUCTURA</t>
  </si>
  <si>
    <t xml:space="preserve">TOTAL PROGRAMAS Y PROYECTOS DE INVERSIÓN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</si>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</sst>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 #,##0_-;_-* &quot;-&quot;_-;_-@_-"/>
    <numFmt numFmtId="44" formatCode="_-&quot;$&quot;* #,##0.00_-;\-&quot;$&quot;* #,##0.00_-;_-&quot;$&quot;* &quot;-&quot;??_-;_-@_-"/>
    <numFmt numFmtId="43" formatCode="_-* #,##0.00_-;\-* #,##0.00_-;_-* &quot;-&quot;??_-;_-@_-"/>
    <numFmt numFmtId="164" formatCode="#,##0.00_ ;[Red]\-#,##0.00\ "/>
    <numFmt numFmtId="165" formatCode="_ &quot;$&quot;\ * #,##0.00_ ;_ &quot;$&quot;\ * \-#,##0.00_ ;_ &quot;$&quot;\ * &quot;-&quot;??_ ;_ @_ "/>
    <numFmt numFmtId="166" formatCode="_-&quot;$&quot;* #,##0_-;\-&quot;$&quot;* #,##0_-;_-&quot;$&quot;* &quot;-&quot;??_-;_-@_-"/>
    <numFmt numFmtId="167" formatCode="_(* #,##0.00_);_(* \(#,##0.00\);_(* &quot;-&quot;??_);_(@_)"/>
  </numFmts>
  <fonts count="66" x14ac:knownFonts="1">
    <font>
      <sz val="11"/>
      <color theme="1"/>
      <name val="Calibri"/>
      <family val="2"/>
      <scheme val="minor"/>
    </font>
    <font>
      <b/>
      <sz val="10"/>
      <name val="Calibri Light"/>
      <family val="2"/>
    </font>
    <font>
      <sz val="10"/>
      <name val="Calibri Light"/>
      <family val="2"/>
    </font>
    <font>
      <sz val="8"/>
      <color theme="1"/>
      <name val="Arial"/>
      <family val="2"/>
    </font>
    <font>
      <sz val="10"/>
      <color theme="1"/>
      <name val="Arial"/>
      <family val="2"/>
    </font>
    <font>
      <sz val="10"/>
      <color rgb="FFFF0000"/>
      <name val="Arial"/>
      <family val="2"/>
    </font>
    <font>
      <sz val="10"/>
      <color theme="0"/>
      <name val="Calibri Light"/>
      <family val="2"/>
    </font>
    <font>
      <b/>
      <sz val="10"/>
      <color theme="0"/>
      <name val="Calibri Light"/>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theme="0"/>
      <name val="Arial"/>
      <family val="2"/>
    </font>
    <font>
      <b/>
      <sz val="10"/>
      <color theme="1"/>
      <name val="Arial"/>
      <family val="2"/>
    </font>
    <font>
      <sz val="10"/>
      <color theme="0"/>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i/>
      <sz val="10"/>
      <color rgb="FF7F7F7F"/>
      <name val="Arial"/>
      <family val="2"/>
    </font>
    <font>
      <b/>
      <sz val="18"/>
      <color theme="3"/>
      <name val="Cambria"/>
      <family val="2"/>
      <scheme val="major"/>
    </font>
    <font>
      <sz val="11"/>
      <color rgb="FF9C6500"/>
      <name val="Calibri"/>
      <family val="2"/>
      <scheme val="minor"/>
    </font>
    <font>
      <b/>
      <sz val="8"/>
      <color theme="1"/>
      <name val="Arial"/>
      <family val="2"/>
    </font>
    <font>
      <sz val="11"/>
      <color rgb="FF000000"/>
      <name val="Calibri"/>
      <family val="2"/>
    </font>
    <font>
      <sz val="10"/>
      <color indexed="8"/>
      <name val="Arial"/>
      <family val="2"/>
    </font>
    <font>
      <b/>
      <sz val="10"/>
      <color indexed="8"/>
      <name val="Arial"/>
      <family val="2"/>
    </font>
    <font>
      <b/>
      <sz val="8"/>
      <name val="Arial"/>
      <family val="2"/>
    </font>
    <font>
      <sz val="8"/>
      <color theme="0"/>
      <name val="Arial"/>
      <family val="2"/>
    </font>
    <font>
      <sz val="8"/>
      <name val="Arial"/>
      <family val="2"/>
    </font>
    <font>
      <vertAlign val="superscript"/>
      <sz val="8"/>
      <name val="Arial"/>
      <family val="2"/>
    </font>
    <font>
      <vertAlign val="superscript"/>
      <sz val="8"/>
      <color rgb="FF0070C0"/>
      <name val="Arial"/>
      <family val="2"/>
    </font>
    <font>
      <vertAlign val="superscript"/>
      <sz val="8"/>
      <color theme="1"/>
      <name val="Arial"/>
      <family val="2"/>
    </font>
    <font>
      <sz val="9"/>
      <color theme="1"/>
      <name val="Arial"/>
      <family val="2"/>
    </font>
    <font>
      <sz val="9"/>
      <name val="Arial"/>
      <family val="2"/>
    </font>
    <font>
      <sz val="10"/>
      <color theme="1"/>
      <name val="Times New Roman"/>
      <family val="2"/>
    </font>
    <font>
      <b/>
      <sz val="9"/>
      <name val="Arial"/>
      <family val="2"/>
    </font>
    <font>
      <b/>
      <sz val="8"/>
      <color rgb="FF000000"/>
      <name val="Arial"/>
      <family val="2"/>
    </font>
    <font>
      <sz val="11"/>
      <color indexed="8"/>
      <name val="Calibri"/>
      <family val="2"/>
    </font>
    <font>
      <b/>
      <sz val="8"/>
      <color indexed="8"/>
      <name val="Arial"/>
      <family val="2"/>
    </font>
    <font>
      <sz val="8"/>
      <color rgb="FF000000"/>
      <name val="Arial"/>
      <family val="2"/>
    </font>
    <font>
      <sz val="8"/>
      <color indexed="8"/>
      <name val="Arial"/>
      <family val="2"/>
    </font>
    <font>
      <b/>
      <sz val="10"/>
      <name val="Arial"/>
      <family val="2"/>
    </font>
    <font>
      <b/>
      <sz val="9"/>
      <color theme="1"/>
      <name val="Arial"/>
      <family val="2"/>
    </font>
    <font>
      <sz val="9"/>
      <color theme="0"/>
      <name val="Arial"/>
      <family val="2"/>
    </font>
    <font>
      <b/>
      <sz val="8"/>
      <color theme="0"/>
      <name val="Arial"/>
      <family val="2"/>
    </font>
    <font>
      <b/>
      <sz val="9"/>
      <color indexed="8"/>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indexed="40"/>
      </patternFill>
    </fill>
    <fill>
      <patternFill patternType="solid">
        <fgColor theme="0" tint="-0.249977111117893"/>
        <bgColor indexed="64"/>
      </patternFill>
    </fill>
    <fill>
      <patternFill patternType="solid">
        <fgColor theme="0"/>
        <bgColor indexed="13"/>
      </patternFill>
    </fill>
    <fill>
      <patternFill patternType="solid">
        <fgColor indexed="9"/>
        <bgColor indexed="64"/>
      </patternFill>
    </fill>
    <fill>
      <patternFill patternType="solid">
        <fgColor them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right/>
      <top style="thin">
        <color theme="4"/>
      </top>
      <bottom style="thin">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5">
    <xf numFmtId="0" fontId="0" fillId="0" borderId="0"/>
    <xf numFmtId="0" fontId="9" fillId="0" borderId="0" applyNumberFormat="0" applyFill="0" applyBorder="0" applyAlignment="0" applyProtection="0"/>
    <xf numFmtId="0" fontId="8" fillId="11" borderId="18"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25" fillId="0" borderId="0"/>
    <xf numFmtId="0" fontId="28" fillId="12" borderId="0" applyNumberFormat="0" applyBorder="0" applyAlignment="0" applyProtection="0"/>
    <xf numFmtId="0" fontId="28" fillId="16" borderId="0" applyNumberFormat="0" applyBorder="0" applyAlignment="0" applyProtection="0"/>
    <xf numFmtId="0" fontId="4" fillId="0" borderId="0"/>
    <xf numFmtId="43" fontId="25" fillId="0" borderId="0" applyFont="0" applyFill="0" applyBorder="0" applyAlignment="0" applyProtection="0"/>
    <xf numFmtId="0" fontId="25" fillId="0" borderId="0"/>
    <xf numFmtId="0" fontId="25" fillId="0" borderId="0"/>
    <xf numFmtId="0" fontId="28" fillId="28" borderId="0" applyNumberFormat="0" applyBorder="0" applyAlignment="0" applyProtection="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0" fontId="25" fillId="0" borderId="0"/>
    <xf numFmtId="0" fontId="8" fillId="0" borderId="0"/>
    <xf numFmtId="43" fontId="8" fillId="0" borderId="0" applyFont="0" applyFill="0" applyBorder="0" applyAlignment="0" applyProtection="0"/>
    <xf numFmtId="0" fontId="4" fillId="0" borderId="0"/>
    <xf numFmtId="0" fontId="4" fillId="0" borderId="0"/>
    <xf numFmtId="0" fontId="4" fillId="11" borderId="18" applyNumberFormat="0" applyFont="0" applyAlignment="0" applyProtection="0"/>
    <xf numFmtId="43" fontId="8" fillId="0" borderId="0" applyFont="0" applyFill="0" applyBorder="0" applyAlignment="0" applyProtection="0"/>
    <xf numFmtId="43" fontId="4" fillId="0" borderId="0" applyFont="0" applyFill="0" applyBorder="0" applyAlignment="0" applyProtection="0"/>
    <xf numFmtId="0" fontId="4" fillId="13" borderId="0" applyNumberFormat="0" applyBorder="0" applyAlignment="0" applyProtection="0"/>
    <xf numFmtId="0" fontId="36" fillId="9" borderId="15" applyNumberFormat="0" applyAlignment="0" applyProtection="0"/>
    <xf numFmtId="0" fontId="29" fillId="0" borderId="11" applyNumberFormat="0" applyFill="0" applyAlignment="0" applyProtection="0"/>
    <xf numFmtId="0" fontId="30" fillId="0" borderId="12" applyNumberFormat="0" applyFill="0" applyAlignment="0" applyProtection="0"/>
    <xf numFmtId="0" fontId="35" fillId="8" borderId="14" applyNumberFormat="0" applyAlignment="0" applyProtection="0"/>
    <xf numFmtId="0" fontId="38" fillId="0" borderId="16" applyNumberFormat="0" applyFill="0" applyAlignment="0" applyProtection="0"/>
    <xf numFmtId="0" fontId="27" fillId="0" borderId="19" applyNumberFormat="0" applyFill="0" applyAlignment="0" applyProtection="0"/>
    <xf numFmtId="0" fontId="34" fillId="7" borderId="0" applyNumberFormat="0" applyBorder="0" applyAlignment="0" applyProtection="0"/>
    <xf numFmtId="0" fontId="5" fillId="0" borderId="0" applyNumberFormat="0" applyFill="0" applyBorder="0" applyAlignment="0" applyProtection="0"/>
    <xf numFmtId="0" fontId="32" fillId="5" borderId="0" applyNumberFormat="0" applyBorder="0" applyAlignment="0" applyProtection="0"/>
    <xf numFmtId="0" fontId="26" fillId="10" borderId="17" applyNumberFormat="0" applyAlignment="0" applyProtection="0"/>
    <xf numFmtId="0" fontId="31" fillId="0" borderId="0" applyNumberFormat="0" applyFill="0" applyBorder="0" applyAlignment="0" applyProtection="0"/>
    <xf numFmtId="0" fontId="39" fillId="0" borderId="0" applyNumberFormat="0" applyFill="0" applyBorder="0" applyAlignment="0" applyProtection="0"/>
    <xf numFmtId="0" fontId="37" fillId="9" borderId="14" applyNumberFormat="0" applyAlignment="0" applyProtection="0"/>
    <xf numFmtId="43" fontId="25" fillId="0" borderId="0" applyFont="0" applyFill="0" applyBorder="0" applyAlignment="0" applyProtection="0"/>
    <xf numFmtId="0" fontId="25" fillId="0" borderId="0"/>
    <xf numFmtId="0" fontId="33" fillId="6" borderId="0" applyNumberFormat="0" applyBorder="0" applyAlignment="0" applyProtection="0"/>
    <xf numFmtId="43" fontId="8" fillId="0" borderId="0" applyFont="0" applyFill="0" applyBorder="0" applyAlignment="0" applyProtection="0"/>
    <xf numFmtId="0" fontId="31" fillId="0" borderId="13" applyNumberFormat="0" applyFill="0" applyAlignment="0" applyProtection="0"/>
    <xf numFmtId="43"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28" fillId="27"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28" fillId="35" borderId="0" applyNumberFormat="0" applyBorder="0" applyAlignment="0" applyProtection="0"/>
    <xf numFmtId="0" fontId="4" fillId="0" borderId="0"/>
    <xf numFmtId="0" fontId="8" fillId="0" borderId="0"/>
    <xf numFmtId="0" fontId="25" fillId="0" borderId="0"/>
    <xf numFmtId="0" fontId="40" fillId="0" borderId="0" applyNumberFormat="0" applyFill="0" applyBorder="0" applyAlignment="0" applyProtection="0"/>
    <xf numFmtId="0" fontId="10" fillId="0" borderId="11" applyNumberFormat="0" applyFill="0" applyAlignment="0" applyProtection="0"/>
    <xf numFmtId="0" fontId="12" fillId="0" borderId="0" applyNumberFormat="0" applyFill="0" applyBorder="0" applyAlignment="0" applyProtection="0"/>
    <xf numFmtId="0" fontId="17" fillId="9" borderId="15" applyNumberFormat="0" applyAlignment="0" applyProtection="0"/>
    <xf numFmtId="0" fontId="4" fillId="0" borderId="0"/>
    <xf numFmtId="0" fontId="4" fillId="0" borderId="0"/>
    <xf numFmtId="0" fontId="25" fillId="0" borderId="0"/>
    <xf numFmtId="0" fontId="4" fillId="0" borderId="0"/>
    <xf numFmtId="0" fontId="11" fillId="0" borderId="12" applyNumberFormat="0" applyFill="0" applyAlignment="0" applyProtection="0"/>
    <xf numFmtId="0" fontId="12" fillId="0" borderId="13" applyNumberFormat="0" applyFill="0" applyAlignment="0" applyProtection="0"/>
    <xf numFmtId="0" fontId="13" fillId="5" borderId="0" applyNumberFormat="0" applyBorder="0" applyAlignment="0" applyProtection="0"/>
    <xf numFmtId="0" fontId="14" fillId="6" borderId="0" applyNumberFormat="0" applyBorder="0" applyAlignment="0" applyProtection="0"/>
    <xf numFmtId="0" fontId="41" fillId="7" borderId="0" applyNumberFormat="0" applyBorder="0" applyAlignment="0" applyProtection="0"/>
    <xf numFmtId="0" fontId="16" fillId="8" borderId="14" applyNumberFormat="0" applyAlignment="0" applyProtection="0"/>
    <xf numFmtId="0" fontId="18" fillId="9" borderId="14" applyNumberFormat="0" applyAlignment="0" applyProtection="0"/>
    <xf numFmtId="0" fontId="19" fillId="0" borderId="16" applyNumberFormat="0" applyFill="0" applyAlignment="0" applyProtection="0"/>
    <xf numFmtId="0" fontId="20" fillId="10" borderId="1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24" fillId="35"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4" fillId="0" borderId="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8" applyNumberFormat="0" applyFont="0" applyAlignment="0" applyProtection="0"/>
    <xf numFmtId="0" fontId="4" fillId="0" borderId="0"/>
    <xf numFmtId="0" fontId="25" fillId="0" borderId="0"/>
    <xf numFmtId="0" fontId="4" fillId="0" borderId="0"/>
    <xf numFmtId="0" fontId="4" fillId="0" borderId="0"/>
    <xf numFmtId="0" fontId="4" fillId="0" borderId="0"/>
    <xf numFmtId="0" fontId="4" fillId="0" borderId="0"/>
    <xf numFmtId="0" fontId="25" fillId="0" borderId="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0" fontId="8" fillId="11" borderId="18" applyNumberFormat="0" applyFont="0" applyAlignment="0" applyProtection="0"/>
    <xf numFmtId="0" fontId="10" fillId="0" borderId="11" applyNumberFormat="0" applyFill="0" applyAlignment="0" applyProtection="0"/>
    <xf numFmtId="0" fontId="13" fillId="5" borderId="0" applyNumberFormat="0" applyBorder="0" applyAlignment="0" applyProtection="0"/>
    <xf numFmtId="0" fontId="15" fillId="7" borderId="0" applyNumberFormat="0" applyBorder="0" applyAlignment="0" applyProtection="0"/>
    <xf numFmtId="0" fontId="8" fillId="11" borderId="18" applyNumberFormat="0" applyFont="0" applyAlignment="0" applyProtection="0"/>
    <xf numFmtId="0" fontId="8" fillId="13"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0" borderId="0"/>
    <xf numFmtId="0" fontId="8" fillId="0" borderId="0"/>
    <xf numFmtId="0" fontId="43" fillId="0" borderId="0"/>
    <xf numFmtId="0" fontId="8" fillId="0" borderId="0"/>
    <xf numFmtId="0" fontId="43" fillId="0" borderId="0"/>
    <xf numFmtId="0" fontId="8" fillId="0" borderId="0"/>
    <xf numFmtId="0" fontId="8" fillId="0" borderId="0"/>
    <xf numFmtId="4" fontId="44" fillId="37" borderId="20" applyNumberFormat="0" applyProtection="0">
      <alignment horizontal="left" vertical="center" indent="1"/>
    </xf>
    <xf numFmtId="4" fontId="45" fillId="37" borderId="0" applyNumberFormat="0" applyProtection="0">
      <alignment horizontal="left" vertical="center" indent="1"/>
    </xf>
    <xf numFmtId="0" fontId="8" fillId="0" borderId="0"/>
    <xf numFmtId="0" fontId="8" fillId="0" borderId="0"/>
    <xf numFmtId="0" fontId="3" fillId="0" borderId="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54" fillId="0" borderId="0"/>
    <xf numFmtId="0" fontId="8" fillId="0" borderId="0"/>
    <xf numFmtId="43" fontId="57" fillId="0" borderId="0" applyFont="0" applyFill="0" applyBorder="0" applyAlignment="0" applyProtection="0"/>
    <xf numFmtId="0" fontId="54" fillId="0" borderId="0"/>
    <xf numFmtId="44" fontId="3" fillId="0" borderId="0" applyFont="0" applyFill="0" applyBorder="0" applyAlignment="0" applyProtection="0"/>
    <xf numFmtId="9" fontId="3" fillId="0" borderId="0" applyFont="0" applyFill="0" applyBorder="0" applyAlignment="0" applyProtection="0"/>
    <xf numFmtId="0" fontId="8" fillId="0" borderId="0"/>
  </cellStyleXfs>
  <cellXfs count="391">
    <xf numFmtId="0" fontId="0" fillId="0" borderId="0" xfId="0"/>
    <xf numFmtId="0" fontId="1" fillId="2" borderId="1" xfId="0" applyFont="1" applyFill="1" applyBorder="1" applyAlignment="1">
      <alignment horizontal="center" vertical="center" wrapText="1"/>
    </xf>
    <xf numFmtId="0" fontId="2" fillId="0" borderId="0" xfId="0" applyFont="1"/>
    <xf numFmtId="0" fontId="1" fillId="2" borderId="5" xfId="0" applyFont="1" applyFill="1" applyBorder="1" applyAlignment="1">
      <alignment horizontal="justify" vertical="top"/>
    </xf>
    <xf numFmtId="0" fontId="1" fillId="2" borderId="6" xfId="0" applyFont="1" applyFill="1" applyBorder="1" applyAlignment="1">
      <alignment horizontal="justify" vertical="top"/>
    </xf>
    <xf numFmtId="0" fontId="1" fillId="0" borderId="0" xfId="0" applyFont="1" applyBorder="1" applyAlignment="1">
      <alignment horizontal="justify" vertical="top"/>
    </xf>
    <xf numFmtId="0" fontId="2" fillId="0" borderId="0" xfId="0" applyFont="1" applyBorder="1"/>
    <xf numFmtId="0" fontId="2" fillId="0" borderId="0" xfId="0" applyFont="1" applyBorder="1" applyAlignment="1">
      <alignment horizontal="justify" vertical="top"/>
    </xf>
    <xf numFmtId="0" fontId="1" fillId="3" borderId="0" xfId="0" applyFont="1" applyFill="1" applyBorder="1" applyAlignment="1">
      <alignment horizontal="center"/>
    </xf>
    <xf numFmtId="0" fontId="1" fillId="4" borderId="0" xfId="0" applyFont="1" applyFill="1" applyBorder="1" applyAlignment="1">
      <alignment horizontal="justify" vertical="top"/>
    </xf>
    <xf numFmtId="0" fontId="2" fillId="3" borderId="0" xfId="0" applyFont="1" applyFill="1" applyBorder="1" applyAlignment="1">
      <alignment horizontal="justify" vertical="top"/>
    </xf>
    <xf numFmtId="0" fontId="3" fillId="3" borderId="0" xfId="0" applyFont="1" applyFill="1"/>
    <xf numFmtId="0" fontId="4" fillId="0" borderId="0" xfId="0" applyFont="1"/>
    <xf numFmtId="0" fontId="5" fillId="0" borderId="0" xfId="0" applyFont="1" applyAlignment="1">
      <alignment horizontal="center"/>
    </xf>
    <xf numFmtId="0" fontId="1" fillId="3" borderId="0" xfId="0" applyFont="1" applyFill="1" applyBorder="1" applyAlignment="1">
      <alignment horizontal="justify" vertical="top"/>
    </xf>
    <xf numFmtId="0" fontId="1" fillId="2" borderId="1" xfId="0" applyFont="1" applyFill="1" applyBorder="1" applyAlignment="1">
      <alignment horizontal="justify" vertical="top"/>
    </xf>
    <xf numFmtId="0" fontId="1" fillId="4" borderId="3" xfId="0" applyFont="1" applyFill="1" applyBorder="1" applyAlignment="1">
      <alignment horizontal="justify" vertical="top"/>
    </xf>
    <xf numFmtId="0" fontId="1" fillId="0" borderId="3" xfId="0" applyFont="1" applyBorder="1" applyAlignment="1">
      <alignment horizontal="justify" vertical="top"/>
    </xf>
    <xf numFmtId="0" fontId="2" fillId="0" borderId="3" xfId="0" applyFont="1" applyBorder="1" applyAlignment="1">
      <alignment horizontal="justify" vertical="top"/>
    </xf>
    <xf numFmtId="0" fontId="1" fillId="3" borderId="3" xfId="0" applyFont="1" applyFill="1" applyBorder="1" applyAlignment="1">
      <alignment horizontal="justify" vertical="top"/>
    </xf>
    <xf numFmtId="0" fontId="2" fillId="3" borderId="3" xfId="0" applyFont="1" applyFill="1" applyBorder="1" applyAlignment="1">
      <alignment horizontal="justify" vertical="top"/>
    </xf>
    <xf numFmtId="0" fontId="2" fillId="0" borderId="10" xfId="0" applyFont="1" applyBorder="1" applyAlignment="1">
      <alignment horizontal="justify" vertical="top"/>
    </xf>
    <xf numFmtId="0" fontId="6" fillId="3" borderId="0" xfId="0" applyFont="1" applyFill="1" applyBorder="1"/>
    <xf numFmtId="0" fontId="7" fillId="3" borderId="0" xfId="0" applyFont="1" applyFill="1" applyBorder="1" applyAlignment="1">
      <alignment horizontal="justify" vertical="top"/>
    </xf>
    <xf numFmtId="0" fontId="6" fillId="3" borderId="0" xfId="0" applyFont="1" applyFill="1" applyBorder="1" applyAlignment="1">
      <alignment horizontal="justify" vertical="top"/>
    </xf>
    <xf numFmtId="0" fontId="1" fillId="3" borderId="0" xfId="0" applyFont="1" applyFill="1" applyBorder="1" applyAlignment="1">
      <alignment horizontal="right"/>
    </xf>
    <xf numFmtId="0" fontId="1" fillId="3" borderId="8" xfId="0" applyNumberFormat="1" applyFont="1" applyFill="1" applyBorder="1" applyAlignment="1" applyProtection="1">
      <protection locked="0"/>
    </xf>
    <xf numFmtId="0" fontId="1" fillId="3" borderId="8" xfId="0" applyFont="1" applyFill="1" applyBorder="1" applyAlignment="1">
      <alignment horizontal="center"/>
    </xf>
    <xf numFmtId="164" fontId="1" fillId="2" borderId="1" xfId="0" applyNumberFormat="1" applyFont="1" applyFill="1" applyBorder="1"/>
    <xf numFmtId="164" fontId="1" fillId="2" borderId="7" xfId="0" applyNumberFormat="1" applyFont="1" applyFill="1" applyBorder="1"/>
    <xf numFmtId="164" fontId="1" fillId="4" borderId="3" xfId="0" applyNumberFormat="1" applyFont="1" applyFill="1" applyBorder="1"/>
    <xf numFmtId="164" fontId="1" fillId="4" borderId="4" xfId="0" applyNumberFormat="1" applyFont="1" applyFill="1" applyBorder="1"/>
    <xf numFmtId="164" fontId="1" fillId="0" borderId="3" xfId="0" applyNumberFormat="1" applyFont="1" applyBorder="1"/>
    <xf numFmtId="164" fontId="1" fillId="0" borderId="4" xfId="0" applyNumberFormat="1" applyFont="1" applyBorder="1"/>
    <xf numFmtId="164" fontId="2" fillId="0" borderId="3" xfId="0" applyNumberFormat="1" applyFont="1" applyBorder="1"/>
    <xf numFmtId="164" fontId="2" fillId="0" borderId="4" xfId="0" applyNumberFormat="1" applyFont="1" applyBorder="1"/>
    <xf numFmtId="164" fontId="2" fillId="4" borderId="3" xfId="0" applyNumberFormat="1" applyFont="1" applyFill="1" applyBorder="1"/>
    <xf numFmtId="164" fontId="2" fillId="4" borderId="4" xfId="0" applyNumberFormat="1" applyFont="1" applyFill="1" applyBorder="1"/>
    <xf numFmtId="164" fontId="2" fillId="0" borderId="10" xfId="0" applyNumberFormat="1" applyFont="1" applyBorder="1"/>
    <xf numFmtId="164" fontId="1" fillId="2" borderId="5" xfId="0" applyNumberFormat="1" applyFont="1" applyFill="1" applyBorder="1"/>
    <xf numFmtId="164" fontId="23" fillId="0" borderId="21" xfId="0" applyNumberFormat="1" applyFont="1" applyBorder="1"/>
    <xf numFmtId="164" fontId="2" fillId="0" borderId="0" xfId="0" applyNumberFormat="1" applyFont="1"/>
    <xf numFmtId="0" fontId="42" fillId="36" borderId="0" xfId="0" applyFont="1" applyFill="1"/>
    <xf numFmtId="0" fontId="1" fillId="3" borderId="0" xfId="0" applyFont="1" applyFill="1"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6" fillId="38" borderId="5" xfId="170" applyFont="1" applyFill="1" applyBorder="1" applyAlignment="1" applyProtection="1">
      <alignment horizontal="center" vertical="center" wrapText="1"/>
      <protection locked="0"/>
    </xf>
    <xf numFmtId="0" fontId="46" fillId="38" borderId="6" xfId="170" applyFont="1" applyFill="1" applyBorder="1" applyAlignment="1" applyProtection="1">
      <alignment horizontal="center" vertical="center" wrapText="1"/>
      <protection locked="0"/>
    </xf>
    <xf numFmtId="0" fontId="46" fillId="38" borderId="7" xfId="170" applyFont="1" applyFill="1" applyBorder="1" applyAlignment="1" applyProtection="1">
      <alignment horizontal="center" vertical="center" wrapText="1"/>
      <protection locked="0"/>
    </xf>
    <xf numFmtId="0" fontId="42" fillId="0" borderId="0" xfId="170" applyFont="1" applyFill="1" applyBorder="1" applyAlignment="1" applyProtection="1">
      <alignment vertical="top"/>
      <protection locked="0"/>
    </xf>
    <xf numFmtId="0" fontId="46" fillId="38" borderId="22" xfId="170" applyFont="1" applyFill="1" applyBorder="1" applyAlignment="1">
      <alignment horizontal="center" vertical="center"/>
    </xf>
    <xf numFmtId="0" fontId="46" fillId="38" borderId="23" xfId="170" applyFont="1" applyFill="1" applyBorder="1" applyAlignment="1">
      <alignment horizontal="center" vertical="center"/>
    </xf>
    <xf numFmtId="0" fontId="46" fillId="38" borderId="2" xfId="170" applyFont="1" applyFill="1" applyBorder="1" applyAlignment="1">
      <alignment horizontal="center" vertical="center" wrapText="1"/>
    </xf>
    <xf numFmtId="0" fontId="46" fillId="38" borderId="24" xfId="170" applyFont="1" applyFill="1" applyBorder="1" applyAlignment="1">
      <alignment horizontal="center" vertical="center"/>
    </xf>
    <xf numFmtId="0" fontId="46" fillId="38" borderId="4" xfId="170" applyFont="1" applyFill="1" applyBorder="1" applyAlignment="1">
      <alignment horizontal="center" vertical="center"/>
    </xf>
    <xf numFmtId="0" fontId="46" fillId="38" borderId="7" xfId="170" applyFont="1" applyFill="1" applyBorder="1" applyAlignment="1">
      <alignment horizontal="center" vertical="center" wrapText="1"/>
    </xf>
    <xf numFmtId="0" fontId="46" fillId="38" borderId="1" xfId="170" applyFont="1" applyFill="1" applyBorder="1" applyAlignment="1">
      <alignment horizontal="center" vertical="center" wrapText="1"/>
    </xf>
    <xf numFmtId="0" fontId="46" fillId="38" borderId="5" xfId="170" applyFont="1" applyFill="1" applyBorder="1" applyAlignment="1">
      <alignment horizontal="center" vertical="center" wrapText="1"/>
    </xf>
    <xf numFmtId="0" fontId="46" fillId="38" borderId="10" xfId="170" applyFont="1" applyFill="1" applyBorder="1" applyAlignment="1">
      <alignment horizontal="center" vertical="center" wrapText="1"/>
    </xf>
    <xf numFmtId="0" fontId="3" fillId="0" borderId="0" xfId="170" applyFont="1" applyFill="1" applyBorder="1" applyAlignment="1" applyProtection="1">
      <alignment horizontal="center" vertical="top"/>
      <protection locked="0"/>
    </xf>
    <xf numFmtId="0" fontId="46" fillId="38" borderId="25" xfId="170" applyFont="1" applyFill="1" applyBorder="1" applyAlignment="1">
      <alignment horizontal="center" vertical="center"/>
    </xf>
    <xf numFmtId="0" fontId="46" fillId="38" borderId="26" xfId="170" applyFont="1" applyFill="1" applyBorder="1" applyAlignment="1">
      <alignment horizontal="center" vertical="center"/>
    </xf>
    <xf numFmtId="0" fontId="46" fillId="38" borderId="7" xfId="170" quotePrefix="1" applyFont="1" applyFill="1" applyBorder="1" applyAlignment="1">
      <alignment horizontal="center" vertical="center" wrapText="1"/>
    </xf>
    <xf numFmtId="0" fontId="46" fillId="38" borderId="1" xfId="170" quotePrefix="1" applyFont="1" applyFill="1" applyBorder="1" applyAlignment="1">
      <alignment horizontal="center" vertical="center" wrapText="1"/>
    </xf>
    <xf numFmtId="0" fontId="3" fillId="0" borderId="24" xfId="170" applyFont="1" applyFill="1" applyBorder="1" applyAlignment="1" applyProtection="1">
      <alignment vertical="top"/>
      <protection locked="0"/>
    </xf>
    <xf numFmtId="0" fontId="3" fillId="0" borderId="0" xfId="170" applyFont="1" applyFill="1" applyBorder="1" applyAlignment="1" applyProtection="1">
      <alignment vertical="top" wrapText="1"/>
      <protection locked="0"/>
    </xf>
    <xf numFmtId="3" fontId="3" fillId="0" borderId="2" xfId="18" applyNumberFormat="1" applyFont="1" applyFill="1" applyBorder="1" applyAlignment="1" applyProtection="1">
      <alignment vertical="top"/>
      <protection locked="0"/>
    </xf>
    <xf numFmtId="3" fontId="3" fillId="0" borderId="2" xfId="170" applyNumberFormat="1" applyFont="1" applyFill="1" applyBorder="1" applyAlignment="1" applyProtection="1">
      <alignment vertical="top"/>
      <protection locked="0"/>
    </xf>
    <xf numFmtId="49" fontId="47" fillId="0" borderId="0" xfId="170" applyNumberFormat="1" applyFont="1" applyFill="1" applyBorder="1" applyAlignment="1" applyProtection="1">
      <alignment vertical="top"/>
      <protection locked="0"/>
    </xf>
    <xf numFmtId="0" fontId="3" fillId="0" borderId="0" xfId="170" applyFont="1" applyFill="1" applyBorder="1" applyAlignment="1" applyProtection="1">
      <alignment vertical="top"/>
      <protection locked="0"/>
    </xf>
    <xf numFmtId="0" fontId="48" fillId="0" borderId="24" xfId="170" applyFont="1" applyFill="1" applyBorder="1" applyAlignment="1" applyProtection="1">
      <alignment vertical="top"/>
      <protection locked="0"/>
    </xf>
    <xf numFmtId="0" fontId="48" fillId="0" borderId="0" xfId="170" applyFont="1" applyFill="1" applyBorder="1" applyAlignment="1" applyProtection="1">
      <alignment vertical="top" wrapText="1"/>
      <protection locked="0"/>
    </xf>
    <xf numFmtId="3" fontId="3" fillId="0" borderId="3" xfId="18" applyNumberFormat="1" applyFont="1" applyFill="1" applyBorder="1" applyAlignment="1" applyProtection="1">
      <alignment vertical="top"/>
      <protection locked="0"/>
    </xf>
    <xf numFmtId="3" fontId="3" fillId="0" borderId="3" xfId="170" applyNumberFormat="1" applyFont="1" applyFill="1" applyBorder="1" applyAlignment="1" applyProtection="1">
      <alignment vertical="top"/>
      <protection locked="0"/>
    </xf>
    <xf numFmtId="0" fontId="0" fillId="0" borderId="24" xfId="170" applyFont="1" applyFill="1" applyBorder="1" applyAlignment="1" applyProtection="1">
      <alignment vertical="top"/>
      <protection locked="0"/>
    </xf>
    <xf numFmtId="3" fontId="3" fillId="0" borderId="10" xfId="170" applyNumberFormat="1" applyFont="1" applyFill="1" applyBorder="1" applyAlignment="1" applyProtection="1">
      <alignment vertical="top"/>
      <protection locked="0"/>
    </xf>
    <xf numFmtId="0" fontId="48" fillId="0" borderId="5" xfId="170" quotePrefix="1" applyFont="1" applyFill="1" applyBorder="1" applyAlignment="1" applyProtection="1">
      <alignment horizontal="center" vertical="top"/>
      <protection locked="0"/>
    </xf>
    <xf numFmtId="0" fontId="46" fillId="0" borderId="6" xfId="170" applyFont="1" applyFill="1" applyBorder="1" applyAlignment="1" applyProtection="1">
      <alignment horizontal="left" vertical="top" indent="3"/>
      <protection locked="0"/>
    </xf>
    <xf numFmtId="3" fontId="46" fillId="0" borderId="1" xfId="170" applyNumberFormat="1" applyFont="1" applyFill="1" applyBorder="1" applyAlignment="1" applyProtection="1">
      <alignment vertical="top"/>
      <protection locked="0"/>
    </xf>
    <xf numFmtId="3" fontId="46" fillId="0" borderId="2" xfId="170" applyNumberFormat="1" applyFont="1" applyFill="1" applyBorder="1" applyAlignment="1" applyProtection="1">
      <alignment horizontal="right" vertical="top"/>
      <protection locked="0"/>
    </xf>
    <xf numFmtId="0" fontId="48" fillId="0" borderId="22" xfId="170" quotePrefix="1" applyFont="1" applyFill="1" applyBorder="1" applyAlignment="1" applyProtection="1">
      <alignment horizontal="center" vertical="top"/>
      <protection locked="0"/>
    </xf>
    <xf numFmtId="0" fontId="48" fillId="0" borderId="9" xfId="170" applyFont="1" applyFill="1" applyBorder="1" applyAlignment="1" applyProtection="1">
      <alignment vertical="top"/>
      <protection locked="0"/>
    </xf>
    <xf numFmtId="3" fontId="46" fillId="0" borderId="9" xfId="170" applyNumberFormat="1" applyFont="1" applyFill="1" applyBorder="1" applyAlignment="1" applyProtection="1">
      <alignment vertical="top"/>
      <protection locked="0"/>
    </xf>
    <xf numFmtId="3" fontId="46" fillId="0" borderId="23" xfId="170" applyNumberFormat="1" applyFont="1" applyFill="1" applyBorder="1" applyAlignment="1" applyProtection="1">
      <alignment vertical="top"/>
      <protection locked="0"/>
    </xf>
    <xf numFmtId="3" fontId="46" fillId="0" borderId="5" xfId="170" applyNumberFormat="1" applyFont="1" applyFill="1" applyBorder="1" applyAlignment="1" applyProtection="1">
      <alignment vertical="top"/>
      <protection locked="0"/>
    </xf>
    <xf numFmtId="3" fontId="46" fillId="0" borderId="6" xfId="170" applyNumberFormat="1" applyFont="1" applyFill="1" applyBorder="1" applyAlignment="1" applyProtection="1">
      <alignment vertical="top"/>
      <protection locked="0"/>
    </xf>
    <xf numFmtId="3" fontId="46" fillId="0" borderId="10" xfId="170" applyNumberFormat="1" applyFont="1" applyFill="1" applyBorder="1" applyAlignment="1" applyProtection="1">
      <alignment horizontal="right" vertical="top"/>
      <protection locked="0"/>
    </xf>
    <xf numFmtId="0" fontId="46" fillId="38" borderId="22" xfId="170" applyFont="1" applyFill="1" applyBorder="1" applyAlignment="1">
      <alignment horizontal="center" vertical="center" wrapText="1"/>
    </xf>
    <xf numFmtId="0" fontId="46" fillId="38" borderId="23" xfId="170" applyFont="1" applyFill="1" applyBorder="1" applyAlignment="1">
      <alignment horizontal="center" vertical="center" wrapText="1"/>
    </xf>
    <xf numFmtId="3" fontId="46" fillId="38" borderId="5" xfId="170" applyNumberFormat="1" applyFont="1" applyFill="1" applyBorder="1" applyAlignment="1" applyProtection="1">
      <alignment horizontal="center" vertical="center" wrapText="1"/>
      <protection locked="0"/>
    </xf>
    <xf numFmtId="3" fontId="46" fillId="38" borderId="6" xfId="170" applyNumberFormat="1" applyFont="1" applyFill="1" applyBorder="1" applyAlignment="1" applyProtection="1">
      <alignment horizontal="center" vertical="center" wrapText="1"/>
      <protection locked="0"/>
    </xf>
    <xf numFmtId="3" fontId="46" fillId="38" borderId="7" xfId="170" applyNumberFormat="1" applyFont="1" applyFill="1" applyBorder="1" applyAlignment="1" applyProtection="1">
      <alignment horizontal="center" vertical="center" wrapText="1"/>
      <protection locked="0"/>
    </xf>
    <xf numFmtId="3" fontId="46" fillId="38" borderId="2" xfId="170" applyNumberFormat="1" applyFont="1" applyFill="1" applyBorder="1" applyAlignment="1">
      <alignment horizontal="center" vertical="center" wrapText="1"/>
    </xf>
    <xf numFmtId="0" fontId="46" fillId="38" borderId="24" xfId="170" applyFont="1" applyFill="1" applyBorder="1" applyAlignment="1">
      <alignment horizontal="center" vertical="center" wrapText="1"/>
    </xf>
    <xf numFmtId="0" fontId="46" fillId="38" borderId="4" xfId="170" applyFont="1" applyFill="1" applyBorder="1" applyAlignment="1">
      <alignment horizontal="center" vertical="center" wrapText="1"/>
    </xf>
    <xf numFmtId="3" fontId="46" fillId="38" borderId="7" xfId="170" applyNumberFormat="1" applyFont="1" applyFill="1" applyBorder="1" applyAlignment="1">
      <alignment horizontal="center" vertical="center" wrapText="1"/>
    </xf>
    <xf numFmtId="3" fontId="46" fillId="38" borderId="1" xfId="170" applyNumberFormat="1" applyFont="1" applyFill="1" applyBorder="1" applyAlignment="1">
      <alignment horizontal="center" vertical="center" wrapText="1"/>
    </xf>
    <xf numFmtId="3" fontId="46" fillId="38" borderId="5" xfId="170" applyNumberFormat="1" applyFont="1" applyFill="1" applyBorder="1" applyAlignment="1">
      <alignment horizontal="center" vertical="center" wrapText="1"/>
    </xf>
    <xf numFmtId="3" fontId="46" fillId="38" borderId="10" xfId="170" applyNumberFormat="1" applyFont="1" applyFill="1" applyBorder="1" applyAlignment="1">
      <alignment horizontal="center" vertical="center" wrapText="1"/>
    </xf>
    <xf numFmtId="0" fontId="46" fillId="38" borderId="25" xfId="170" applyFont="1" applyFill="1" applyBorder="1" applyAlignment="1">
      <alignment horizontal="center" vertical="center" wrapText="1"/>
    </xf>
    <xf numFmtId="0" fontId="46" fillId="38" borderId="26" xfId="170" applyFont="1" applyFill="1" applyBorder="1" applyAlignment="1">
      <alignment horizontal="center" vertical="center" wrapText="1"/>
    </xf>
    <xf numFmtId="3" fontId="46" fillId="38" borderId="7" xfId="170" quotePrefix="1" applyNumberFormat="1" applyFont="1" applyFill="1" applyBorder="1" applyAlignment="1">
      <alignment horizontal="center" vertical="center" wrapText="1"/>
    </xf>
    <xf numFmtId="3" fontId="46" fillId="38" borderId="1" xfId="170" quotePrefix="1" applyNumberFormat="1" applyFont="1" applyFill="1" applyBorder="1" applyAlignment="1">
      <alignment horizontal="center" vertical="center" wrapText="1"/>
    </xf>
    <xf numFmtId="0" fontId="46" fillId="0" borderId="24" xfId="170" applyFont="1" applyFill="1" applyBorder="1" applyAlignment="1" applyProtection="1">
      <alignment horizontal="left" vertical="top"/>
    </xf>
    <xf numFmtId="0" fontId="46" fillId="0" borderId="0" xfId="170" applyFont="1" applyFill="1" applyBorder="1" applyAlignment="1" applyProtection="1">
      <alignment horizontal="justify" vertical="top" wrapText="1"/>
    </xf>
    <xf numFmtId="3" fontId="46" fillId="0" borderId="2" xfId="170" applyNumberFormat="1" applyFont="1" applyFill="1" applyBorder="1" applyAlignment="1" applyProtection="1">
      <alignment vertical="top"/>
      <protection locked="0"/>
    </xf>
    <xf numFmtId="0" fontId="48" fillId="0" borderId="24" xfId="170" applyFont="1" applyFill="1" applyBorder="1" applyAlignment="1" applyProtection="1">
      <alignment horizontal="center" vertical="top"/>
    </xf>
    <xf numFmtId="0" fontId="48" fillId="0" borderId="0" xfId="170" applyFont="1" applyFill="1" applyBorder="1" applyAlignment="1" applyProtection="1">
      <alignment horizontal="left" vertical="top" wrapText="1"/>
    </xf>
    <xf numFmtId="3" fontId="48" fillId="0" borderId="3" xfId="18" applyNumberFormat="1" applyFont="1" applyFill="1" applyBorder="1" applyAlignment="1" applyProtection="1">
      <alignment vertical="top"/>
      <protection locked="0"/>
    </xf>
    <xf numFmtId="3" fontId="48" fillId="0" borderId="3" xfId="170" applyNumberFormat="1" applyFont="1" applyFill="1" applyBorder="1" applyAlignment="1" applyProtection="1">
      <alignment vertical="top"/>
      <protection locked="0"/>
    </xf>
    <xf numFmtId="4" fontId="3" fillId="0" borderId="3" xfId="18" applyNumberFormat="1" applyFont="1" applyFill="1" applyBorder="1" applyAlignment="1" applyProtection="1">
      <alignment vertical="top"/>
      <protection locked="0"/>
    </xf>
    <xf numFmtId="0" fontId="46" fillId="0" borderId="24" xfId="170" applyFont="1" applyFill="1" applyBorder="1" applyAlignment="1" applyProtection="1">
      <alignment horizontal="left" vertical="top" wrapText="1"/>
    </xf>
    <xf numFmtId="0" fontId="46" fillId="0" borderId="4" xfId="170" applyFont="1" applyFill="1" applyBorder="1" applyAlignment="1" applyProtection="1">
      <alignment horizontal="left" vertical="top" wrapText="1"/>
    </xf>
    <xf numFmtId="3" fontId="46" fillId="0" borderId="3" xfId="170" applyNumberFormat="1" applyFont="1" applyFill="1" applyBorder="1" applyAlignment="1" applyProtection="1">
      <alignment vertical="top"/>
      <protection locked="0"/>
    </xf>
    <xf numFmtId="4" fontId="48" fillId="0" borderId="3" xfId="18" applyNumberFormat="1" applyFont="1" applyFill="1" applyBorder="1" applyAlignment="1" applyProtection="1">
      <alignment vertical="top"/>
      <protection locked="0"/>
    </xf>
    <xf numFmtId="0" fontId="46" fillId="0" borderId="24" xfId="170" applyFont="1" applyFill="1" applyBorder="1" applyAlignment="1" applyProtection="1">
      <alignment vertical="top"/>
    </xf>
    <xf numFmtId="0" fontId="46" fillId="0" borderId="0" xfId="170" applyFont="1" applyFill="1" applyBorder="1" applyAlignment="1" applyProtection="1">
      <alignment vertical="top"/>
    </xf>
    <xf numFmtId="0" fontId="46" fillId="0" borderId="24" xfId="10" applyFont="1" applyFill="1" applyBorder="1" applyAlignment="1" applyProtection="1">
      <alignment horizontal="center" vertical="top"/>
    </xf>
    <xf numFmtId="0" fontId="48" fillId="0" borderId="5" xfId="170" quotePrefix="1" applyFont="1" applyFill="1" applyBorder="1" applyAlignment="1" applyProtection="1">
      <alignment horizontal="center" vertical="top"/>
    </xf>
    <xf numFmtId="0" fontId="46" fillId="0" borderId="6" xfId="170" applyFont="1" applyFill="1" applyBorder="1" applyAlignment="1" applyProtection="1">
      <alignment horizontal="center" vertical="top" wrapText="1"/>
    </xf>
    <xf numFmtId="0" fontId="48" fillId="0" borderId="9" xfId="170" quotePrefix="1" applyFont="1" applyFill="1" applyBorder="1" applyAlignment="1" applyProtection="1">
      <alignment horizontal="center" vertical="top"/>
      <protection locked="0"/>
    </xf>
    <xf numFmtId="4" fontId="46" fillId="0" borderId="9" xfId="170" applyNumberFormat="1" applyFont="1" applyFill="1" applyBorder="1" applyAlignment="1" applyProtection="1">
      <alignment vertical="top"/>
      <protection locked="0"/>
    </xf>
    <xf numFmtId="4" fontId="46" fillId="0" borderId="5" xfId="170" applyNumberFormat="1" applyFont="1" applyFill="1" applyBorder="1" applyAlignment="1" applyProtection="1">
      <alignment vertical="top"/>
      <protection locked="0"/>
    </xf>
    <xf numFmtId="4" fontId="46" fillId="0" borderId="7" xfId="170" applyNumberFormat="1" applyFont="1" applyFill="1" applyBorder="1" applyAlignment="1" applyProtection="1">
      <alignment vertical="top"/>
      <protection locked="0"/>
    </xf>
    <xf numFmtId="4" fontId="46" fillId="0" borderId="10" xfId="170" applyNumberFormat="1" applyFont="1" applyFill="1" applyBorder="1" applyAlignment="1" applyProtection="1">
      <alignment vertical="top"/>
      <protection locked="0"/>
    </xf>
    <xf numFmtId="0" fontId="48" fillId="0" borderId="0" xfId="170" quotePrefix="1" applyFont="1" applyFill="1" applyBorder="1" applyAlignment="1" applyProtection="1">
      <alignment horizontal="center" vertical="top"/>
      <protection locked="0"/>
    </xf>
    <xf numFmtId="0" fontId="48" fillId="0" borderId="0" xfId="170" applyFont="1" applyFill="1" applyBorder="1" applyAlignment="1" applyProtection="1">
      <alignment vertical="top"/>
      <protection locked="0"/>
    </xf>
    <xf numFmtId="4" fontId="48" fillId="0" borderId="0" xfId="170" applyNumberFormat="1" applyFont="1" applyFill="1" applyBorder="1" applyAlignment="1" applyProtection="1">
      <alignment vertical="top"/>
      <protection locked="0"/>
    </xf>
    <xf numFmtId="4" fontId="46" fillId="0" borderId="0" xfId="170" applyNumberFormat="1" applyFont="1" applyFill="1" applyBorder="1" applyAlignment="1" applyProtection="1">
      <alignment vertical="top"/>
      <protection locked="0"/>
    </xf>
    <xf numFmtId="0" fontId="3" fillId="0" borderId="0" xfId="146" applyFont="1"/>
    <xf numFmtId="0" fontId="0" fillId="0" borderId="0" xfId="170" applyFont="1" applyFill="1" applyBorder="1" applyAlignment="1" applyProtection="1">
      <alignment horizontal="left" vertical="top" wrapText="1"/>
      <protection locked="0"/>
    </xf>
    <xf numFmtId="0" fontId="0" fillId="0" borderId="0" xfId="170" applyFont="1" applyFill="1" applyBorder="1" applyAlignment="1" applyProtection="1">
      <alignment vertical="top"/>
      <protection locked="0"/>
    </xf>
    <xf numFmtId="3" fontId="3" fillId="0" borderId="0" xfId="170" applyNumberFormat="1" applyFont="1" applyFill="1" applyBorder="1" applyAlignment="1" applyProtection="1">
      <alignment vertical="top"/>
      <protection locked="0"/>
    </xf>
    <xf numFmtId="0" fontId="4" fillId="0" borderId="0" xfId="146" applyFont="1"/>
    <xf numFmtId="0" fontId="4" fillId="0" borderId="8" xfId="146" applyFont="1" applyBorder="1"/>
    <xf numFmtId="0" fontId="4" fillId="3" borderId="0" xfId="146" applyFont="1" applyFill="1"/>
    <xf numFmtId="0" fontId="46" fillId="38" borderId="27" xfId="10" applyFont="1" applyFill="1" applyBorder="1" applyAlignment="1">
      <alignment horizontal="center" vertical="center" wrapText="1"/>
    </xf>
    <xf numFmtId="0" fontId="46" fillId="38" borderId="28" xfId="10" applyFont="1" applyFill="1" applyBorder="1" applyAlignment="1">
      <alignment horizontal="center" vertical="center"/>
    </xf>
    <xf numFmtId="0" fontId="46" fillId="38" borderId="29" xfId="10" applyFont="1" applyFill="1" applyBorder="1" applyAlignment="1">
      <alignment horizontal="center" vertical="center"/>
    </xf>
    <xf numFmtId="0" fontId="52" fillId="0" borderId="0" xfId="171" applyFont="1"/>
    <xf numFmtId="0" fontId="46" fillId="38" borderId="27" xfId="171" applyFont="1" applyFill="1" applyBorder="1" applyAlignment="1">
      <alignment horizontal="center" vertical="center"/>
    </xf>
    <xf numFmtId="0" fontId="46" fillId="38" borderId="30" xfId="171" applyFont="1" applyFill="1" applyBorder="1" applyAlignment="1">
      <alignment horizontal="center" vertical="center" wrapText="1"/>
    </xf>
    <xf numFmtId="0" fontId="46" fillId="38" borderId="31" xfId="171" applyFont="1" applyFill="1" applyBorder="1" applyAlignment="1">
      <alignment horizontal="center" vertical="center" wrapText="1"/>
    </xf>
    <xf numFmtId="0" fontId="46" fillId="38" borderId="32" xfId="171" applyFont="1" applyFill="1" applyBorder="1" applyAlignment="1">
      <alignment horizontal="center" vertical="center" wrapText="1"/>
    </xf>
    <xf numFmtId="0" fontId="46" fillId="38" borderId="33" xfId="171" applyFont="1" applyFill="1" applyBorder="1" applyAlignment="1">
      <alignment horizontal="center" vertical="center" wrapText="1"/>
    </xf>
    <xf numFmtId="0" fontId="52" fillId="3" borderId="0" xfId="171" applyFont="1" applyFill="1"/>
    <xf numFmtId="0" fontId="46" fillId="38" borderId="34" xfId="171" applyFont="1" applyFill="1" applyBorder="1" applyAlignment="1">
      <alignment horizontal="center" vertical="center"/>
    </xf>
    <xf numFmtId="0" fontId="46" fillId="38" borderId="35" xfId="171" applyFont="1" applyFill="1" applyBorder="1" applyAlignment="1">
      <alignment horizontal="center" vertical="center" wrapText="1"/>
    </xf>
    <xf numFmtId="0" fontId="46" fillId="38" borderId="36" xfId="171" applyFont="1" applyFill="1" applyBorder="1" applyAlignment="1">
      <alignment horizontal="center" vertical="center" wrapText="1"/>
    </xf>
    <xf numFmtId="0" fontId="46" fillId="38" borderId="37" xfId="171" applyFont="1" applyFill="1" applyBorder="1" applyAlignment="1">
      <alignment horizontal="center" vertical="center" wrapText="1"/>
    </xf>
    <xf numFmtId="0" fontId="46" fillId="38" borderId="38" xfId="171" applyFont="1" applyFill="1" applyBorder="1" applyAlignment="1">
      <alignment horizontal="center" vertical="center" wrapText="1"/>
    </xf>
    <xf numFmtId="0" fontId="46" fillId="38" borderId="39" xfId="171" applyFont="1" applyFill="1" applyBorder="1" applyAlignment="1">
      <alignment horizontal="center" vertical="center"/>
    </xf>
    <xf numFmtId="0" fontId="46" fillId="38" borderId="40" xfId="171" applyFont="1" applyFill="1" applyBorder="1" applyAlignment="1">
      <alignment horizontal="center" vertical="center" wrapText="1"/>
    </xf>
    <xf numFmtId="3" fontId="48" fillId="0" borderId="41" xfId="146" applyNumberFormat="1" applyFont="1" applyFill="1" applyBorder="1" applyAlignment="1" applyProtection="1">
      <alignment horizontal="left" indent="1"/>
      <protection locked="0"/>
    </xf>
    <xf numFmtId="3" fontId="48" fillId="0" borderId="3" xfId="146" applyNumberFormat="1" applyFont="1" applyFill="1" applyBorder="1" applyProtection="1">
      <protection locked="0"/>
    </xf>
    <xf numFmtId="3" fontId="48" fillId="0" borderId="42" xfId="146" applyNumberFormat="1" applyFont="1" applyFill="1" applyBorder="1" applyProtection="1">
      <protection locked="0"/>
    </xf>
    <xf numFmtId="43" fontId="48" fillId="0" borderId="43" xfId="172" applyNumberFormat="1" applyFont="1" applyFill="1" applyBorder="1" applyProtection="1">
      <protection locked="0"/>
    </xf>
    <xf numFmtId="3" fontId="48" fillId="0" borderId="44" xfId="172" applyNumberFormat="1" applyFont="1" applyFill="1" applyBorder="1" applyProtection="1">
      <protection locked="0"/>
    </xf>
    <xf numFmtId="3" fontId="48" fillId="0" borderId="45" xfId="172" applyNumberFormat="1" applyFont="1" applyFill="1" applyBorder="1" applyProtection="1">
      <protection locked="0"/>
    </xf>
    <xf numFmtId="3" fontId="48" fillId="0" borderId="46" xfId="172" applyNumberFormat="1" applyFont="1" applyFill="1" applyBorder="1" applyProtection="1">
      <protection locked="0"/>
    </xf>
    <xf numFmtId="0" fontId="42" fillId="3" borderId="43" xfId="10" applyFont="1" applyFill="1" applyBorder="1" applyAlignment="1">
      <alignment horizontal="justify" vertical="center" wrapText="1"/>
    </xf>
    <xf numFmtId="3" fontId="42" fillId="3" borderId="44" xfId="173" applyNumberFormat="1" applyFont="1" applyFill="1" applyBorder="1" applyAlignment="1">
      <alignment horizontal="right" vertical="center" wrapText="1"/>
    </xf>
    <xf numFmtId="3" fontId="42" fillId="3" borderId="45" xfId="173" applyNumberFormat="1" applyFont="1" applyFill="1" applyBorder="1" applyAlignment="1">
      <alignment horizontal="right" vertical="center" wrapText="1"/>
    </xf>
    <xf numFmtId="3" fontId="42" fillId="3" borderId="46" xfId="173" applyNumberFormat="1" applyFont="1" applyFill="1" applyBorder="1" applyAlignment="1">
      <alignment horizontal="right" vertical="center" wrapText="1"/>
    </xf>
    <xf numFmtId="0" fontId="3" fillId="3" borderId="0" xfId="171" applyFont="1" applyFill="1"/>
    <xf numFmtId="0" fontId="46" fillId="38" borderId="22" xfId="10" applyFont="1" applyFill="1" applyBorder="1" applyAlignment="1">
      <alignment horizontal="center" wrapText="1"/>
    </xf>
    <xf numFmtId="0" fontId="46" fillId="38" borderId="9" xfId="10" applyFont="1" applyFill="1" applyBorder="1" applyAlignment="1">
      <alignment horizontal="center"/>
    </xf>
    <xf numFmtId="0" fontId="46" fillId="38" borderId="23" xfId="10" applyFont="1" applyFill="1" applyBorder="1" applyAlignment="1">
      <alignment horizontal="center"/>
    </xf>
    <xf numFmtId="0" fontId="53" fillId="0" borderId="0" xfId="10" applyFont="1" applyAlignment="1">
      <alignment vertical="center"/>
    </xf>
    <xf numFmtId="0" fontId="46" fillId="38" borderId="1" xfId="10" applyFont="1" applyFill="1" applyBorder="1" applyAlignment="1">
      <alignment horizontal="center" vertical="center"/>
    </xf>
    <xf numFmtId="0" fontId="46" fillId="38" borderId="1" xfId="10" applyFont="1" applyFill="1" applyBorder="1" applyAlignment="1">
      <alignment horizontal="center" vertical="center" wrapText="1"/>
    </xf>
    <xf numFmtId="0" fontId="46" fillId="38" borderId="1" xfId="10" applyFont="1" applyFill="1" applyBorder="1" applyAlignment="1">
      <alignment horizontal="center" vertical="center" wrapText="1"/>
    </xf>
    <xf numFmtId="0" fontId="48" fillId="39" borderId="2" xfId="168" applyNumberFormat="1" applyFont="1" applyFill="1" applyBorder="1" applyAlignment="1" applyProtection="1">
      <alignment horizontal="left" vertical="center" wrapText="1"/>
      <protection locked="0"/>
    </xf>
    <xf numFmtId="0" fontId="48" fillId="39" borderId="3" xfId="168" applyNumberFormat="1" applyFont="1" applyFill="1" applyBorder="1" applyAlignment="1" applyProtection="1">
      <alignment horizontal="left" vertical="center" wrapText="1"/>
      <protection locked="0"/>
    </xf>
    <xf numFmtId="0" fontId="46" fillId="39" borderId="1" xfId="168" applyNumberFormat="1" applyFont="1" applyFill="1" applyBorder="1" applyAlignment="1" applyProtection="1">
      <alignment horizontal="center" vertical="center" wrapText="1"/>
      <protection locked="0"/>
    </xf>
    <xf numFmtId="3" fontId="46" fillId="0" borderId="1" xfId="175" applyNumberFormat="1" applyFont="1" applyBorder="1" applyAlignment="1">
      <alignment vertical="center"/>
    </xf>
    <xf numFmtId="0" fontId="48" fillId="39" borderId="9" xfId="168" applyNumberFormat="1" applyFont="1" applyFill="1" applyBorder="1" applyAlignment="1" applyProtection="1">
      <alignment horizontal="left" vertical="center" wrapText="1"/>
      <protection locked="0"/>
    </xf>
    <xf numFmtId="3" fontId="52" fillId="0" borderId="0" xfId="10" applyNumberFormat="1" applyFont="1"/>
    <xf numFmtId="3" fontId="53" fillId="0" borderId="0" xfId="10" applyNumberFormat="1" applyFont="1" applyAlignment="1">
      <alignment vertical="center"/>
    </xf>
    <xf numFmtId="0" fontId="25" fillId="0" borderId="0" xfId="10" applyFont="1" applyAlignment="1">
      <alignment vertical="center"/>
    </xf>
    <xf numFmtId="0" fontId="48" fillId="0" borderId="3" xfId="10" applyFont="1" applyFill="1" applyBorder="1" applyAlignment="1" applyProtection="1">
      <alignment vertical="center"/>
    </xf>
    <xf numFmtId="0" fontId="48" fillId="0" borderId="3" xfId="10" applyFont="1" applyFill="1" applyBorder="1" applyAlignment="1" applyProtection="1">
      <alignment vertical="center" wrapText="1"/>
    </xf>
    <xf numFmtId="0" fontId="42" fillId="0" borderId="1" xfId="10" applyFont="1" applyFill="1" applyBorder="1" applyAlignment="1" applyProtection="1">
      <alignment horizontal="center" vertical="center"/>
    </xf>
    <xf numFmtId="3" fontId="42" fillId="0" borderId="1" xfId="10" applyNumberFormat="1" applyFont="1" applyBorder="1" applyAlignment="1" applyProtection="1">
      <alignment horizontal="right" vertical="center"/>
      <protection locked="0"/>
    </xf>
    <xf numFmtId="0" fontId="48" fillId="0" borderId="0" xfId="10" applyFont="1" applyAlignment="1">
      <alignment vertical="center"/>
    </xf>
    <xf numFmtId="166" fontId="48" fillId="0" borderId="0" xfId="10" applyNumberFormat="1" applyFont="1" applyAlignment="1">
      <alignment vertical="center"/>
    </xf>
    <xf numFmtId="4" fontId="46" fillId="0" borderId="0" xfId="10" applyNumberFormat="1" applyFont="1" applyFill="1" applyBorder="1" applyAlignment="1" applyProtection="1">
      <alignment vertical="center"/>
      <protection locked="0"/>
    </xf>
    <xf numFmtId="4" fontId="25" fillId="0" borderId="0" xfId="10" applyNumberFormat="1" applyFont="1" applyAlignment="1">
      <alignment vertical="center"/>
    </xf>
    <xf numFmtId="0" fontId="55" fillId="38" borderId="5" xfId="178" applyFont="1" applyFill="1" applyBorder="1" applyAlignment="1" applyProtection="1">
      <alignment horizontal="center" vertical="center" wrapText="1"/>
      <protection locked="0"/>
    </xf>
    <xf numFmtId="0" fontId="55" fillId="38" borderId="6" xfId="178" applyFont="1" applyFill="1" applyBorder="1" applyAlignment="1" applyProtection="1">
      <alignment horizontal="center" vertical="center" wrapText="1"/>
      <protection locked="0"/>
    </xf>
    <xf numFmtId="0" fontId="55" fillId="38" borderId="7" xfId="178" applyFont="1" applyFill="1" applyBorder="1" applyAlignment="1" applyProtection="1">
      <alignment horizontal="center" vertical="center" wrapText="1"/>
      <protection locked="0"/>
    </xf>
    <xf numFmtId="0" fontId="52" fillId="0" borderId="0" xfId="179" applyFont="1" applyAlignment="1">
      <alignment vertical="center"/>
    </xf>
    <xf numFmtId="0" fontId="55" fillId="38" borderId="22" xfId="178" applyFont="1" applyFill="1" applyBorder="1" applyAlignment="1">
      <alignment horizontal="center" vertical="center"/>
    </xf>
    <xf numFmtId="0" fontId="55" fillId="38" borderId="23" xfId="178" applyFont="1" applyFill="1" applyBorder="1" applyAlignment="1">
      <alignment horizontal="center" vertical="center"/>
    </xf>
    <xf numFmtId="4" fontId="55" fillId="38" borderId="2" xfId="178" applyNumberFormat="1" applyFont="1" applyFill="1" applyBorder="1" applyAlignment="1">
      <alignment horizontal="center" vertical="center" wrapText="1"/>
    </xf>
    <xf numFmtId="0" fontId="55" fillId="38" borderId="24" xfId="178" applyFont="1" applyFill="1" applyBorder="1" applyAlignment="1">
      <alignment horizontal="center" vertical="center"/>
    </xf>
    <xf numFmtId="0" fontId="55" fillId="38" borderId="4" xfId="178" applyFont="1" applyFill="1" applyBorder="1" applyAlignment="1">
      <alignment horizontal="center" vertical="center"/>
    </xf>
    <xf numFmtId="4" fontId="55" fillId="38" borderId="1" xfId="178" applyNumberFormat="1" applyFont="1" applyFill="1" applyBorder="1" applyAlignment="1">
      <alignment horizontal="center" vertical="center" wrapText="1"/>
    </xf>
    <xf numFmtId="4" fontId="55" fillId="38" borderId="10" xfId="178" applyNumberFormat="1" applyFont="1" applyFill="1" applyBorder="1" applyAlignment="1">
      <alignment horizontal="center" vertical="center" wrapText="1"/>
    </xf>
    <xf numFmtId="0" fontId="55" fillId="38" borderId="25" xfId="178" applyFont="1" applyFill="1" applyBorder="1" applyAlignment="1">
      <alignment horizontal="center" vertical="center"/>
    </xf>
    <xf numFmtId="0" fontId="55" fillId="38" borderId="26" xfId="178" applyFont="1" applyFill="1" applyBorder="1" applyAlignment="1">
      <alignment horizontal="center" vertical="center"/>
    </xf>
    <xf numFmtId="0" fontId="55" fillId="38" borderId="1" xfId="178" applyNumberFormat="1" applyFont="1" applyFill="1" applyBorder="1" applyAlignment="1">
      <alignment horizontal="center" vertical="center" wrapText="1"/>
    </xf>
    <xf numFmtId="0" fontId="56" fillId="0" borderId="24" xfId="179" applyFont="1" applyBorder="1" applyAlignment="1">
      <alignment horizontal="left" vertical="center" wrapText="1"/>
    </xf>
    <xf numFmtId="0" fontId="56" fillId="0" borderId="0" xfId="179" applyFont="1" applyBorder="1" applyAlignment="1">
      <alignment horizontal="left" vertical="center" wrapText="1"/>
    </xf>
    <xf numFmtId="3" fontId="58" fillId="3" borderId="3" xfId="180" applyNumberFormat="1" applyFont="1" applyFill="1" applyBorder="1" applyAlignment="1">
      <alignment vertical="center"/>
    </xf>
    <xf numFmtId="0" fontId="47" fillId="0" borderId="24" xfId="179" applyFont="1" applyBorder="1" applyAlignment="1">
      <alignment horizontal="center" vertical="center" wrapText="1"/>
    </xf>
    <xf numFmtId="0" fontId="59" fillId="0" borderId="0" xfId="179" applyFont="1" applyBorder="1" applyAlignment="1">
      <alignment vertical="center" wrapText="1"/>
    </xf>
    <xf numFmtId="3" fontId="60" fillId="3" borderId="3" xfId="180" applyNumberFormat="1" applyFont="1" applyFill="1" applyBorder="1" applyAlignment="1" applyProtection="1">
      <alignment vertical="center"/>
      <protection locked="0"/>
    </xf>
    <xf numFmtId="3" fontId="60" fillId="3" borderId="3" xfId="180" applyNumberFormat="1" applyFont="1" applyFill="1" applyBorder="1" applyAlignment="1">
      <alignment vertical="center"/>
    </xf>
    <xf numFmtId="0" fontId="42" fillId="0" borderId="5" xfId="179" applyFont="1" applyBorder="1" applyAlignment="1">
      <alignment horizontal="justify" vertical="center" wrapText="1"/>
    </xf>
    <xf numFmtId="0" fontId="42" fillId="0" borderId="7" xfId="179" applyFont="1" applyBorder="1" applyAlignment="1">
      <alignment horizontal="justify" vertical="center" wrapText="1"/>
    </xf>
    <xf numFmtId="3" fontId="58" fillId="3" borderId="1" xfId="180" applyNumberFormat="1" applyFont="1" applyFill="1" applyBorder="1" applyAlignment="1">
      <alignment vertical="center"/>
    </xf>
    <xf numFmtId="0" fontId="3" fillId="0" borderId="0" xfId="179" applyFont="1"/>
    <xf numFmtId="3" fontId="52" fillId="0" borderId="0" xfId="179" applyNumberFormat="1" applyFont="1" applyAlignment="1">
      <alignment vertical="center"/>
    </xf>
    <xf numFmtId="0" fontId="46" fillId="38" borderId="5" xfId="178" applyFont="1" applyFill="1" applyBorder="1" applyAlignment="1" applyProtection="1">
      <alignment horizontal="center" vertical="center" wrapText="1"/>
      <protection locked="0"/>
    </xf>
    <xf numFmtId="0" fontId="46" fillId="38" borderId="6" xfId="178" applyFont="1" applyFill="1" applyBorder="1" applyAlignment="1" applyProtection="1">
      <alignment horizontal="center" vertical="center" wrapText="1"/>
      <protection locked="0"/>
    </xf>
    <xf numFmtId="0" fontId="46" fillId="38" borderId="7" xfId="178" applyFont="1" applyFill="1" applyBorder="1" applyAlignment="1" applyProtection="1">
      <alignment horizontal="center" vertical="center" wrapText="1"/>
      <protection locked="0"/>
    </xf>
    <xf numFmtId="0" fontId="3" fillId="0" borderId="0" xfId="146" applyFont="1" applyProtection="1">
      <protection locked="0"/>
    </xf>
    <xf numFmtId="0" fontId="46" fillId="38" borderId="2" xfId="178" applyFont="1" applyFill="1" applyBorder="1" applyAlignment="1">
      <alignment horizontal="center" vertical="center"/>
    </xf>
    <xf numFmtId="4" fontId="46" fillId="38" borderId="2" xfId="178" applyNumberFormat="1" applyFont="1" applyFill="1" applyBorder="1" applyAlignment="1">
      <alignment horizontal="center" vertical="center" wrapText="1"/>
    </xf>
    <xf numFmtId="0" fontId="46" fillId="38" borderId="3" xfId="178" applyFont="1" applyFill="1" applyBorder="1" applyAlignment="1">
      <alignment horizontal="center" vertical="center"/>
    </xf>
    <xf numFmtId="4" fontId="46" fillId="38" borderId="1" xfId="178" applyNumberFormat="1" applyFont="1" applyFill="1" applyBorder="1" applyAlignment="1">
      <alignment horizontal="center" vertical="center" wrapText="1"/>
    </xf>
    <xf numFmtId="4" fontId="46" fillId="38" borderId="10" xfId="178" applyNumberFormat="1" applyFont="1" applyFill="1" applyBorder="1" applyAlignment="1">
      <alignment horizontal="center" vertical="center" wrapText="1"/>
    </xf>
    <xf numFmtId="0" fontId="46" fillId="38" borderId="10" xfId="178" applyFont="1" applyFill="1" applyBorder="1" applyAlignment="1">
      <alignment horizontal="center" vertical="center"/>
    </xf>
    <xf numFmtId="0" fontId="46" fillId="38" borderId="1" xfId="178" applyNumberFormat="1" applyFont="1" applyFill="1" applyBorder="1" applyAlignment="1">
      <alignment horizontal="center" vertical="center" wrapText="1"/>
    </xf>
    <xf numFmtId="0" fontId="48" fillId="0" borderId="24" xfId="146" applyFont="1" applyBorder="1" applyProtection="1"/>
    <xf numFmtId="3" fontId="48" fillId="0" borderId="3" xfId="146" applyNumberFormat="1" applyFont="1" applyBorder="1" applyProtection="1">
      <protection locked="0"/>
    </xf>
    <xf numFmtId="0" fontId="3" fillId="0" borderId="24" xfId="146" applyFont="1" applyBorder="1" applyAlignment="1" applyProtection="1">
      <alignment horizontal="left" vertical="top" wrapText="1"/>
      <protection locked="0"/>
    </xf>
    <xf numFmtId="0" fontId="3" fillId="0" borderId="0" xfId="146" applyFont="1" applyBorder="1" applyAlignment="1" applyProtection="1">
      <alignment horizontal="left" vertical="top" wrapText="1"/>
      <protection locked="0"/>
    </xf>
    <xf numFmtId="3" fontId="48" fillId="0" borderId="10" xfId="146" applyNumberFormat="1" applyFont="1" applyBorder="1" applyProtection="1">
      <protection locked="0"/>
    </xf>
    <xf numFmtId="0" fontId="46" fillId="0" borderId="1" xfId="146" applyFont="1" applyFill="1" applyBorder="1" applyAlignment="1" applyProtection="1">
      <alignment horizontal="left"/>
      <protection locked="0"/>
    </xf>
    <xf numFmtId="3" fontId="46" fillId="0" borderId="1" xfId="146" applyNumberFormat="1" applyFont="1" applyFill="1" applyBorder="1" applyProtection="1">
      <protection locked="0"/>
    </xf>
    <xf numFmtId="0" fontId="61" fillId="38" borderId="5" xfId="178" applyFont="1" applyFill="1" applyBorder="1" applyAlignment="1" applyProtection="1">
      <alignment horizontal="center" vertical="center" wrapText="1"/>
      <protection locked="0"/>
    </xf>
    <xf numFmtId="0" fontId="61" fillId="38" borderId="6" xfId="178" applyFont="1" applyFill="1" applyBorder="1" applyAlignment="1" applyProtection="1">
      <alignment horizontal="center" vertical="center" wrapText="1"/>
      <protection locked="0"/>
    </xf>
    <xf numFmtId="0" fontId="61" fillId="38" borderId="7" xfId="178" applyFont="1" applyFill="1" applyBorder="1" applyAlignment="1" applyProtection="1">
      <alignment horizontal="center" vertical="center" wrapText="1"/>
      <protection locked="0"/>
    </xf>
    <xf numFmtId="0" fontId="61" fillId="38" borderId="22" xfId="178" applyFont="1" applyFill="1" applyBorder="1" applyAlignment="1">
      <alignment horizontal="center" vertical="center"/>
    </xf>
    <xf numFmtId="0" fontId="61" fillId="38" borderId="23" xfId="178" applyFont="1" applyFill="1" applyBorder="1" applyAlignment="1">
      <alignment horizontal="center" vertical="center"/>
    </xf>
    <xf numFmtId="4" fontId="61" fillId="38" borderId="2" xfId="178" applyNumberFormat="1" applyFont="1" applyFill="1" applyBorder="1" applyAlignment="1">
      <alignment horizontal="center" vertical="center" wrapText="1"/>
    </xf>
    <xf numFmtId="0" fontId="61" fillId="38" borderId="24" xfId="178" applyFont="1" applyFill="1" applyBorder="1" applyAlignment="1">
      <alignment horizontal="center" vertical="center"/>
    </xf>
    <xf numFmtId="0" fontId="61" fillId="38" borderId="4" xfId="178" applyFont="1" applyFill="1" applyBorder="1" applyAlignment="1">
      <alignment horizontal="center" vertical="center"/>
    </xf>
    <xf numFmtId="4" fontId="61" fillId="38" borderId="1" xfId="178" applyNumberFormat="1" applyFont="1" applyFill="1" applyBorder="1" applyAlignment="1">
      <alignment horizontal="center" vertical="center" wrapText="1"/>
    </xf>
    <xf numFmtId="4" fontId="61" fillId="38" borderId="10" xfId="178" applyNumberFormat="1" applyFont="1" applyFill="1" applyBorder="1" applyAlignment="1">
      <alignment horizontal="center" vertical="center" wrapText="1"/>
    </xf>
    <xf numFmtId="0" fontId="61" fillId="38" borderId="25" xfId="178" applyFont="1" applyFill="1" applyBorder="1" applyAlignment="1">
      <alignment horizontal="center" vertical="center"/>
    </xf>
    <xf numFmtId="0" fontId="61" fillId="38" borderId="26" xfId="178" applyFont="1" applyFill="1" applyBorder="1" applyAlignment="1">
      <alignment horizontal="center" vertical="center"/>
    </xf>
    <xf numFmtId="0" fontId="61" fillId="38" borderId="1" xfId="178" applyNumberFormat="1" applyFont="1" applyFill="1" applyBorder="1" applyAlignment="1">
      <alignment horizontal="center" vertical="center" wrapText="1"/>
    </xf>
    <xf numFmtId="0" fontId="62" fillId="3" borderId="24" xfId="179" applyFont="1" applyFill="1" applyBorder="1" applyAlignment="1">
      <alignment horizontal="left" vertical="center" wrapText="1"/>
    </xf>
    <xf numFmtId="0" fontId="62" fillId="3" borderId="4" xfId="179" applyFont="1" applyFill="1" applyBorder="1" applyAlignment="1">
      <alignment horizontal="left" vertical="center" wrapText="1"/>
    </xf>
    <xf numFmtId="3" fontId="62" fillId="3" borderId="3" xfId="173" applyNumberFormat="1" applyFont="1" applyFill="1" applyBorder="1" applyAlignment="1">
      <alignment vertical="center"/>
    </xf>
    <xf numFmtId="0" fontId="62" fillId="0" borderId="0" xfId="179" applyFont="1" applyAlignment="1">
      <alignment vertical="center"/>
    </xf>
    <xf numFmtId="0" fontId="63" fillId="3" borderId="24" xfId="179" applyFont="1" applyFill="1" applyBorder="1" applyAlignment="1">
      <alignment horizontal="left" vertical="center"/>
    </xf>
    <xf numFmtId="0" fontId="52" fillId="3" borderId="4" xfId="179" applyFont="1" applyFill="1" applyBorder="1" applyAlignment="1">
      <alignment horizontal="justify" vertical="center"/>
    </xf>
    <xf numFmtId="3" fontId="52" fillId="3" borderId="3" xfId="173" applyNumberFormat="1" applyFont="1" applyFill="1" applyBorder="1" applyAlignment="1">
      <alignment vertical="center"/>
    </xf>
    <xf numFmtId="3" fontId="52" fillId="3" borderId="3" xfId="179" applyNumberFormat="1" applyFont="1" applyFill="1" applyBorder="1" applyAlignment="1">
      <alignment vertical="center"/>
    </xf>
    <xf numFmtId="4" fontId="48" fillId="0" borderId="3" xfId="146" applyNumberFormat="1" applyFont="1" applyFill="1" applyBorder="1" applyProtection="1">
      <protection locked="0"/>
    </xf>
    <xf numFmtId="0" fontId="62" fillId="3" borderId="5" xfId="179" applyFont="1" applyFill="1" applyBorder="1" applyAlignment="1">
      <alignment horizontal="left" vertical="center"/>
    </xf>
    <xf numFmtId="0" fontId="62" fillId="3" borderId="7" xfId="179" applyFont="1" applyFill="1" applyBorder="1" applyAlignment="1">
      <alignment vertical="center"/>
    </xf>
    <xf numFmtId="3" fontId="62" fillId="3" borderId="1" xfId="173" applyNumberFormat="1" applyFont="1" applyFill="1" applyBorder="1" applyAlignment="1">
      <alignment vertical="center"/>
    </xf>
    <xf numFmtId="0" fontId="52" fillId="0" borderId="0" xfId="179" applyFont="1" applyAlignment="1">
      <alignment horizontal="left" vertical="center"/>
    </xf>
    <xf numFmtId="0" fontId="3" fillId="3" borderId="0" xfId="179" applyFont="1" applyFill="1" applyAlignment="1">
      <alignment vertical="center"/>
    </xf>
    <xf numFmtId="3" fontId="4" fillId="0" borderId="0" xfId="179" applyNumberFormat="1" applyFont="1" applyAlignment="1">
      <alignment vertical="center"/>
    </xf>
    <xf numFmtId="41" fontId="52" fillId="0" borderId="0" xfId="179" applyNumberFormat="1" applyFont="1" applyAlignment="1">
      <alignment vertical="center"/>
    </xf>
    <xf numFmtId="0" fontId="3" fillId="0" borderId="0" xfId="179" applyFont="1" applyProtection="1">
      <protection locked="0"/>
    </xf>
    <xf numFmtId="0" fontId="46" fillId="38" borderId="22" xfId="178" applyFont="1" applyFill="1" applyBorder="1" applyAlignment="1">
      <alignment horizontal="center" vertical="center"/>
    </xf>
    <xf numFmtId="0" fontId="46" fillId="38" borderId="9" xfId="178" applyFont="1" applyFill="1" applyBorder="1" applyAlignment="1">
      <alignment horizontal="center" vertical="center"/>
    </xf>
    <xf numFmtId="0" fontId="46" fillId="38" borderId="23" xfId="178" applyFont="1" applyFill="1" applyBorder="1" applyAlignment="1">
      <alignment horizontal="center" vertical="center"/>
    </xf>
    <xf numFmtId="0" fontId="46" fillId="38" borderId="24" xfId="178" applyFont="1" applyFill="1" applyBorder="1" applyAlignment="1">
      <alignment horizontal="center" vertical="center"/>
    </xf>
    <xf numFmtId="0" fontId="46" fillId="38" borderId="0" xfId="178" applyFont="1" applyFill="1" applyBorder="1" applyAlignment="1">
      <alignment horizontal="center" vertical="center"/>
    </xf>
    <xf numFmtId="0" fontId="46" fillId="38" borderId="4" xfId="178" applyFont="1" applyFill="1" applyBorder="1" applyAlignment="1">
      <alignment horizontal="center" vertical="center"/>
    </xf>
    <xf numFmtId="4" fontId="46" fillId="38" borderId="7" xfId="178" applyNumberFormat="1" applyFont="1" applyFill="1" applyBorder="1" applyAlignment="1">
      <alignment horizontal="center" vertical="center" wrapText="1"/>
    </xf>
    <xf numFmtId="4" fontId="46" fillId="38" borderId="5" xfId="178" applyNumberFormat="1" applyFont="1" applyFill="1" applyBorder="1" applyAlignment="1">
      <alignment horizontal="center" vertical="center" wrapText="1"/>
    </xf>
    <xf numFmtId="0" fontId="46" fillId="38" borderId="25" xfId="178" applyFont="1" applyFill="1" applyBorder="1" applyAlignment="1">
      <alignment horizontal="center" vertical="center"/>
    </xf>
    <xf numFmtId="0" fontId="46" fillId="38" borderId="8" xfId="178" applyFont="1" applyFill="1" applyBorder="1" applyAlignment="1">
      <alignment horizontal="center" vertical="center"/>
    </xf>
    <xf numFmtId="0" fontId="46" fillId="38" borderId="26" xfId="178" applyFont="1" applyFill="1" applyBorder="1" applyAlignment="1">
      <alignment horizontal="center" vertical="center"/>
    </xf>
    <xf numFmtId="0" fontId="46" fillId="0" borderId="24" xfId="178" applyFont="1" applyFill="1" applyBorder="1" applyAlignment="1" applyProtection="1"/>
    <xf numFmtId="0" fontId="46" fillId="0" borderId="0" xfId="181" applyFont="1" applyFill="1" applyBorder="1" applyAlignment="1" applyProtection="1"/>
    <xf numFmtId="3" fontId="46" fillId="0" borderId="3" xfId="179" applyNumberFormat="1" applyFont="1" applyFill="1" applyBorder="1" applyAlignment="1" applyProtection="1">
      <alignment horizontal="right"/>
      <protection locked="0"/>
    </xf>
    <xf numFmtId="0" fontId="64" fillId="0" borderId="24" xfId="179" applyFont="1" applyBorder="1" applyProtection="1">
      <protection locked="0"/>
    </xf>
    <xf numFmtId="0" fontId="46" fillId="0" borderId="0" xfId="10" applyFont="1" applyFill="1" applyBorder="1" applyAlignment="1" applyProtection="1">
      <alignment horizontal="left" vertical="top"/>
      <protection hidden="1"/>
    </xf>
    <xf numFmtId="0" fontId="46" fillId="0" borderId="0" xfId="146" applyFont="1" applyFill="1" applyBorder="1" applyAlignment="1" applyProtection="1">
      <alignment horizontal="left"/>
    </xf>
    <xf numFmtId="3" fontId="42" fillId="0" borderId="3" xfId="173" applyNumberFormat="1" applyFont="1" applyFill="1" applyBorder="1" applyProtection="1">
      <protection locked="0"/>
    </xf>
    <xf numFmtId="3" fontId="46" fillId="0" borderId="3" xfId="173" applyNumberFormat="1" applyFont="1" applyFill="1" applyBorder="1" applyProtection="1">
      <protection locked="0"/>
    </xf>
    <xf numFmtId="0" fontId="47" fillId="0" borderId="24" xfId="179" applyFont="1" applyBorder="1" applyProtection="1">
      <protection locked="0"/>
    </xf>
    <xf numFmtId="0" fontId="48" fillId="0" borderId="0" xfId="146" applyFont="1" applyFill="1" applyBorder="1" applyAlignment="1" applyProtection="1">
      <alignment horizontal="center"/>
    </xf>
    <xf numFmtId="0" fontId="48" fillId="0" borderId="0" xfId="146" applyFont="1" applyFill="1" applyBorder="1" applyAlignment="1" applyProtection="1">
      <alignment horizontal="left"/>
    </xf>
    <xf numFmtId="3" fontId="48" fillId="0" borderId="3" xfId="173" applyNumberFormat="1" applyFont="1" applyFill="1" applyBorder="1" applyProtection="1">
      <protection locked="0"/>
    </xf>
    <xf numFmtId="3" fontId="46" fillId="0" borderId="3" xfId="146" applyNumberFormat="1" applyFont="1" applyFill="1" applyBorder="1" applyProtection="1">
      <protection locked="0"/>
    </xf>
    <xf numFmtId="0" fontId="46" fillId="0" borderId="5" xfId="179" applyFont="1" applyFill="1" applyBorder="1" applyAlignment="1" applyProtection="1">
      <alignment horizontal="center"/>
      <protection locked="0"/>
    </xf>
    <xf numFmtId="0" fontId="46" fillId="0" borderId="6" xfId="179" applyFont="1" applyFill="1" applyBorder="1" applyAlignment="1" applyProtection="1">
      <alignment horizontal="center"/>
      <protection locked="0"/>
    </xf>
    <xf numFmtId="0" fontId="46" fillId="0" borderId="7" xfId="179" applyFont="1" applyFill="1" applyBorder="1" applyAlignment="1" applyProtection="1">
      <alignment horizontal="center"/>
      <protection locked="0"/>
    </xf>
    <xf numFmtId="3" fontId="46" fillId="0" borderId="1" xfId="179" applyNumberFormat="1" applyFont="1" applyFill="1" applyBorder="1" applyProtection="1">
      <protection locked="0"/>
    </xf>
    <xf numFmtId="3" fontId="3" fillId="0" borderId="0" xfId="179" applyNumberFormat="1" applyFont="1"/>
    <xf numFmtId="3" fontId="3" fillId="0" borderId="0" xfId="179" applyNumberFormat="1" applyFont="1" applyProtection="1">
      <protection locked="0"/>
    </xf>
    <xf numFmtId="4" fontId="3" fillId="0" borderId="0" xfId="179" applyNumberFormat="1" applyFont="1" applyProtection="1">
      <protection locked="0"/>
    </xf>
    <xf numFmtId="0" fontId="25" fillId="0" borderId="0" xfId="146" applyFont="1"/>
    <xf numFmtId="0" fontId="46" fillId="38" borderId="22" xfId="181" applyFont="1" applyFill="1" applyBorder="1" applyAlignment="1" applyProtection="1">
      <alignment horizontal="center" vertical="center" wrapText="1"/>
      <protection locked="0"/>
    </xf>
    <xf numFmtId="0" fontId="46" fillId="38" borderId="9" xfId="181" applyFont="1" applyFill="1" applyBorder="1" applyAlignment="1" applyProtection="1">
      <alignment horizontal="center" vertical="center" wrapText="1"/>
      <protection locked="0"/>
    </xf>
    <xf numFmtId="0" fontId="46" fillId="38" borderId="23" xfId="181" applyFont="1" applyFill="1" applyBorder="1" applyAlignment="1" applyProtection="1">
      <alignment horizontal="center" vertical="center" wrapText="1"/>
      <protection locked="0"/>
    </xf>
    <xf numFmtId="0" fontId="48" fillId="4" borderId="22" xfId="146" applyFont="1" applyFill="1" applyBorder="1" applyAlignment="1" applyProtection="1">
      <alignment horizontal="center" vertical="center" wrapText="1"/>
    </xf>
    <xf numFmtId="0" fontId="48" fillId="4" borderId="23" xfId="146" applyFont="1" applyFill="1" applyBorder="1" applyAlignment="1" applyProtection="1">
      <alignment horizontal="center" vertical="center" wrapText="1"/>
    </xf>
    <xf numFmtId="0" fontId="48" fillId="4" borderId="2" xfId="146" applyFont="1" applyFill="1" applyBorder="1" applyAlignment="1" applyProtection="1">
      <alignment horizontal="center" vertical="center" wrapText="1"/>
    </xf>
    <xf numFmtId="0" fontId="48" fillId="4" borderId="47" xfId="146" applyFont="1" applyFill="1" applyBorder="1" applyAlignment="1" applyProtection="1">
      <alignment horizontal="center" vertical="center" wrapText="1"/>
    </xf>
    <xf numFmtId="0" fontId="48" fillId="4" borderId="48" xfId="146" applyFont="1" applyFill="1" applyBorder="1" applyAlignment="1" applyProtection="1">
      <alignment horizontal="center" vertical="center" wrapText="1"/>
    </xf>
    <xf numFmtId="0" fontId="48" fillId="4" borderId="49" xfId="146" applyFont="1" applyFill="1" applyBorder="1" applyAlignment="1" applyProtection="1">
      <alignment horizontal="center" vertical="center" wrapText="1"/>
    </xf>
    <xf numFmtId="0" fontId="48" fillId="4" borderId="50" xfId="146" applyFont="1" applyFill="1" applyBorder="1" applyAlignment="1" applyProtection="1">
      <alignment horizontal="center" vertical="center" wrapText="1"/>
    </xf>
    <xf numFmtId="0" fontId="48" fillId="4" borderId="24" xfId="146" applyFont="1" applyFill="1" applyBorder="1" applyAlignment="1" applyProtection="1">
      <alignment horizontal="center" vertical="center" wrapText="1"/>
    </xf>
    <xf numFmtId="0" fontId="48" fillId="4" borderId="4" xfId="146" applyFont="1" applyFill="1" applyBorder="1" applyAlignment="1" applyProtection="1">
      <alignment horizontal="center" vertical="center" wrapText="1"/>
    </xf>
    <xf numFmtId="0" fontId="48" fillId="4" borderId="3" xfId="146" applyFont="1" applyFill="1" applyBorder="1" applyAlignment="1" applyProtection="1">
      <alignment horizontal="center" vertical="center" wrapText="1"/>
    </xf>
    <xf numFmtId="0" fontId="48" fillId="4" borderId="51" xfId="146" applyFont="1" applyFill="1" applyBorder="1" applyAlignment="1" applyProtection="1">
      <alignment horizontal="center" vertical="center" wrapText="1"/>
    </xf>
    <xf numFmtId="0" fontId="48" fillId="4" borderId="52" xfId="146" applyFont="1" applyFill="1" applyBorder="1" applyAlignment="1" applyProtection="1">
      <alignment horizontal="center" vertical="center" wrapText="1"/>
    </xf>
    <xf numFmtId="0" fontId="48" fillId="4" borderId="5" xfId="146" applyFont="1" applyFill="1" applyBorder="1" applyAlignment="1" applyProtection="1">
      <alignment horizontal="center" vertical="center" wrapText="1"/>
    </xf>
    <xf numFmtId="0" fontId="48" fillId="4" borderId="7" xfId="146" applyFont="1" applyFill="1" applyBorder="1" applyAlignment="1" applyProtection="1">
      <alignment horizontal="center" vertical="center" wrapText="1"/>
    </xf>
    <xf numFmtId="0" fontId="48" fillId="4" borderId="53" xfId="146" applyFont="1" applyFill="1" applyBorder="1" applyAlignment="1" applyProtection="1">
      <alignment horizontal="center" vertical="center" wrapText="1"/>
    </xf>
    <xf numFmtId="0" fontId="48" fillId="4" borderId="54" xfId="146" applyFont="1" applyFill="1" applyBorder="1" applyAlignment="1" applyProtection="1">
      <alignment horizontal="center" vertical="center" wrapText="1"/>
    </xf>
    <xf numFmtId="0" fontId="48" fillId="4" borderId="0" xfId="146" applyFont="1" applyFill="1" applyBorder="1" applyAlignment="1" applyProtection="1">
      <alignment horizontal="center" vertical="center" wrapText="1"/>
    </xf>
    <xf numFmtId="0" fontId="48" fillId="4" borderId="55" xfId="146" applyFont="1" applyFill="1" applyBorder="1" applyAlignment="1" applyProtection="1">
      <alignment horizontal="center" vertical="center" wrapText="1"/>
    </xf>
    <xf numFmtId="0" fontId="48" fillId="4" borderId="56" xfId="146" applyFont="1" applyFill="1" applyBorder="1" applyAlignment="1" applyProtection="1">
      <alignment horizontal="center" vertical="center" wrapText="1"/>
    </xf>
    <xf numFmtId="0" fontId="25" fillId="3" borderId="0" xfId="146" applyFont="1" applyFill="1"/>
    <xf numFmtId="0" fontId="65" fillId="0" borderId="57" xfId="146" applyFont="1" applyFill="1" applyBorder="1" applyAlignment="1" applyProtection="1">
      <alignment horizontal="left" vertical="center" wrapText="1"/>
    </xf>
    <xf numFmtId="0" fontId="65" fillId="0" borderId="58" xfId="146" applyFont="1" applyFill="1" applyBorder="1" applyAlignment="1" applyProtection="1">
      <alignment horizontal="left" vertical="center" wrapText="1"/>
    </xf>
    <xf numFmtId="0" fontId="65" fillId="0" borderId="58" xfId="146" applyFont="1" applyFill="1" applyBorder="1" applyAlignment="1" applyProtection="1">
      <alignment horizontal="center" vertical="center" wrapText="1"/>
    </xf>
    <xf numFmtId="0" fontId="25" fillId="0" borderId="58" xfId="146" applyFont="1" applyFill="1" applyBorder="1"/>
    <xf numFmtId="0" fontId="58" fillId="0" borderId="58" xfId="146" applyFont="1" applyFill="1" applyBorder="1" applyAlignment="1" applyProtection="1">
      <alignment horizontal="right" vertical="center" wrapText="1"/>
    </xf>
    <xf numFmtId="0" fontId="58" fillId="0" borderId="58" xfId="146" applyFont="1" applyFill="1" applyBorder="1" applyAlignment="1" applyProtection="1">
      <alignment horizontal="right" vertical="center" wrapText="1"/>
    </xf>
    <xf numFmtId="0" fontId="58" fillId="0" borderId="59" xfId="146" applyFont="1" applyFill="1" applyBorder="1" applyAlignment="1" applyProtection="1">
      <alignment horizontal="right" vertical="center" wrapText="1"/>
    </xf>
    <xf numFmtId="0" fontId="25" fillId="0" borderId="60" xfId="146" applyFont="1" applyFill="1" applyBorder="1"/>
    <xf numFmtId="0" fontId="65" fillId="0" borderId="1" xfId="146" applyFont="1" applyFill="1" applyBorder="1" applyAlignment="1" applyProtection="1">
      <alignment horizontal="left" vertical="center" wrapText="1"/>
    </xf>
    <xf numFmtId="0" fontId="65" fillId="0" borderId="1" xfId="146" applyFont="1" applyFill="1" applyBorder="1" applyAlignment="1" applyProtection="1">
      <alignment horizontal="center" vertical="center" wrapText="1"/>
    </xf>
    <xf numFmtId="0" fontId="65" fillId="0" borderId="1" xfId="146" applyFont="1" applyFill="1" applyBorder="1" applyAlignment="1" applyProtection="1">
      <alignment vertical="center" wrapText="1"/>
    </xf>
    <xf numFmtId="0" fontId="60" fillId="0" borderId="1" xfId="146" applyFont="1" applyFill="1" applyBorder="1" applyAlignment="1" applyProtection="1">
      <alignment horizontal="left" vertical="top" wrapText="1"/>
    </xf>
    <xf numFmtId="0" fontId="60" fillId="0" borderId="61" xfId="146" applyFont="1" applyFill="1" applyBorder="1" applyAlignment="1" applyProtection="1">
      <alignment horizontal="left" vertical="top" wrapText="1"/>
    </xf>
    <xf numFmtId="0" fontId="25" fillId="0" borderId="1" xfId="146" applyFont="1" applyFill="1" applyBorder="1"/>
    <xf numFmtId="0" fontId="60" fillId="0" borderId="1" xfId="146" applyFont="1" applyFill="1" applyBorder="1" applyAlignment="1" applyProtection="1">
      <alignment horizontal="center" vertical="center" wrapText="1"/>
    </xf>
    <xf numFmtId="0" fontId="60" fillId="0" borderId="1" xfId="146" applyFont="1" applyFill="1" applyBorder="1" applyAlignment="1" applyProtection="1">
      <alignment vertical="center" wrapText="1"/>
    </xf>
    <xf numFmtId="167" fontId="58" fillId="0" borderId="1" xfId="146" applyNumberFormat="1" applyFont="1" applyFill="1" applyBorder="1" applyAlignment="1" applyProtection="1">
      <alignment horizontal="left" vertical="top" wrapText="1"/>
    </xf>
    <xf numFmtId="0" fontId="48" fillId="0" borderId="60" xfId="146" applyFont="1" applyFill="1" applyBorder="1"/>
    <xf numFmtId="0" fontId="48" fillId="0" borderId="1" xfId="146" applyFont="1" applyFill="1" applyBorder="1"/>
    <xf numFmtId="0" fontId="60" fillId="0" borderId="1" xfId="146" applyFont="1" applyFill="1" applyBorder="1" applyAlignment="1" applyProtection="1">
      <alignment horizontal="left" wrapText="1"/>
    </xf>
    <xf numFmtId="167" fontId="60" fillId="0" borderId="1" xfId="146" applyNumberFormat="1" applyFont="1" applyFill="1" applyBorder="1" applyAlignment="1" applyProtection="1">
      <alignment horizontal="left" vertical="top" wrapText="1"/>
    </xf>
    <xf numFmtId="44" fontId="60" fillId="0" borderId="1" xfId="182" applyFont="1" applyFill="1" applyBorder="1" applyAlignment="1" applyProtection="1">
      <alignment vertical="top" wrapText="1"/>
    </xf>
    <xf numFmtId="9" fontId="60" fillId="0" borderId="1" xfId="183" applyFont="1" applyFill="1" applyBorder="1" applyAlignment="1" applyProtection="1">
      <alignment horizontal="center" vertical="top" wrapText="1"/>
    </xf>
    <xf numFmtId="9" fontId="60" fillId="0" borderId="61" xfId="183" applyFont="1" applyFill="1" applyBorder="1" applyAlignment="1" applyProtection="1">
      <alignment horizontal="center" vertical="top" wrapText="1"/>
    </xf>
    <xf numFmtId="0" fontId="25" fillId="0" borderId="8" xfId="146" applyFont="1" applyBorder="1"/>
    <xf numFmtId="0" fontId="4" fillId="3" borderId="8" xfId="146" applyFont="1" applyFill="1" applyBorder="1"/>
    <xf numFmtId="0" fontId="25" fillId="0" borderId="0" xfId="146" applyFont="1" applyBorder="1"/>
    <xf numFmtId="0" fontId="4" fillId="0" borderId="0" xfId="146" applyFont="1" applyBorder="1"/>
    <xf numFmtId="0" fontId="4" fillId="3" borderId="0" xfId="146" applyFont="1" applyFill="1" applyBorder="1"/>
    <xf numFmtId="0" fontId="25" fillId="0" borderId="0" xfId="146" applyFont="1" applyFill="1"/>
    <xf numFmtId="0" fontId="4" fillId="0" borderId="0" xfId="146" applyFont="1" applyFill="1"/>
    <xf numFmtId="0" fontId="58" fillId="0" borderId="1" xfId="146" applyFont="1" applyFill="1" applyBorder="1" applyAlignment="1" applyProtection="1">
      <alignment horizontal="center" vertical="center" wrapText="1"/>
    </xf>
    <xf numFmtId="0" fontId="58" fillId="0" borderId="1" xfId="146" applyFont="1" applyFill="1" applyBorder="1" applyAlignment="1" applyProtection="1">
      <alignment vertical="center" wrapText="1"/>
    </xf>
    <xf numFmtId="44" fontId="58" fillId="0" borderId="1" xfId="182" applyFont="1" applyFill="1" applyBorder="1" applyAlignment="1" applyProtection="1">
      <alignment horizontal="left" vertical="top" wrapText="1"/>
    </xf>
    <xf numFmtId="9" fontId="58" fillId="0" borderId="1" xfId="183" applyFont="1" applyFill="1" applyBorder="1" applyAlignment="1" applyProtection="1">
      <alignment horizontal="center" vertical="top" wrapText="1"/>
    </xf>
    <xf numFmtId="9" fontId="58" fillId="0" borderId="61" xfId="183" applyFont="1" applyFill="1" applyBorder="1" applyAlignment="1" applyProtection="1">
      <alignment horizontal="center" vertical="top" wrapText="1"/>
    </xf>
    <xf numFmtId="0" fontId="60" fillId="0" borderId="1" xfId="146" applyFont="1" applyFill="1" applyBorder="1" applyAlignment="1" applyProtection="1">
      <alignment horizontal="center" vertical="top" wrapText="1"/>
    </xf>
    <xf numFmtId="0" fontId="58" fillId="3" borderId="60" xfId="146" applyFont="1" applyFill="1" applyBorder="1" applyAlignment="1" applyProtection="1">
      <alignment horizontal="left" vertical="center" wrapText="1"/>
    </xf>
    <xf numFmtId="0" fontId="58" fillId="3" borderId="1" xfId="146" applyFont="1" applyFill="1" applyBorder="1" applyAlignment="1" applyProtection="1">
      <alignment horizontal="left" vertical="center" wrapText="1"/>
    </xf>
    <xf numFmtId="43" fontId="58" fillId="3" borderId="1" xfId="146" applyNumberFormat="1" applyFont="1" applyFill="1" applyBorder="1" applyAlignment="1" applyProtection="1">
      <alignment horizontal="right" vertical="center" wrapText="1"/>
    </xf>
    <xf numFmtId="9" fontId="58" fillId="3" borderId="1" xfId="183" applyFont="1" applyFill="1" applyBorder="1" applyAlignment="1" applyProtection="1">
      <alignment horizontal="center" vertical="top" wrapText="1"/>
    </xf>
    <xf numFmtId="9" fontId="58" fillId="3" borderId="61" xfId="183" applyFont="1" applyFill="1" applyBorder="1" applyAlignment="1" applyProtection="1">
      <alignment horizontal="center" vertical="top" wrapText="1"/>
    </xf>
    <xf numFmtId="0" fontId="65" fillId="0" borderId="60" xfId="146" applyFont="1" applyFill="1" applyBorder="1" applyAlignment="1" applyProtection="1">
      <alignment horizontal="left" vertical="center" wrapText="1"/>
    </xf>
    <xf numFmtId="0" fontId="58" fillId="0" borderId="60" xfId="146" applyFont="1" applyFill="1" applyBorder="1" applyAlignment="1" applyProtection="1">
      <alignment horizontal="left" vertical="center" wrapText="1"/>
    </xf>
    <xf numFmtId="0" fontId="58" fillId="0" borderId="1" xfId="146" applyFont="1" applyFill="1" applyBorder="1" applyAlignment="1" applyProtection="1">
      <alignment horizontal="left" vertical="center" wrapText="1"/>
    </xf>
    <xf numFmtId="0" fontId="48" fillId="0" borderId="60" xfId="146" applyFont="1" applyBorder="1"/>
    <xf numFmtId="0" fontId="48" fillId="0" borderId="1" xfId="146" applyFont="1" applyBorder="1"/>
    <xf numFmtId="0" fontId="60" fillId="40" borderId="1" xfId="146" applyFont="1" applyFill="1" applyBorder="1" applyAlignment="1" applyProtection="1">
      <alignment horizontal="left" vertical="top" wrapText="1"/>
    </xf>
    <xf numFmtId="0" fontId="60" fillId="40" borderId="1" xfId="146" applyFont="1" applyFill="1" applyBorder="1" applyAlignment="1" applyProtection="1">
      <alignment horizontal="center" vertical="top" wrapText="1"/>
    </xf>
    <xf numFmtId="0" fontId="60" fillId="40" borderId="61" xfId="146" applyFont="1" applyFill="1" applyBorder="1" applyAlignment="1" applyProtection="1">
      <alignment horizontal="left" vertical="top" wrapText="1"/>
    </xf>
    <xf numFmtId="0" fontId="58" fillId="41" borderId="62" xfId="146" applyFont="1" applyFill="1" applyBorder="1" applyAlignment="1" applyProtection="1">
      <alignment horizontal="left" vertical="center" wrapText="1"/>
    </xf>
    <xf numFmtId="0" fontId="58" fillId="41" borderId="63" xfId="146" applyFont="1" applyFill="1" applyBorder="1" applyAlignment="1" applyProtection="1">
      <alignment horizontal="left" vertical="center" wrapText="1"/>
    </xf>
    <xf numFmtId="43" fontId="58" fillId="41" borderId="63" xfId="146" applyNumberFormat="1" applyFont="1" applyFill="1" applyBorder="1" applyAlignment="1" applyProtection="1">
      <alignment horizontal="right" vertical="center" wrapText="1"/>
    </xf>
    <xf numFmtId="9" fontId="58" fillId="4" borderId="63" xfId="183" applyFont="1" applyFill="1" applyBorder="1" applyAlignment="1" applyProtection="1">
      <alignment horizontal="center" vertical="top" wrapText="1"/>
    </xf>
    <xf numFmtId="9" fontId="58" fillId="4" borderId="64" xfId="183" applyFont="1" applyFill="1" applyBorder="1" applyAlignment="1" applyProtection="1">
      <alignment horizontal="center" vertical="top" wrapText="1"/>
    </xf>
    <xf numFmtId="0" fontId="25" fillId="0" borderId="62" xfId="146" applyFont="1" applyBorder="1"/>
    <xf numFmtId="0" fontId="25" fillId="0" borderId="63" xfId="146" applyFont="1" applyBorder="1"/>
    <xf numFmtId="0" fontId="25" fillId="0" borderId="63" xfId="146" applyFont="1" applyBorder="1" applyAlignment="1">
      <alignment horizontal="center"/>
    </xf>
    <xf numFmtId="0" fontId="25" fillId="0" borderId="64" xfId="146" applyFont="1" applyBorder="1"/>
    <xf numFmtId="0" fontId="25" fillId="0" borderId="60" xfId="146" applyFont="1" applyBorder="1"/>
    <xf numFmtId="0" fontId="25" fillId="0" borderId="1" xfId="146" applyFont="1" applyBorder="1"/>
    <xf numFmtId="0" fontId="25" fillId="0" borderId="1" xfId="146" applyFont="1" applyBorder="1" applyAlignment="1">
      <alignment horizontal="center"/>
    </xf>
    <xf numFmtId="0" fontId="25" fillId="0" borderId="61" xfId="146" applyFont="1" applyBorder="1"/>
    <xf numFmtId="0" fontId="48" fillId="0" borderId="60" xfId="146" applyFont="1" applyBorder="1" applyProtection="1">
      <protection locked="0"/>
    </xf>
    <xf numFmtId="0" fontId="48" fillId="0" borderId="1" xfId="146" applyFont="1" applyBorder="1" applyProtection="1">
      <protection locked="0"/>
    </xf>
    <xf numFmtId="0" fontId="3" fillId="0" borderId="1" xfId="146" applyBorder="1" applyProtection="1">
      <protection locked="0"/>
    </xf>
    <xf numFmtId="0" fontId="3" fillId="0" borderId="1" xfId="146" applyBorder="1" applyAlignment="1" applyProtection="1">
      <alignment horizontal="center"/>
      <protection locked="0"/>
    </xf>
    <xf numFmtId="0" fontId="4" fillId="0" borderId="62" xfId="146" applyFont="1" applyBorder="1"/>
    <xf numFmtId="0" fontId="4" fillId="0" borderId="63" xfId="146" applyFont="1" applyBorder="1"/>
    <xf numFmtId="0" fontId="4" fillId="0" borderId="64" xfId="146" applyFont="1" applyBorder="1"/>
  </cellXfs>
  <cellStyles count="185">
    <cellStyle name="20% - Énfasis1 2" xfId="25" xr:uid="{00000000-0005-0000-0000-000001000000}"/>
    <cellStyle name="20% - Énfasis1 2 2" xfId="120" xr:uid="{00000000-0005-0000-0000-000002000000}"/>
    <cellStyle name="20% - Énfasis1 2 3" xfId="154" xr:uid="{00000000-0005-0000-0000-000032000000}"/>
    <cellStyle name="20% - Énfasis1 3" xfId="93" xr:uid="{00000000-0005-0000-0000-000003000000}"/>
    <cellStyle name="20% - Énfasis1 4" xfId="121" xr:uid="{00000000-0005-0000-0000-000004000000}"/>
    <cellStyle name="20% - Énfasis1 5" xfId="47" xr:uid="{00000000-0005-0000-0000-000049000000}"/>
    <cellStyle name="20% - Énfasis2 2" xfId="97" xr:uid="{00000000-0005-0000-0000-000006000000}"/>
    <cellStyle name="20% - Énfasis2 3" xfId="123" xr:uid="{00000000-0005-0000-0000-000007000000}"/>
    <cellStyle name="20% - Énfasis2 4" xfId="51" xr:uid="{00000000-0005-0000-0000-00004E000000}"/>
    <cellStyle name="20% - Énfasis3 2" xfId="101" xr:uid="{00000000-0005-0000-0000-000009000000}"/>
    <cellStyle name="20% - Énfasis3 3" xfId="125" xr:uid="{00000000-0005-0000-0000-00000A000000}"/>
    <cellStyle name="20% - Énfasis3 4" xfId="55" xr:uid="{00000000-0005-0000-0000-000051000000}"/>
    <cellStyle name="20% - Énfasis4 2" xfId="105" xr:uid="{00000000-0005-0000-0000-00000C000000}"/>
    <cellStyle name="20% - Énfasis4 3" xfId="127" xr:uid="{00000000-0005-0000-0000-00000D000000}"/>
    <cellStyle name="20% - Énfasis4 4" xfId="59" xr:uid="{00000000-0005-0000-0000-000054000000}"/>
    <cellStyle name="20% - Énfasis5 2" xfId="109" xr:uid="{00000000-0005-0000-0000-00000F000000}"/>
    <cellStyle name="20% - Énfasis5 3" xfId="129" xr:uid="{00000000-0005-0000-0000-000010000000}"/>
    <cellStyle name="20% - Énfasis5 4" xfId="62" xr:uid="{00000000-0005-0000-0000-000057000000}"/>
    <cellStyle name="20% - Énfasis6 2" xfId="113" xr:uid="{00000000-0005-0000-0000-000012000000}"/>
    <cellStyle name="20% - Énfasis6 3" xfId="131" xr:uid="{00000000-0005-0000-0000-000013000000}"/>
    <cellStyle name="20% - Énfasis6 4" xfId="66" xr:uid="{00000000-0005-0000-0000-00005A000000}"/>
    <cellStyle name="40% - Énfasis1 2" xfId="94" xr:uid="{00000000-0005-0000-0000-000015000000}"/>
    <cellStyle name="40% - Énfasis1 3" xfId="122" xr:uid="{00000000-0005-0000-0000-000016000000}"/>
    <cellStyle name="40% - Énfasis1 4" xfId="48" xr:uid="{00000000-0005-0000-0000-00005D000000}"/>
    <cellStyle name="40% - Énfasis2 2" xfId="98" xr:uid="{00000000-0005-0000-0000-000018000000}"/>
    <cellStyle name="40% - Énfasis2 3" xfId="124" xr:uid="{00000000-0005-0000-0000-000019000000}"/>
    <cellStyle name="40% - Énfasis2 4" xfId="52" xr:uid="{00000000-0005-0000-0000-000060000000}"/>
    <cellStyle name="40% - Énfasis3 2" xfId="102" xr:uid="{00000000-0005-0000-0000-00001B000000}"/>
    <cellStyle name="40% - Énfasis3 3" xfId="126" xr:uid="{00000000-0005-0000-0000-00001C000000}"/>
    <cellStyle name="40% - Énfasis3 4" xfId="56" xr:uid="{00000000-0005-0000-0000-000063000000}"/>
    <cellStyle name="40% - Énfasis4 2" xfId="106" xr:uid="{00000000-0005-0000-0000-00001E000000}"/>
    <cellStyle name="40% - Énfasis4 3" xfId="128" xr:uid="{00000000-0005-0000-0000-00001F000000}"/>
    <cellStyle name="40% - Énfasis4 4" xfId="60" xr:uid="{00000000-0005-0000-0000-000066000000}"/>
    <cellStyle name="40% - Énfasis5 2" xfId="110" xr:uid="{00000000-0005-0000-0000-000021000000}"/>
    <cellStyle name="40% - Énfasis5 3" xfId="130" xr:uid="{00000000-0005-0000-0000-000022000000}"/>
    <cellStyle name="40% - Énfasis5 4" xfId="63" xr:uid="{00000000-0005-0000-0000-000069000000}"/>
    <cellStyle name="40% - Énfasis6 2" xfId="114" xr:uid="{00000000-0005-0000-0000-000024000000}"/>
    <cellStyle name="40% - Énfasis6 3" xfId="132" xr:uid="{00000000-0005-0000-0000-000025000000}"/>
    <cellStyle name="40% - Énfasis6 4" xfId="67" xr:uid="{00000000-0005-0000-0000-00006C000000}"/>
    <cellStyle name="60% - Énfasis1 2" xfId="95" xr:uid="{00000000-0005-0000-0000-000027000000}"/>
    <cellStyle name="60% - Énfasis1 2 2" xfId="155" xr:uid="{00000000-0005-0000-0000-00003E000000}"/>
    <cellStyle name="60% - Énfasis1 3" xfId="49" xr:uid="{00000000-0005-0000-0000-00006F000000}"/>
    <cellStyle name="60% - Énfasis2 2" xfId="99" xr:uid="{00000000-0005-0000-0000-000029000000}"/>
    <cellStyle name="60% - Énfasis2 2 2" xfId="156" xr:uid="{00000000-0005-0000-0000-00003F000000}"/>
    <cellStyle name="60% - Énfasis2 3" xfId="53" xr:uid="{00000000-0005-0000-0000-000071000000}"/>
    <cellStyle name="60% - Énfasis3 2" xfId="103" xr:uid="{00000000-0005-0000-0000-00002B000000}"/>
    <cellStyle name="60% - Énfasis3 2 2" xfId="157" xr:uid="{00000000-0005-0000-0000-000040000000}"/>
    <cellStyle name="60% - Énfasis3 3" xfId="57" xr:uid="{00000000-0005-0000-0000-000073000000}"/>
    <cellStyle name="60% - Énfasis4 2" xfId="107" xr:uid="{00000000-0005-0000-0000-00002D000000}"/>
    <cellStyle name="60% - Énfasis4 2 2" xfId="158" xr:uid="{00000000-0005-0000-0000-000041000000}"/>
    <cellStyle name="60% - Énfasis4 3" xfId="61" xr:uid="{00000000-0005-0000-0000-000075000000}"/>
    <cellStyle name="60% - Énfasis5 2" xfId="111" xr:uid="{00000000-0005-0000-0000-00002F000000}"/>
    <cellStyle name="60% - Énfasis5 2 2" xfId="159" xr:uid="{00000000-0005-0000-0000-000042000000}"/>
    <cellStyle name="60% - Énfasis5 3" xfId="64" xr:uid="{00000000-0005-0000-0000-000077000000}"/>
    <cellStyle name="60% - Énfasis6 2" xfId="115" xr:uid="{00000000-0005-0000-0000-000031000000}"/>
    <cellStyle name="60% - Énfasis6 2 2" xfId="160" xr:uid="{00000000-0005-0000-0000-000043000000}"/>
    <cellStyle name="60% - Énfasis6 3" xfId="68" xr:uid="{00000000-0005-0000-0000-000079000000}"/>
    <cellStyle name="Buena 2" xfId="82" xr:uid="{00000000-0005-0000-0000-000033000000}"/>
    <cellStyle name="Bueno 2" xfId="34" xr:uid="{00000000-0005-0000-0000-00007C000000}"/>
    <cellStyle name="Bueno 2 2" xfId="151" xr:uid="{00000000-0005-0000-0000-000044000000}"/>
    <cellStyle name="Cálculo 2" xfId="86" xr:uid="{00000000-0005-0000-0000-000035000000}"/>
    <cellStyle name="Cálculo 3" xfId="38" xr:uid="{00000000-0005-0000-0000-00007D000000}"/>
    <cellStyle name="Celda de comprobación 2" xfId="88" xr:uid="{00000000-0005-0000-0000-000037000000}"/>
    <cellStyle name="Celda de comprobación 3" xfId="35" xr:uid="{00000000-0005-0000-0000-00007F000000}"/>
    <cellStyle name="Celda vinculada 2" xfId="87" xr:uid="{00000000-0005-0000-0000-000039000000}"/>
    <cellStyle name="Celda vinculada 3" xfId="30" xr:uid="{00000000-0005-0000-0000-000081000000}"/>
    <cellStyle name="Encabezado 1 2" xfId="27" xr:uid="{00000000-0005-0000-0000-000083000000}"/>
    <cellStyle name="Encabezado 1 2 2" xfId="150" xr:uid="{00000000-0005-0000-0000-000048000000}"/>
    <cellStyle name="Encabezado 4 2" xfId="74" xr:uid="{00000000-0005-0000-0000-00003B000000}"/>
    <cellStyle name="Encabezado 4 3" xfId="36" xr:uid="{00000000-0005-0000-0000-000084000000}"/>
    <cellStyle name="Énfasis1 2" xfId="6" xr:uid="{00000000-0005-0000-0000-00002F000000}"/>
    <cellStyle name="Énfasis1 3" xfId="92" xr:uid="{00000000-0005-0000-0000-00003E000000}"/>
    <cellStyle name="Énfasis2 2" xfId="7" xr:uid="{00000000-0005-0000-0000-000030000000}"/>
    <cellStyle name="Énfasis2 2 2" xfId="96" xr:uid="{00000000-0005-0000-0000-000040000000}"/>
    <cellStyle name="Énfasis2 3" xfId="50" xr:uid="{00000000-0005-0000-0000-000087000000}"/>
    <cellStyle name="Énfasis3 2" xfId="100" xr:uid="{00000000-0005-0000-0000-000042000000}"/>
    <cellStyle name="Énfasis3 3" xfId="54" xr:uid="{00000000-0005-0000-0000-000089000000}"/>
    <cellStyle name="Énfasis4 2" xfId="104" xr:uid="{00000000-0005-0000-0000-000044000000}"/>
    <cellStyle name="Énfasis4 3" xfId="58" xr:uid="{00000000-0005-0000-0000-00008B000000}"/>
    <cellStyle name="Énfasis5 2" xfId="12" xr:uid="{00000000-0005-0000-0000-000030000000}"/>
    <cellStyle name="Énfasis5 2 2" xfId="108" xr:uid="{00000000-0005-0000-0000-000046000000}"/>
    <cellStyle name="Énfasis6 2" xfId="112" xr:uid="{00000000-0005-0000-0000-000048000000}"/>
    <cellStyle name="Énfasis6 3" xfId="65" xr:uid="{00000000-0005-0000-0000-00008E000000}"/>
    <cellStyle name="Entrada 2" xfId="85" xr:uid="{00000000-0005-0000-0000-00004A000000}"/>
    <cellStyle name="Entrada 3" xfId="29" xr:uid="{00000000-0005-0000-0000-000090000000}"/>
    <cellStyle name="Incorrecto 2" xfId="83" xr:uid="{00000000-0005-0000-0000-00004D000000}"/>
    <cellStyle name="Incorrecto 3" xfId="41" xr:uid="{00000000-0005-0000-0000-000092000000}"/>
    <cellStyle name="Millares 10 8" xfId="173" xr:uid="{55411CDB-085E-497D-9D28-E99774468258}"/>
    <cellStyle name="Millares 2" xfId="9" xr:uid="{00000000-0005-0000-0000-00002F000000}"/>
    <cellStyle name="Millares 2 2" xfId="24" xr:uid="{00000000-0005-0000-0000-000003000000}"/>
    <cellStyle name="Millares 2 2 2" xfId="46" xr:uid="{00000000-0005-0000-0000-000003000000}"/>
    <cellStyle name="Millares 2 2 2 2" xfId="175" xr:uid="{2F747C60-77A2-45CF-83F4-54C2C4307091}"/>
    <cellStyle name="Millares 2 2 3" xfId="180" xr:uid="{12C3FA7D-6A38-4693-BD66-3E698CB363E3}"/>
    <cellStyle name="Millares 2 3" xfId="39" xr:uid="{00000000-0005-0000-0000-000031000000}"/>
    <cellStyle name="Millares 2 31" xfId="174" xr:uid="{014ECBE6-F22E-414A-BA94-4B451A38D009}"/>
    <cellStyle name="Millares 2 4" xfId="116" xr:uid="{00000000-0005-0000-0000-00004F000000}"/>
    <cellStyle name="Millares 3" xfId="23" xr:uid="{00000000-0005-0000-0000-000004000000}"/>
    <cellStyle name="Millares 3 2" xfId="45" xr:uid="{00000000-0005-0000-0000-000004000000}"/>
    <cellStyle name="Millares 3 3" xfId="147" xr:uid="{00000000-0005-0000-0000-000050000000}"/>
    <cellStyle name="Millares 4" xfId="19" xr:uid="{00000000-0005-0000-0000-000035000000}"/>
    <cellStyle name="Millares 4 2" xfId="44" xr:uid="{00000000-0005-0000-0000-000035000000}"/>
    <cellStyle name="Millares 5" xfId="16" xr:uid="{00000000-0005-0000-0000-000030000000}"/>
    <cellStyle name="Millares 5 2" xfId="42" xr:uid="{00000000-0005-0000-0000-000030000000}"/>
    <cellStyle name="Millares 5 2 2" xfId="176" xr:uid="{54DD3627-77CF-45D1-B533-CE83D5806872}"/>
    <cellStyle name="Millares 6" xfId="15" xr:uid="{00000000-0005-0000-0000-000038000000}"/>
    <cellStyle name="Millares 7" xfId="4" xr:uid="{00000000-0005-0000-0000-00007D000000}"/>
    <cellStyle name="Millares 8" xfId="3" xr:uid="{00000000-0005-0000-0000-00007D000000}"/>
    <cellStyle name="Moneda 2" xfId="148" xr:uid="{00000000-0005-0000-0000-000051000000}"/>
    <cellStyle name="Moneda 3" xfId="182" xr:uid="{928D1D67-D5A0-4A90-9A0D-5111E3AC5148}"/>
    <cellStyle name="Neutral 2" xfId="84" xr:uid="{00000000-0005-0000-0000-000053000000}"/>
    <cellStyle name="Neutral 2 2" xfId="152" xr:uid="{00000000-0005-0000-0000-000055000000}"/>
    <cellStyle name="Neutral 3" xfId="32" xr:uid="{00000000-0005-0000-0000-000097000000}"/>
    <cellStyle name="Normal" xfId="0" builtinId="0"/>
    <cellStyle name="Normal 10" xfId="146" xr:uid="{00000000-0005-0000-0000-000055000000}"/>
    <cellStyle name="Normal 16 6" xfId="184" xr:uid="{1526B125-A0B0-4D70-84CD-066F0F03A9D0}"/>
    <cellStyle name="Normal 2" xfId="5" xr:uid="{00000000-0005-0000-0000-000031000000}"/>
    <cellStyle name="Normal 2 2" xfId="10" xr:uid="{425B1EF6-3171-47D2-8981-85D8D9625F6F}"/>
    <cellStyle name="Normal 2 2 2" xfId="18" xr:uid="{06AAB752-2981-4002-BC7E-ACA3E4D1B2D7}"/>
    <cellStyle name="Normal 2 24" xfId="170" xr:uid="{903A47DF-9D49-4AEA-9A10-EEA170F260C3}"/>
    <cellStyle name="Normal 2 3" xfId="40" xr:uid="{4F798483-0F93-4F5A-819A-B3AA10DC2CE3}"/>
    <cellStyle name="Normal 2 3 2" xfId="165" xr:uid="{00000000-0005-0000-0000-000003000000}"/>
    <cellStyle name="Normal 2 3 3" xfId="179" xr:uid="{856727EA-7E9F-4A27-AD97-FFFDC3AA14B5}"/>
    <cellStyle name="Normal 2 31" xfId="172" xr:uid="{3E467E02-2745-43CF-923F-FD0F6ED8633B}"/>
    <cellStyle name="Normal 2 4" xfId="133" xr:uid="{00000000-0005-0000-0000-000059000000}"/>
    <cellStyle name="Normal 2 4 2" xfId="163" xr:uid="{00000000-0005-0000-0000-000001000000}"/>
    <cellStyle name="Normal 2 5" xfId="69" xr:uid="{00000000-0005-0000-0000-000056000000}"/>
    <cellStyle name="Normal 2 5 2" xfId="161" xr:uid="{1B4AD92B-60FB-4B90-AE81-922430885795}"/>
    <cellStyle name="Normal 3" xfId="11" xr:uid="{00000000-0005-0000-0000-000032000000}"/>
    <cellStyle name="Normal 3 10 2" xfId="181" xr:uid="{344D6175-6CE8-4899-8FE4-6831C4D3387D}"/>
    <cellStyle name="Normal 3 2" xfId="8" xr:uid="{A79B12C5-63AB-4CDB-A7C7-0F4A14A8835A}"/>
    <cellStyle name="Normal 3 2 2" xfId="14" xr:uid="{FE08EF98-55C7-436D-82D7-A52F501999F6}"/>
    <cellStyle name="Normal 3 2 2 2" xfId="145" xr:uid="{00000000-0005-0000-0000-00005D000000}"/>
    <cellStyle name="Normal 3 2 3" xfId="143" xr:uid="{00000000-0005-0000-0000-00005E000000}"/>
    <cellStyle name="Normal 3 2 3 2" xfId="166" xr:uid="{00000000-0005-0000-0000-000005000000}"/>
    <cellStyle name="Normal 3 2 3 3" xfId="178" xr:uid="{9E84253A-3217-45B4-A02C-72060B8A46C1}"/>
    <cellStyle name="Normal 3 3" xfId="135" xr:uid="{00000000-0005-0000-0000-00005F000000}"/>
    <cellStyle name="Normal 3 3 2" xfId="167" xr:uid="{00000000-0005-0000-0000-000006000000}"/>
    <cellStyle name="Normal 3 4" xfId="164" xr:uid="{00000000-0005-0000-0000-000007000000}"/>
    <cellStyle name="Normal 3 6" xfId="118" xr:uid="{00000000-0005-0000-0000-000060000000}"/>
    <cellStyle name="Normal 4" xfId="17" xr:uid="{00000000-0005-0000-0000-000030000000}"/>
    <cellStyle name="Normal 4 2" xfId="20" xr:uid="{00000000-0005-0000-0000-00000A000000}"/>
    <cellStyle name="Normal 4 2 2" xfId="21" xr:uid="{00000000-0005-0000-0000-00000B000000}"/>
    <cellStyle name="Normal 4 2 2 2" xfId="140" xr:uid="{00000000-0005-0000-0000-000064000000}"/>
    <cellStyle name="Normal 4 2 3" xfId="137" xr:uid="{00000000-0005-0000-0000-000065000000}"/>
    <cellStyle name="Normal 4 3" xfId="77" xr:uid="{00000000-0005-0000-0000-000066000000}"/>
    <cellStyle name="Normal 4 3 2" xfId="139" xr:uid="{00000000-0005-0000-0000-000067000000}"/>
    <cellStyle name="Normal 4 4" xfId="79" xr:uid="{00000000-0005-0000-0000-000068000000}"/>
    <cellStyle name="Normal 4 4 2" xfId="142" xr:uid="{00000000-0005-0000-0000-000069000000}"/>
    <cellStyle name="Normal 4 5" xfId="119" xr:uid="{00000000-0005-0000-0000-00006A000000}"/>
    <cellStyle name="Normal 4 6" xfId="162" xr:uid="{00000000-0005-0000-0000-000008000000}"/>
    <cellStyle name="Normal 5" xfId="70" xr:uid="{00000000-0005-0000-0000-00006B000000}"/>
    <cellStyle name="Normal 5 3 2 8" xfId="171" xr:uid="{EF6CE1FA-DA28-4FCB-A082-ED50CCDD0019}"/>
    <cellStyle name="Normal 5 3 3 2" xfId="177" xr:uid="{F1D5D572-C435-4361-957B-DEDD16831705}"/>
    <cellStyle name="Normal 6" xfId="71" xr:uid="{00000000-0005-0000-0000-00006C000000}"/>
    <cellStyle name="Normal 6 2" xfId="136" xr:uid="{00000000-0005-0000-0000-00006D000000}"/>
    <cellStyle name="Normal 7" xfId="76" xr:uid="{00000000-0005-0000-0000-00006E000000}"/>
    <cellStyle name="Normal 7 2" xfId="138" xr:uid="{00000000-0005-0000-0000-00006F000000}"/>
    <cellStyle name="Normal 7 5" xfId="117" xr:uid="{00000000-0005-0000-0000-000070000000}"/>
    <cellStyle name="Normal 8" xfId="78" xr:uid="{00000000-0005-0000-0000-000071000000}"/>
    <cellStyle name="Normal 8 2" xfId="141" xr:uid="{00000000-0005-0000-0000-000072000000}"/>
    <cellStyle name="Normal 9" xfId="13" xr:uid="{3C730C9C-2A49-440B-9D47-7B0DE60D59D4}"/>
    <cellStyle name="Normal 9 2" xfId="144" xr:uid="{00000000-0005-0000-0000-000074000000}"/>
    <cellStyle name="Notas" xfId="2" builtinId="10" customBuiltin="1"/>
    <cellStyle name="Notas 2" xfId="22" xr:uid="{00000000-0005-0000-0000-00000D000000}"/>
    <cellStyle name="Notas 2 2" xfId="134" xr:uid="{00000000-0005-0000-0000-000077000000}"/>
    <cellStyle name="Notas 2 3" xfId="149" xr:uid="{00000000-0005-0000-0000-000078000000}"/>
    <cellStyle name="Notas 3" xfId="153" xr:uid="{00000000-0005-0000-0000-000065000000}"/>
    <cellStyle name="Porcentaje 2" xfId="183" xr:uid="{5F1D12C4-748E-487C-A0E1-C604E568D77E}"/>
    <cellStyle name="Salida 2" xfId="75" xr:uid="{00000000-0005-0000-0000-00007A000000}"/>
    <cellStyle name="Salida 3" xfId="26" xr:uid="{00000000-0005-0000-0000-0000B2000000}"/>
    <cellStyle name="SAPBEXchaText" xfId="169" xr:uid="{00000000-0005-0000-0000-000009000000}"/>
    <cellStyle name="SAPBEXstdItem" xfId="168" xr:uid="{00000000-0005-0000-0000-00000A000000}"/>
    <cellStyle name="Texto de advertencia 2" xfId="89" xr:uid="{00000000-0005-0000-0000-00007C000000}"/>
    <cellStyle name="Texto de advertencia 3" xfId="33" xr:uid="{00000000-0005-0000-0000-0000B4000000}"/>
    <cellStyle name="Texto explicativo 2" xfId="90" xr:uid="{00000000-0005-0000-0000-00007E000000}"/>
    <cellStyle name="Texto explicativo 3" xfId="37" xr:uid="{00000000-0005-0000-0000-0000B6000000}"/>
    <cellStyle name="Título" xfId="1" builtinId="15" customBuiltin="1"/>
    <cellStyle name="Título 1 2" xfId="73" xr:uid="{00000000-0005-0000-0000-000081000000}"/>
    <cellStyle name="Título 2 2" xfId="80" xr:uid="{00000000-0005-0000-0000-000083000000}"/>
    <cellStyle name="Título 2 3" xfId="28" xr:uid="{00000000-0005-0000-0000-0000B9000000}"/>
    <cellStyle name="Título 3 2" xfId="81" xr:uid="{00000000-0005-0000-0000-000085000000}"/>
    <cellStyle name="Título 3 3" xfId="43" xr:uid="{00000000-0005-0000-0000-0000BB000000}"/>
    <cellStyle name="Título 4" xfId="72" xr:uid="{00000000-0005-0000-0000-000086000000}"/>
    <cellStyle name="Total 2" xfId="91" xr:uid="{00000000-0005-0000-0000-000088000000}"/>
    <cellStyle name="Total 3" xfId="31" xr:uid="{00000000-0005-0000-0000-0000BE000000}"/>
  </cellStyles>
  <dxfs count="0"/>
  <tableStyles count="3" defaultTableStyle="TableStyleMedium9" defaultPivotStyle="PivotStyleLight16">
    <tableStyle name="Estilo de tabla dinámica 1" table="0" count="0" xr9:uid="{2E96E905-BD36-40FC-A11E-60682403B0E5}"/>
    <tableStyle name="Estilo de tabla dinámica 2" table="0" count="0" xr9:uid="{482BBA57-00FD-48FA-A4E7-3A2B155BA657}"/>
    <tableStyle name="Estilo de tabla dinámica 3" table="0" count="0" xr9:uid="{D6323448-9405-4BA1-99D3-155A6494902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3\DepuracionCuentas$\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Alfonso%20Mares/2023/CUENTA%20P&#218;BLICA/SEGUNDO%20TRIMESTRE/ESTADOS%20PARA%20EDICI&#211;N/00%201%20Archivo%20CPA%202T%202023%20Editab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 val="EA"/>
      <sheetName val="EAA"/>
      <sheetName val="EADOP"/>
      <sheetName val="ECSF"/>
      <sheetName val="EFE"/>
      <sheetName val="ESF"/>
      <sheetName val="EVHP"/>
      <sheetName val="Notas 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EAA"/>
      <sheetName val="EADOP"/>
      <sheetName val="IPC"/>
      <sheetName val="Notas DM"/>
      <sheetName val="N ESF"/>
      <sheetName val="N ACT"/>
      <sheetName val="N VHP"/>
      <sheetName val="N EFE"/>
      <sheetName val="N EFE siret"/>
      <sheetName val="EFE NVO FORMATO 2T2023"/>
      <sheetName val="N Conciliacion_Ig"/>
      <sheetName val="N Conciliacion_Eg"/>
      <sheetName val="N Memoria"/>
      <sheetName val="Notas PE YA NO"/>
      <sheetName val="EAI"/>
      <sheetName val="CtasAdmvas 1"/>
      <sheetName val="CtasAdmvas 2"/>
      <sheetName val="CtasAdmvas 3"/>
      <sheetName val="COG"/>
      <sheetName val="CTG"/>
      <sheetName val="CFF"/>
      <sheetName val="EN"/>
      <sheetName val="ID"/>
      <sheetName val="GCP"/>
      <sheetName val="PPI (2)"/>
      <sheetName val="IR DGPD"/>
      <sheetName val="IR DGPD F SIRET"/>
      <sheetName val="FF"/>
      <sheetName val="IPF"/>
      <sheetName val="Muebles"/>
      <sheetName val="Inmuebles"/>
      <sheetName val="Muebles_Contable"/>
      <sheetName val="Inmuebles_Contable"/>
      <sheetName val="Ayudas y Subsidios"/>
      <sheetName val="Rel Cta Banc"/>
      <sheetName val="DestinoGtoFed"/>
      <sheetName val="Esq Bur"/>
      <sheetName val="Informació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W163"/>
  <sheetViews>
    <sheetView showGridLines="0" tabSelected="1" zoomScale="130" zoomScaleNormal="130" workbookViewId="0">
      <selection activeCell="C19" sqref="C19"/>
    </sheetView>
  </sheetViews>
  <sheetFormatPr baseColWidth="10" defaultColWidth="11.42578125" defaultRowHeight="12.75" x14ac:dyDescent="0.2"/>
  <cols>
    <col min="1" max="1" width="7.42578125" style="22" customWidth="1"/>
    <col min="2" max="2" width="11.42578125" style="2"/>
    <col min="3" max="3" width="45.140625" style="2" customWidth="1"/>
    <col min="4" max="9" width="19.7109375" style="2" customWidth="1"/>
    <col min="10" max="10" width="3" style="2" customWidth="1"/>
    <col min="11" max="16" width="0" style="2" hidden="1" customWidth="1"/>
    <col min="17" max="17" width="1" style="2" hidden="1" customWidth="1"/>
    <col min="18" max="18" width="12.7109375" style="2" hidden="1" customWidth="1"/>
    <col min="19" max="23" width="0" style="2" hidden="1" customWidth="1"/>
    <col min="24" max="16384" width="11.42578125" style="2"/>
  </cols>
  <sheetData>
    <row r="1" spans="1:9" x14ac:dyDescent="0.2">
      <c r="B1" s="43" t="s">
        <v>7</v>
      </c>
      <c r="C1" s="43"/>
      <c r="D1" s="43"/>
      <c r="E1" s="43"/>
      <c r="F1" s="43"/>
      <c r="G1" s="43"/>
      <c r="H1" s="43"/>
      <c r="I1" s="43"/>
    </row>
    <row r="2" spans="1:9" x14ac:dyDescent="0.2">
      <c r="B2" s="43" t="s">
        <v>6</v>
      </c>
      <c r="C2" s="43"/>
      <c r="D2" s="43"/>
      <c r="E2" s="43"/>
      <c r="F2" s="43"/>
      <c r="G2" s="43"/>
      <c r="H2" s="43"/>
      <c r="I2" s="43"/>
    </row>
    <row r="3" spans="1:9" x14ac:dyDescent="0.2">
      <c r="B3" s="43" t="s">
        <v>206</v>
      </c>
      <c r="C3" s="43"/>
      <c r="D3" s="43"/>
      <c r="E3" s="43"/>
      <c r="F3" s="43"/>
      <c r="G3" s="43"/>
      <c r="H3" s="43"/>
      <c r="I3" s="43"/>
    </row>
    <row r="4" spans="1:9" x14ac:dyDescent="0.2">
      <c r="B4" s="8"/>
      <c r="C4" s="8"/>
      <c r="D4" s="8"/>
      <c r="E4" s="8"/>
      <c r="F4" s="8"/>
      <c r="G4" s="8"/>
      <c r="H4" s="8"/>
      <c r="I4" s="8"/>
    </row>
    <row r="5" spans="1:9" x14ac:dyDescent="0.2">
      <c r="B5" s="8"/>
      <c r="C5" s="25" t="s">
        <v>205</v>
      </c>
      <c r="D5" s="26" t="s">
        <v>207</v>
      </c>
      <c r="E5" s="27"/>
      <c r="F5" s="27"/>
      <c r="G5" s="27"/>
      <c r="H5" s="8"/>
      <c r="I5" s="8"/>
    </row>
    <row r="6" spans="1:9" x14ac:dyDescent="0.2">
      <c r="B6" s="8"/>
      <c r="C6" s="8"/>
      <c r="D6" s="8"/>
      <c r="E6" s="8"/>
      <c r="F6" s="8"/>
      <c r="G6" s="8"/>
      <c r="H6" s="8"/>
      <c r="I6" s="8"/>
    </row>
    <row r="7" spans="1:9" x14ac:dyDescent="0.2">
      <c r="B7" s="44" t="s">
        <v>0</v>
      </c>
      <c r="C7" s="46" t="s">
        <v>1</v>
      </c>
      <c r="D7" s="48" t="s">
        <v>2</v>
      </c>
      <c r="E7" s="48"/>
      <c r="F7" s="48"/>
      <c r="G7" s="48"/>
      <c r="H7" s="48"/>
      <c r="I7" s="48" t="s">
        <v>9</v>
      </c>
    </row>
    <row r="8" spans="1:9" ht="34.5" customHeight="1" x14ac:dyDescent="0.2">
      <c r="B8" s="45"/>
      <c r="C8" s="47"/>
      <c r="D8" s="1" t="s">
        <v>10</v>
      </c>
      <c r="E8" s="1" t="s">
        <v>3</v>
      </c>
      <c r="F8" s="1" t="s">
        <v>4</v>
      </c>
      <c r="G8" s="1" t="s">
        <v>5</v>
      </c>
      <c r="H8" s="1" t="s">
        <v>8</v>
      </c>
      <c r="I8" s="49"/>
    </row>
    <row r="9" spans="1:9" ht="15" customHeight="1" x14ac:dyDescent="0.2">
      <c r="A9" s="23"/>
      <c r="B9" s="15">
        <v>1</v>
      </c>
      <c r="C9" s="4" t="s">
        <v>11</v>
      </c>
      <c r="D9" s="28">
        <f>+D10+D77</f>
        <v>15610818915.970001</v>
      </c>
      <c r="E9" s="28">
        <f t="shared" ref="E9:H9" si="0">+E10+E77</f>
        <v>1037809964.6700001</v>
      </c>
      <c r="F9" s="28">
        <f>+D9+E9</f>
        <v>16648628880.640001</v>
      </c>
      <c r="G9" s="28">
        <f t="shared" si="0"/>
        <v>7988472907.1900005</v>
      </c>
      <c r="H9" s="28">
        <f t="shared" si="0"/>
        <v>7988472907.1900005</v>
      </c>
      <c r="I9" s="29">
        <f>+H9-D9</f>
        <v>-7622346008.7800007</v>
      </c>
    </row>
    <row r="10" spans="1:9" ht="15" customHeight="1" x14ac:dyDescent="0.2">
      <c r="A10" s="23"/>
      <c r="B10" s="15">
        <v>1.1000000000000001</v>
      </c>
      <c r="C10" s="4" t="s">
        <v>12</v>
      </c>
      <c r="D10" s="28">
        <f>+D11+D33+D38+D39+D43+D50+D54+D57+D75</f>
        <v>15393411949.970001</v>
      </c>
      <c r="E10" s="28">
        <f t="shared" ref="E10:H10" si="1">+E11+E33+E38+E39+E43+E50+E54+E57+E75</f>
        <v>758807205.95000005</v>
      </c>
      <c r="F10" s="28">
        <f t="shared" ref="F10:F73" si="2">+D10+E10</f>
        <v>16152219155.920002</v>
      </c>
      <c r="G10" s="28">
        <f t="shared" si="1"/>
        <v>7896312603.0900002</v>
      </c>
      <c r="H10" s="28">
        <f t="shared" si="1"/>
        <v>7896312603.0900002</v>
      </c>
      <c r="I10" s="29">
        <f t="shared" ref="I10:I73" si="3">+H10-D10</f>
        <v>-7497099346.8800011</v>
      </c>
    </row>
    <row r="11" spans="1:9" ht="15" customHeight="1" x14ac:dyDescent="0.2">
      <c r="A11" s="23"/>
      <c r="B11" s="16" t="s">
        <v>13</v>
      </c>
      <c r="C11" s="9" t="s">
        <v>14</v>
      </c>
      <c r="D11" s="30">
        <f>+D12+D18+D20+D21+D26+D29+D30+D31+D32</f>
        <v>0</v>
      </c>
      <c r="E11" s="30">
        <f t="shared" ref="E11:H11" si="4">+E12+E18+E20+E21+E26+E29+E30+E31+E32</f>
        <v>0</v>
      </c>
      <c r="F11" s="30">
        <f t="shared" si="2"/>
        <v>0</v>
      </c>
      <c r="G11" s="30">
        <f t="shared" si="4"/>
        <v>0</v>
      </c>
      <c r="H11" s="30">
        <f t="shared" si="4"/>
        <v>0</v>
      </c>
      <c r="I11" s="31">
        <f t="shared" si="3"/>
        <v>0</v>
      </c>
    </row>
    <row r="12" spans="1:9" ht="15" customHeight="1" x14ac:dyDescent="0.2">
      <c r="A12" s="23"/>
      <c r="B12" s="16" t="s">
        <v>15</v>
      </c>
      <c r="C12" s="9" t="s">
        <v>16</v>
      </c>
      <c r="D12" s="30">
        <f>+D13+D15+D17</f>
        <v>0</v>
      </c>
      <c r="E12" s="30">
        <f t="shared" ref="E12:H12" si="5">+E13+E15+E17</f>
        <v>0</v>
      </c>
      <c r="F12" s="30">
        <f t="shared" si="2"/>
        <v>0</v>
      </c>
      <c r="G12" s="30">
        <f t="shared" si="5"/>
        <v>0</v>
      </c>
      <c r="H12" s="30">
        <f t="shared" si="5"/>
        <v>0</v>
      </c>
      <c r="I12" s="31">
        <f t="shared" si="3"/>
        <v>0</v>
      </c>
    </row>
    <row r="13" spans="1:9" ht="15" customHeight="1" x14ac:dyDescent="0.2">
      <c r="A13" s="23"/>
      <c r="B13" s="17" t="s">
        <v>17</v>
      </c>
      <c r="C13" s="5" t="s">
        <v>18</v>
      </c>
      <c r="D13" s="32">
        <f>+D14</f>
        <v>0</v>
      </c>
      <c r="E13" s="32">
        <f t="shared" ref="E13:H13" si="6">+E14</f>
        <v>0</v>
      </c>
      <c r="F13" s="32">
        <f t="shared" si="2"/>
        <v>0</v>
      </c>
      <c r="G13" s="32">
        <f t="shared" si="6"/>
        <v>0</v>
      </c>
      <c r="H13" s="32">
        <f t="shared" si="6"/>
        <v>0</v>
      </c>
      <c r="I13" s="33">
        <f t="shared" si="3"/>
        <v>0</v>
      </c>
    </row>
    <row r="14" spans="1:9" ht="15" customHeight="1" x14ac:dyDescent="0.2">
      <c r="A14" s="24">
        <v>111111</v>
      </c>
      <c r="B14" s="18" t="s">
        <v>19</v>
      </c>
      <c r="C14" s="7" t="s">
        <v>20</v>
      </c>
      <c r="D14" s="34"/>
      <c r="E14" s="34"/>
      <c r="F14" s="34">
        <f t="shared" si="2"/>
        <v>0</v>
      </c>
      <c r="G14" s="34"/>
      <c r="H14" s="34"/>
      <c r="I14" s="35">
        <f t="shared" si="3"/>
        <v>0</v>
      </c>
    </row>
    <row r="15" spans="1:9" ht="15" customHeight="1" x14ac:dyDescent="0.2">
      <c r="A15" s="23"/>
      <c r="B15" s="17" t="s">
        <v>21</v>
      </c>
      <c r="C15" s="5" t="s">
        <v>22</v>
      </c>
      <c r="D15" s="32">
        <f>+D16</f>
        <v>0</v>
      </c>
      <c r="E15" s="32">
        <f t="shared" ref="E15:H15" si="7">+E16</f>
        <v>0</v>
      </c>
      <c r="F15" s="32">
        <f t="shared" si="2"/>
        <v>0</v>
      </c>
      <c r="G15" s="32">
        <f t="shared" si="7"/>
        <v>0</v>
      </c>
      <c r="H15" s="32">
        <f t="shared" si="7"/>
        <v>0</v>
      </c>
      <c r="I15" s="33">
        <f t="shared" si="3"/>
        <v>0</v>
      </c>
    </row>
    <row r="16" spans="1:9" ht="15" customHeight="1" x14ac:dyDescent="0.2">
      <c r="A16" s="24">
        <v>111121</v>
      </c>
      <c r="B16" s="18" t="s">
        <v>23</v>
      </c>
      <c r="C16" s="7" t="s">
        <v>20</v>
      </c>
      <c r="D16" s="34"/>
      <c r="E16" s="34"/>
      <c r="F16" s="34">
        <f t="shared" si="2"/>
        <v>0</v>
      </c>
      <c r="G16" s="34"/>
      <c r="H16" s="34"/>
      <c r="I16" s="35">
        <f t="shared" si="3"/>
        <v>0</v>
      </c>
    </row>
    <row r="17" spans="1:9" ht="15" customHeight="1" x14ac:dyDescent="0.2">
      <c r="A17" s="24">
        <v>11113</v>
      </c>
      <c r="B17" s="17" t="s">
        <v>24</v>
      </c>
      <c r="C17" s="5" t="s">
        <v>25</v>
      </c>
      <c r="D17" s="34"/>
      <c r="E17" s="34"/>
      <c r="F17" s="34">
        <f t="shared" si="2"/>
        <v>0</v>
      </c>
      <c r="G17" s="34"/>
      <c r="H17" s="34"/>
      <c r="I17" s="35">
        <f t="shared" si="3"/>
        <v>0</v>
      </c>
    </row>
    <row r="18" spans="1:9" ht="15" customHeight="1" x14ac:dyDescent="0.2">
      <c r="A18" s="23"/>
      <c r="B18" s="16" t="s">
        <v>26</v>
      </c>
      <c r="C18" s="9" t="s">
        <v>27</v>
      </c>
      <c r="D18" s="30">
        <f>SUM(D19)</f>
        <v>0</v>
      </c>
      <c r="E18" s="30">
        <f t="shared" ref="E18:H18" si="8">SUM(E19)</f>
        <v>0</v>
      </c>
      <c r="F18" s="30">
        <f t="shared" si="2"/>
        <v>0</v>
      </c>
      <c r="G18" s="30">
        <f t="shared" si="8"/>
        <v>0</v>
      </c>
      <c r="H18" s="30">
        <f t="shared" si="8"/>
        <v>0</v>
      </c>
      <c r="I18" s="31">
        <f t="shared" si="3"/>
        <v>0</v>
      </c>
    </row>
    <row r="19" spans="1:9" ht="15" customHeight="1" x14ac:dyDescent="0.2">
      <c r="A19" s="24">
        <v>11121</v>
      </c>
      <c r="B19" s="18" t="s">
        <v>28</v>
      </c>
      <c r="C19" s="7" t="s">
        <v>29</v>
      </c>
      <c r="D19" s="34"/>
      <c r="E19" s="34"/>
      <c r="F19" s="34">
        <f t="shared" si="2"/>
        <v>0</v>
      </c>
      <c r="G19" s="34"/>
      <c r="H19" s="34"/>
      <c r="I19" s="35">
        <f t="shared" si="3"/>
        <v>0</v>
      </c>
    </row>
    <row r="20" spans="1:9" ht="15" customHeight="1" x14ac:dyDescent="0.2">
      <c r="A20" s="24">
        <v>1113</v>
      </c>
      <c r="B20" s="16" t="s">
        <v>30</v>
      </c>
      <c r="C20" s="9" t="s">
        <v>31</v>
      </c>
      <c r="D20" s="30"/>
      <c r="E20" s="30"/>
      <c r="F20" s="30">
        <f t="shared" si="2"/>
        <v>0</v>
      </c>
      <c r="G20" s="30"/>
      <c r="H20" s="30"/>
      <c r="I20" s="31">
        <f t="shared" si="3"/>
        <v>0</v>
      </c>
    </row>
    <row r="21" spans="1:9" ht="15" customHeight="1" x14ac:dyDescent="0.2">
      <c r="A21" s="23"/>
      <c r="B21" s="16" t="s">
        <v>32</v>
      </c>
      <c r="C21" s="9" t="s">
        <v>33</v>
      </c>
      <c r="D21" s="30">
        <f>+D22</f>
        <v>0</v>
      </c>
      <c r="E21" s="30">
        <f t="shared" ref="E21:H21" si="9">+E22</f>
        <v>0</v>
      </c>
      <c r="F21" s="30">
        <f t="shared" si="2"/>
        <v>0</v>
      </c>
      <c r="G21" s="30">
        <f t="shared" si="9"/>
        <v>0</v>
      </c>
      <c r="H21" s="30">
        <f t="shared" si="9"/>
        <v>0</v>
      </c>
      <c r="I21" s="31">
        <f t="shared" si="3"/>
        <v>0</v>
      </c>
    </row>
    <row r="22" spans="1:9" ht="15" customHeight="1" x14ac:dyDescent="0.2">
      <c r="A22" s="24"/>
      <c r="B22" s="17" t="s">
        <v>34</v>
      </c>
      <c r="C22" s="5" t="s">
        <v>35</v>
      </c>
      <c r="D22" s="32">
        <f>SUM(D23:D25)</f>
        <v>0</v>
      </c>
      <c r="E22" s="32">
        <f t="shared" ref="E22:H22" si="10">SUM(E23:E25)</f>
        <v>0</v>
      </c>
      <c r="F22" s="32">
        <f t="shared" si="2"/>
        <v>0</v>
      </c>
      <c r="G22" s="32">
        <f t="shared" si="10"/>
        <v>0</v>
      </c>
      <c r="H22" s="32">
        <f t="shared" si="10"/>
        <v>0</v>
      </c>
      <c r="I22" s="33">
        <f t="shared" si="3"/>
        <v>0</v>
      </c>
    </row>
    <row r="23" spans="1:9" ht="15" customHeight="1" x14ac:dyDescent="0.2">
      <c r="A23" s="24">
        <v>111411</v>
      </c>
      <c r="B23" s="18" t="s">
        <v>36</v>
      </c>
      <c r="C23" s="7" t="s">
        <v>37</v>
      </c>
      <c r="D23" s="34"/>
      <c r="E23" s="34"/>
      <c r="F23" s="34">
        <f t="shared" si="2"/>
        <v>0</v>
      </c>
      <c r="G23" s="34"/>
      <c r="H23" s="34"/>
      <c r="I23" s="35">
        <f t="shared" si="3"/>
        <v>0</v>
      </c>
    </row>
    <row r="24" spans="1:9" ht="15" customHeight="1" x14ac:dyDescent="0.2">
      <c r="A24" s="24">
        <v>111412</v>
      </c>
      <c r="B24" s="18" t="s">
        <v>38</v>
      </c>
      <c r="C24" s="7" t="s">
        <v>39</v>
      </c>
      <c r="D24" s="34"/>
      <c r="E24" s="34"/>
      <c r="F24" s="34">
        <f t="shared" si="2"/>
        <v>0</v>
      </c>
      <c r="G24" s="34"/>
      <c r="H24" s="34"/>
      <c r="I24" s="35">
        <f t="shared" si="3"/>
        <v>0</v>
      </c>
    </row>
    <row r="25" spans="1:9" ht="15" customHeight="1" x14ac:dyDescent="0.2">
      <c r="A25" s="24">
        <v>111413</v>
      </c>
      <c r="B25" s="18" t="s">
        <v>40</v>
      </c>
      <c r="C25" s="7" t="s">
        <v>41</v>
      </c>
      <c r="D25" s="34"/>
      <c r="E25" s="34"/>
      <c r="F25" s="34">
        <f t="shared" si="2"/>
        <v>0</v>
      </c>
      <c r="G25" s="34"/>
      <c r="H25" s="34"/>
      <c r="I25" s="35">
        <f t="shared" si="3"/>
        <v>0</v>
      </c>
    </row>
    <row r="26" spans="1:9" ht="15" customHeight="1" x14ac:dyDescent="0.2">
      <c r="A26" s="23"/>
      <c r="B26" s="16" t="s">
        <v>42</v>
      </c>
      <c r="C26" s="9" t="s">
        <v>43</v>
      </c>
      <c r="D26" s="30">
        <f>SUM(D27:D28)</f>
        <v>0</v>
      </c>
      <c r="E26" s="30">
        <f t="shared" ref="E26:H26" si="11">SUM(E27:E28)</f>
        <v>0</v>
      </c>
      <c r="F26" s="30">
        <f t="shared" si="2"/>
        <v>0</v>
      </c>
      <c r="G26" s="30">
        <f t="shared" si="11"/>
        <v>0</v>
      </c>
      <c r="H26" s="30">
        <f t="shared" si="11"/>
        <v>0</v>
      </c>
      <c r="I26" s="31">
        <f t="shared" si="3"/>
        <v>0</v>
      </c>
    </row>
    <row r="27" spans="1:9" ht="15" customHeight="1" x14ac:dyDescent="0.2">
      <c r="A27" s="24">
        <v>11151</v>
      </c>
      <c r="B27" s="18" t="s">
        <v>44</v>
      </c>
      <c r="C27" s="7" t="s">
        <v>45</v>
      </c>
      <c r="D27" s="34"/>
      <c r="E27" s="34">
        <v>0</v>
      </c>
      <c r="F27" s="34">
        <f t="shared" si="2"/>
        <v>0</v>
      </c>
      <c r="G27" s="34"/>
      <c r="H27" s="34"/>
      <c r="I27" s="35">
        <f t="shared" si="3"/>
        <v>0</v>
      </c>
    </row>
    <row r="28" spans="1:9" ht="15" customHeight="1" x14ac:dyDescent="0.2">
      <c r="A28" s="24">
        <v>11152</v>
      </c>
      <c r="B28" s="18" t="s">
        <v>46</v>
      </c>
      <c r="C28" s="7" t="s">
        <v>47</v>
      </c>
      <c r="D28" s="34"/>
      <c r="E28" s="34"/>
      <c r="F28" s="34">
        <f t="shared" si="2"/>
        <v>0</v>
      </c>
      <c r="G28" s="34"/>
      <c r="H28" s="34"/>
      <c r="I28" s="35">
        <f t="shared" si="3"/>
        <v>0</v>
      </c>
    </row>
    <row r="29" spans="1:9" ht="15" customHeight="1" x14ac:dyDescent="0.2">
      <c r="A29" s="24">
        <v>1116</v>
      </c>
      <c r="B29" s="16" t="s">
        <v>48</v>
      </c>
      <c r="C29" s="9" t="s">
        <v>49</v>
      </c>
      <c r="D29" s="30"/>
      <c r="E29" s="30"/>
      <c r="F29" s="30">
        <f t="shared" si="2"/>
        <v>0</v>
      </c>
      <c r="G29" s="30"/>
      <c r="H29" s="30"/>
      <c r="I29" s="31">
        <f t="shared" si="3"/>
        <v>0</v>
      </c>
    </row>
    <row r="30" spans="1:9" ht="15" customHeight="1" x14ac:dyDescent="0.2">
      <c r="A30" s="24">
        <v>1117</v>
      </c>
      <c r="B30" s="16" t="s">
        <v>50</v>
      </c>
      <c r="C30" s="9" t="s">
        <v>51</v>
      </c>
      <c r="D30" s="30"/>
      <c r="E30" s="30"/>
      <c r="F30" s="30">
        <f t="shared" si="2"/>
        <v>0</v>
      </c>
      <c r="G30" s="30"/>
      <c r="H30" s="30"/>
      <c r="I30" s="31">
        <f t="shared" si="3"/>
        <v>0</v>
      </c>
    </row>
    <row r="31" spans="1:9" ht="15" customHeight="1" x14ac:dyDescent="0.2">
      <c r="A31" s="24">
        <v>1118</v>
      </c>
      <c r="B31" s="16" t="s">
        <v>52</v>
      </c>
      <c r="C31" s="9" t="s">
        <v>53</v>
      </c>
      <c r="D31" s="30"/>
      <c r="E31" s="30"/>
      <c r="F31" s="30">
        <f t="shared" si="2"/>
        <v>0</v>
      </c>
      <c r="G31" s="30"/>
      <c r="H31" s="30"/>
      <c r="I31" s="31">
        <f t="shared" si="3"/>
        <v>0</v>
      </c>
    </row>
    <row r="32" spans="1:9" ht="15" customHeight="1" x14ac:dyDescent="0.2">
      <c r="A32" s="24">
        <v>1119</v>
      </c>
      <c r="B32" s="16" t="s">
        <v>54</v>
      </c>
      <c r="C32" s="9" t="s">
        <v>55</v>
      </c>
      <c r="D32" s="30"/>
      <c r="E32" s="30"/>
      <c r="F32" s="30">
        <f t="shared" si="2"/>
        <v>0</v>
      </c>
      <c r="G32" s="30"/>
      <c r="H32" s="30"/>
      <c r="I32" s="31">
        <f t="shared" si="3"/>
        <v>0</v>
      </c>
    </row>
    <row r="33" spans="1:9" ht="15" customHeight="1" x14ac:dyDescent="0.2">
      <c r="A33" s="23"/>
      <c r="B33" s="16" t="s">
        <v>56</v>
      </c>
      <c r="C33" s="9" t="s">
        <v>57</v>
      </c>
      <c r="D33" s="30">
        <f>SUM(D34:D37)</f>
        <v>0</v>
      </c>
      <c r="E33" s="30">
        <f t="shared" ref="E33:H33" si="12">SUM(E34:E37)</f>
        <v>0</v>
      </c>
      <c r="F33" s="30">
        <f t="shared" si="2"/>
        <v>0</v>
      </c>
      <c r="G33" s="30">
        <f t="shared" si="12"/>
        <v>0</v>
      </c>
      <c r="H33" s="30">
        <f t="shared" si="12"/>
        <v>0</v>
      </c>
      <c r="I33" s="31">
        <f t="shared" si="3"/>
        <v>0</v>
      </c>
    </row>
    <row r="34" spans="1:9" ht="15" customHeight="1" x14ac:dyDescent="0.2">
      <c r="A34" s="24">
        <v>1121</v>
      </c>
      <c r="B34" s="18" t="s">
        <v>58</v>
      </c>
      <c r="C34" s="7" t="s">
        <v>59</v>
      </c>
      <c r="D34" s="34"/>
      <c r="E34" s="34"/>
      <c r="F34" s="34">
        <f t="shared" si="2"/>
        <v>0</v>
      </c>
      <c r="G34" s="34"/>
      <c r="H34" s="34"/>
      <c r="I34" s="35">
        <f t="shared" si="3"/>
        <v>0</v>
      </c>
    </row>
    <row r="35" spans="1:9" ht="15" customHeight="1" x14ac:dyDescent="0.2">
      <c r="A35" s="24">
        <v>1122</v>
      </c>
      <c r="B35" s="18" t="s">
        <v>60</v>
      </c>
      <c r="C35" s="7" t="s">
        <v>61</v>
      </c>
      <c r="D35" s="34"/>
      <c r="E35" s="34"/>
      <c r="F35" s="34">
        <f t="shared" si="2"/>
        <v>0</v>
      </c>
      <c r="G35" s="34"/>
      <c r="H35" s="34"/>
      <c r="I35" s="35">
        <f t="shared" si="3"/>
        <v>0</v>
      </c>
    </row>
    <row r="36" spans="1:9" ht="15" customHeight="1" x14ac:dyDescent="0.2">
      <c r="A36" s="24">
        <v>1123</v>
      </c>
      <c r="B36" s="18" t="s">
        <v>62</v>
      </c>
      <c r="C36" s="7" t="s">
        <v>63</v>
      </c>
      <c r="D36" s="34"/>
      <c r="E36" s="34"/>
      <c r="F36" s="34">
        <f t="shared" si="2"/>
        <v>0</v>
      </c>
      <c r="G36" s="34"/>
      <c r="H36" s="34"/>
      <c r="I36" s="35">
        <f t="shared" si="3"/>
        <v>0</v>
      </c>
    </row>
    <row r="37" spans="1:9" ht="15" customHeight="1" x14ac:dyDescent="0.2">
      <c r="A37" s="24">
        <v>1124</v>
      </c>
      <c r="B37" s="18" t="s">
        <v>64</v>
      </c>
      <c r="C37" s="7" t="s">
        <v>65</v>
      </c>
      <c r="D37" s="34"/>
      <c r="E37" s="34"/>
      <c r="F37" s="34">
        <f t="shared" si="2"/>
        <v>0</v>
      </c>
      <c r="G37" s="34"/>
      <c r="H37" s="34"/>
      <c r="I37" s="35">
        <f t="shared" si="3"/>
        <v>0</v>
      </c>
    </row>
    <row r="38" spans="1:9" ht="15" customHeight="1" x14ac:dyDescent="0.2">
      <c r="A38" s="24">
        <v>113</v>
      </c>
      <c r="B38" s="16" t="s">
        <v>66</v>
      </c>
      <c r="C38" s="9" t="s">
        <v>67</v>
      </c>
      <c r="D38" s="30"/>
      <c r="E38" s="30"/>
      <c r="F38" s="30">
        <f t="shared" si="2"/>
        <v>0</v>
      </c>
      <c r="G38" s="30"/>
      <c r="H38" s="30"/>
      <c r="I38" s="31">
        <f t="shared" si="3"/>
        <v>0</v>
      </c>
    </row>
    <row r="39" spans="1:9" ht="15" customHeight="1" x14ac:dyDescent="0.2">
      <c r="A39" s="23"/>
      <c r="B39" s="16" t="s">
        <v>68</v>
      </c>
      <c r="C39" s="9" t="s">
        <v>69</v>
      </c>
      <c r="D39" s="30">
        <f>SUM(D40:D42)</f>
        <v>0</v>
      </c>
      <c r="E39" s="30">
        <f t="shared" ref="E39:H39" si="13">SUM(E40:E42)</f>
        <v>0</v>
      </c>
      <c r="F39" s="30">
        <f t="shared" si="2"/>
        <v>0</v>
      </c>
      <c r="G39" s="30">
        <f t="shared" si="13"/>
        <v>0</v>
      </c>
      <c r="H39" s="30">
        <f t="shared" si="13"/>
        <v>0</v>
      </c>
      <c r="I39" s="31">
        <f t="shared" si="3"/>
        <v>0</v>
      </c>
    </row>
    <row r="40" spans="1:9" ht="15" customHeight="1" x14ac:dyDescent="0.2">
      <c r="A40" s="24">
        <v>1141</v>
      </c>
      <c r="B40" s="18" t="s">
        <v>70</v>
      </c>
      <c r="C40" s="7" t="s">
        <v>71</v>
      </c>
      <c r="D40" s="34"/>
      <c r="E40" s="34"/>
      <c r="F40" s="34">
        <f t="shared" si="2"/>
        <v>0</v>
      </c>
      <c r="G40" s="34"/>
      <c r="H40" s="34"/>
      <c r="I40" s="35">
        <f t="shared" si="3"/>
        <v>0</v>
      </c>
    </row>
    <row r="41" spans="1:9" ht="15" customHeight="1" x14ac:dyDescent="0.2">
      <c r="A41" s="24">
        <v>1142</v>
      </c>
      <c r="B41" s="18" t="s">
        <v>72</v>
      </c>
      <c r="C41" s="7" t="s">
        <v>73</v>
      </c>
      <c r="D41" s="34"/>
      <c r="E41" s="34"/>
      <c r="F41" s="34">
        <f t="shared" si="2"/>
        <v>0</v>
      </c>
      <c r="G41" s="34"/>
      <c r="H41" s="34"/>
      <c r="I41" s="35">
        <f t="shared" si="3"/>
        <v>0</v>
      </c>
    </row>
    <row r="42" spans="1:9" ht="15" customHeight="1" x14ac:dyDescent="0.2">
      <c r="A42" s="24">
        <v>1143</v>
      </c>
      <c r="B42" s="18" t="s">
        <v>74</v>
      </c>
      <c r="C42" s="7" t="s">
        <v>75</v>
      </c>
      <c r="D42" s="34"/>
      <c r="E42" s="34"/>
      <c r="F42" s="34">
        <f t="shared" si="2"/>
        <v>0</v>
      </c>
      <c r="G42" s="34"/>
      <c r="H42" s="34"/>
      <c r="I42" s="35">
        <f t="shared" si="3"/>
        <v>0</v>
      </c>
    </row>
    <row r="43" spans="1:9" ht="15" customHeight="1" x14ac:dyDescent="0.2">
      <c r="A43" s="23"/>
      <c r="B43" s="16" t="s">
        <v>76</v>
      </c>
      <c r="C43" s="9" t="s">
        <v>77</v>
      </c>
      <c r="D43" s="30">
        <f>+D44+D47+D48+D49</f>
        <v>0</v>
      </c>
      <c r="E43" s="30">
        <f t="shared" ref="E43:H43" si="14">+E44+E47+E48+E49</f>
        <v>0</v>
      </c>
      <c r="F43" s="30">
        <f t="shared" si="2"/>
        <v>0</v>
      </c>
      <c r="G43" s="30">
        <f t="shared" si="14"/>
        <v>0</v>
      </c>
      <c r="H43" s="30">
        <f t="shared" si="14"/>
        <v>0</v>
      </c>
      <c r="I43" s="31">
        <f t="shared" si="3"/>
        <v>0</v>
      </c>
    </row>
    <row r="44" spans="1:9" ht="15" customHeight="1" x14ac:dyDescent="0.2">
      <c r="A44" s="24"/>
      <c r="B44" s="17" t="s">
        <v>78</v>
      </c>
      <c r="C44" s="5" t="s">
        <v>79</v>
      </c>
      <c r="D44" s="32">
        <f>+D45+D46</f>
        <v>0</v>
      </c>
      <c r="E44" s="32">
        <f t="shared" ref="E44:H44" si="15">+E45+E46</f>
        <v>0</v>
      </c>
      <c r="F44" s="32">
        <f t="shared" si="2"/>
        <v>0</v>
      </c>
      <c r="G44" s="32">
        <f t="shared" si="15"/>
        <v>0</v>
      </c>
      <c r="H44" s="32">
        <f t="shared" si="15"/>
        <v>0</v>
      </c>
      <c r="I44" s="33">
        <f t="shared" si="3"/>
        <v>0</v>
      </c>
    </row>
    <row r="45" spans="1:9" ht="15" customHeight="1" x14ac:dyDescent="0.2">
      <c r="A45" s="24">
        <v>11511</v>
      </c>
      <c r="B45" s="18" t="s">
        <v>80</v>
      </c>
      <c r="C45" s="7" t="s">
        <v>81</v>
      </c>
      <c r="D45" s="34"/>
      <c r="E45" s="34"/>
      <c r="F45" s="34">
        <f t="shared" si="2"/>
        <v>0</v>
      </c>
      <c r="G45" s="34"/>
      <c r="H45" s="34"/>
      <c r="I45" s="35">
        <f t="shared" si="3"/>
        <v>0</v>
      </c>
    </row>
    <row r="46" spans="1:9" ht="15" customHeight="1" x14ac:dyDescent="0.2">
      <c r="A46" s="24">
        <v>11512</v>
      </c>
      <c r="B46" s="18" t="s">
        <v>82</v>
      </c>
      <c r="C46" s="7" t="s">
        <v>83</v>
      </c>
      <c r="D46" s="34"/>
      <c r="E46" s="34"/>
      <c r="F46" s="34">
        <f t="shared" si="2"/>
        <v>0</v>
      </c>
      <c r="G46" s="34"/>
      <c r="H46" s="34"/>
      <c r="I46" s="35">
        <f t="shared" si="3"/>
        <v>0</v>
      </c>
    </row>
    <row r="47" spans="1:9" ht="15" customHeight="1" x14ac:dyDescent="0.2">
      <c r="A47" s="24">
        <v>1152</v>
      </c>
      <c r="B47" s="17" t="s">
        <v>84</v>
      </c>
      <c r="C47" s="5" t="s">
        <v>85</v>
      </c>
      <c r="D47" s="32"/>
      <c r="E47" s="32"/>
      <c r="F47" s="32">
        <f t="shared" si="2"/>
        <v>0</v>
      </c>
      <c r="G47" s="32"/>
      <c r="H47" s="32"/>
      <c r="I47" s="33">
        <f t="shared" si="3"/>
        <v>0</v>
      </c>
    </row>
    <row r="48" spans="1:9" ht="15" customHeight="1" x14ac:dyDescent="0.2">
      <c r="A48" s="24">
        <v>1153</v>
      </c>
      <c r="B48" s="17" t="s">
        <v>86</v>
      </c>
      <c r="C48" s="5" t="s">
        <v>87</v>
      </c>
      <c r="D48" s="32"/>
      <c r="E48" s="32"/>
      <c r="F48" s="32">
        <f t="shared" si="2"/>
        <v>0</v>
      </c>
      <c r="G48" s="32"/>
      <c r="H48" s="32"/>
      <c r="I48" s="33">
        <f t="shared" si="3"/>
        <v>0</v>
      </c>
    </row>
    <row r="49" spans="1:23" ht="15" customHeight="1" x14ac:dyDescent="0.2">
      <c r="A49" s="24">
        <v>1154</v>
      </c>
      <c r="B49" s="17" t="s">
        <v>88</v>
      </c>
      <c r="C49" s="5" t="s">
        <v>89</v>
      </c>
      <c r="D49" s="32"/>
      <c r="E49" s="32"/>
      <c r="F49" s="32">
        <f t="shared" si="2"/>
        <v>0</v>
      </c>
      <c r="G49" s="32"/>
      <c r="H49" s="32"/>
      <c r="I49" s="33">
        <f t="shared" si="3"/>
        <v>0</v>
      </c>
    </row>
    <row r="50" spans="1:23" ht="15" customHeight="1" x14ac:dyDescent="0.2">
      <c r="A50" s="23"/>
      <c r="B50" s="16" t="s">
        <v>90</v>
      </c>
      <c r="C50" s="9" t="s">
        <v>91</v>
      </c>
      <c r="D50" s="30">
        <f>SUM(D51:D53)</f>
        <v>22923736</v>
      </c>
      <c r="E50" s="30">
        <f t="shared" ref="E50:H50" si="16">SUM(E51:E53)</f>
        <v>2456358.96</v>
      </c>
      <c r="F50" s="30">
        <f t="shared" si="2"/>
        <v>25380094.960000001</v>
      </c>
      <c r="G50" s="30">
        <f t="shared" si="16"/>
        <v>24472903.469999999</v>
      </c>
      <c r="H50" s="30">
        <f t="shared" si="16"/>
        <v>24472903.469999999</v>
      </c>
      <c r="I50" s="31">
        <f t="shared" si="3"/>
        <v>1549167.4699999988</v>
      </c>
    </row>
    <row r="51" spans="1:23" ht="15" customHeight="1" x14ac:dyDescent="0.2">
      <c r="A51" s="24">
        <v>1161</v>
      </c>
      <c r="B51" s="18" t="s">
        <v>92</v>
      </c>
      <c r="C51" s="7" t="s">
        <v>93</v>
      </c>
      <c r="D51" s="34"/>
      <c r="E51" s="34"/>
      <c r="F51" s="34">
        <f t="shared" si="2"/>
        <v>0</v>
      </c>
      <c r="G51" s="34"/>
      <c r="H51" s="34"/>
      <c r="I51" s="35">
        <f t="shared" si="3"/>
        <v>0</v>
      </c>
    </row>
    <row r="52" spans="1:23" ht="15" customHeight="1" x14ac:dyDescent="0.2">
      <c r="A52" s="24">
        <v>1162</v>
      </c>
      <c r="B52" s="18" t="s">
        <v>94</v>
      </c>
      <c r="C52" s="7" t="s">
        <v>95</v>
      </c>
      <c r="D52" s="34"/>
      <c r="E52" s="34">
        <v>0</v>
      </c>
      <c r="F52" s="34">
        <f t="shared" si="2"/>
        <v>0</v>
      </c>
      <c r="G52" s="34"/>
      <c r="H52" s="34"/>
      <c r="I52" s="35">
        <f t="shared" si="3"/>
        <v>0</v>
      </c>
    </row>
    <row r="53" spans="1:23" ht="15" customHeight="1" x14ac:dyDescent="0.25">
      <c r="A53" s="24">
        <v>1163</v>
      </c>
      <c r="B53" s="18" t="s">
        <v>96</v>
      </c>
      <c r="C53" s="7" t="s">
        <v>97</v>
      </c>
      <c r="D53" s="34">
        <v>22923736</v>
      </c>
      <c r="E53" s="34">
        <v>2456358.96</v>
      </c>
      <c r="F53" s="34">
        <f t="shared" si="2"/>
        <v>25380094.960000001</v>
      </c>
      <c r="G53" s="34">
        <v>24472903.469999999</v>
      </c>
      <c r="H53" s="34">
        <v>24472903.469999999</v>
      </c>
      <c r="I53" s="35">
        <f t="shared" si="3"/>
        <v>1549167.4699999988</v>
      </c>
      <c r="K53" s="40">
        <v>-22923736</v>
      </c>
      <c r="L53" s="40">
        <v>-2456358.96</v>
      </c>
      <c r="M53" s="40">
        <v>-25380094.960000001</v>
      </c>
      <c r="N53" s="40">
        <v>-24472903.469999999</v>
      </c>
      <c r="O53" s="40">
        <v>-24472903.469999999</v>
      </c>
      <c r="P53" s="40">
        <v>1549167.4700000002</v>
      </c>
      <c r="R53" s="41">
        <f>+D53+K53</f>
        <v>0</v>
      </c>
      <c r="S53" s="41">
        <f t="shared" ref="S53:V53" si="17">+E53+L53</f>
        <v>0</v>
      </c>
      <c r="T53" s="41">
        <f t="shared" si="17"/>
        <v>0</v>
      </c>
      <c r="U53" s="41">
        <f t="shared" si="17"/>
        <v>0</v>
      </c>
      <c r="V53" s="41">
        <f t="shared" si="17"/>
        <v>0</v>
      </c>
      <c r="W53" s="41">
        <f>+I53-P53</f>
        <v>0</v>
      </c>
    </row>
    <row r="54" spans="1:23" ht="15" customHeight="1" x14ac:dyDescent="0.2">
      <c r="A54" s="23"/>
      <c r="B54" s="16" t="s">
        <v>98</v>
      </c>
      <c r="C54" s="9" t="s">
        <v>99</v>
      </c>
      <c r="D54" s="30">
        <f>SUM(D55:D56)</f>
        <v>0</v>
      </c>
      <c r="E54" s="30">
        <f t="shared" ref="E54:H54" si="18">SUM(E55:E56)</f>
        <v>0</v>
      </c>
      <c r="F54" s="30">
        <f t="shared" si="2"/>
        <v>0</v>
      </c>
      <c r="G54" s="30">
        <f t="shared" si="18"/>
        <v>0</v>
      </c>
      <c r="H54" s="30">
        <f t="shared" si="18"/>
        <v>0</v>
      </c>
      <c r="I54" s="31">
        <f t="shared" si="3"/>
        <v>0</v>
      </c>
    </row>
    <row r="55" spans="1:23" ht="15" customHeight="1" x14ac:dyDescent="0.2">
      <c r="A55" s="24">
        <v>1171</v>
      </c>
      <c r="B55" s="18" t="s">
        <v>100</v>
      </c>
      <c r="C55" s="7" t="s">
        <v>101</v>
      </c>
      <c r="D55" s="34"/>
      <c r="E55" s="34"/>
      <c r="F55" s="34">
        <f t="shared" si="2"/>
        <v>0</v>
      </c>
      <c r="G55" s="34"/>
      <c r="H55" s="34"/>
      <c r="I55" s="35">
        <f t="shared" si="3"/>
        <v>0</v>
      </c>
    </row>
    <row r="56" spans="1:23" ht="15" customHeight="1" x14ac:dyDescent="0.2">
      <c r="A56" s="24">
        <v>1172</v>
      </c>
      <c r="B56" s="18" t="s">
        <v>102</v>
      </c>
      <c r="C56" s="7" t="s">
        <v>103</v>
      </c>
      <c r="D56" s="34"/>
      <c r="E56" s="34"/>
      <c r="F56" s="34">
        <f t="shared" si="2"/>
        <v>0</v>
      </c>
      <c r="G56" s="34"/>
      <c r="H56" s="34"/>
      <c r="I56" s="35">
        <f t="shared" si="3"/>
        <v>0</v>
      </c>
    </row>
    <row r="57" spans="1:23" ht="15" customHeight="1" x14ac:dyDescent="0.2">
      <c r="A57" s="23"/>
      <c r="B57" s="16" t="s">
        <v>104</v>
      </c>
      <c r="C57" s="9" t="s">
        <v>105</v>
      </c>
      <c r="D57" s="30">
        <f>+D58+D59+D71</f>
        <v>15370488213.970001</v>
      </c>
      <c r="E57" s="30">
        <f t="shared" ref="E57:H57" si="19">+E58+E59+E71</f>
        <v>756350846.99000001</v>
      </c>
      <c r="F57" s="30">
        <f t="shared" si="2"/>
        <v>16126839060.960001</v>
      </c>
      <c r="G57" s="30">
        <f t="shared" si="19"/>
        <v>7871839699.6199999</v>
      </c>
      <c r="H57" s="30">
        <f t="shared" si="19"/>
        <v>7871839699.6199999</v>
      </c>
      <c r="I57" s="31">
        <f>+H57-D57</f>
        <v>-7498648514.3500013</v>
      </c>
    </row>
    <row r="58" spans="1:23" ht="15" customHeight="1" x14ac:dyDescent="0.2">
      <c r="A58" s="24">
        <v>1181</v>
      </c>
      <c r="B58" s="16" t="s">
        <v>106</v>
      </c>
      <c r="C58" s="9" t="s">
        <v>107</v>
      </c>
      <c r="D58" s="30"/>
      <c r="E58" s="30"/>
      <c r="F58" s="30">
        <f t="shared" si="2"/>
        <v>0</v>
      </c>
      <c r="G58" s="30"/>
      <c r="H58" s="30"/>
      <c r="I58" s="31">
        <f>+H58-D58</f>
        <v>0</v>
      </c>
    </row>
    <row r="59" spans="1:23" ht="15" customHeight="1" x14ac:dyDescent="0.2">
      <c r="A59" s="24"/>
      <c r="B59" s="16" t="s">
        <v>108</v>
      </c>
      <c r="C59" s="9" t="s">
        <v>109</v>
      </c>
      <c r="D59" s="30">
        <f>+D60+D65+D70</f>
        <v>15370488213.970001</v>
      </c>
      <c r="E59" s="30">
        <f t="shared" ref="E59:H59" si="20">+E60+E65+E70</f>
        <v>756350846.99000001</v>
      </c>
      <c r="F59" s="30">
        <f t="shared" si="2"/>
        <v>16126839060.960001</v>
      </c>
      <c r="G59" s="30">
        <f t="shared" si="20"/>
        <v>7871839699.6199999</v>
      </c>
      <c r="H59" s="30">
        <f t="shared" si="20"/>
        <v>7871839699.6199999</v>
      </c>
      <c r="I59" s="31">
        <f t="shared" si="3"/>
        <v>-7498648514.3500013</v>
      </c>
    </row>
    <row r="60" spans="1:23" ht="15" customHeight="1" x14ac:dyDescent="0.2">
      <c r="A60" s="24"/>
      <c r="B60" s="19" t="s">
        <v>110</v>
      </c>
      <c r="C60" s="14" t="s">
        <v>111</v>
      </c>
      <c r="D60" s="32">
        <f>SUM(D61:D64)</f>
        <v>6912888924.9700003</v>
      </c>
      <c r="E60" s="32">
        <f t="shared" ref="E60:H60" si="21">SUM(E61:E64)</f>
        <v>394787953.35000002</v>
      </c>
      <c r="F60" s="32">
        <f t="shared" si="2"/>
        <v>7307676878.3200006</v>
      </c>
      <c r="G60" s="32">
        <f t="shared" si="21"/>
        <v>3777621228.9299998</v>
      </c>
      <c r="H60" s="32">
        <f t="shared" si="21"/>
        <v>3777621228.9299998</v>
      </c>
      <c r="I60" s="33">
        <f t="shared" si="3"/>
        <v>-3135267696.0400004</v>
      </c>
    </row>
    <row r="61" spans="1:23" ht="15" customHeight="1" x14ac:dyDescent="0.2">
      <c r="A61" s="24">
        <v>118211</v>
      </c>
      <c r="B61" s="20" t="s">
        <v>112</v>
      </c>
      <c r="C61" s="10" t="s">
        <v>113</v>
      </c>
      <c r="D61" s="34">
        <v>6912888924.9700003</v>
      </c>
      <c r="E61" s="34">
        <v>394787953.35000002</v>
      </c>
      <c r="F61" s="34">
        <f t="shared" si="2"/>
        <v>7307676878.3200006</v>
      </c>
      <c r="G61" s="34">
        <v>3777621228.9299998</v>
      </c>
      <c r="H61" s="34">
        <v>3777621228.9299998</v>
      </c>
      <c r="I61" s="35">
        <f t="shared" si="3"/>
        <v>-3135267696.0400004</v>
      </c>
      <c r="K61" s="2">
        <v>-6912888924.9700003</v>
      </c>
      <c r="L61" s="2">
        <v>-394787953.3500002</v>
      </c>
      <c r="M61" s="2">
        <v>-7307676878.3200016</v>
      </c>
      <c r="N61" s="2">
        <v>-3777621228.9300003</v>
      </c>
      <c r="O61" s="2">
        <v>-3777621228.9300003</v>
      </c>
      <c r="P61" s="2">
        <v>-3135267696.0399981</v>
      </c>
      <c r="R61" s="41">
        <f>+D61+K61</f>
        <v>0</v>
      </c>
      <c r="S61" s="41">
        <f t="shared" ref="S61" si="22">+E61+L61</f>
        <v>0</v>
      </c>
      <c r="T61" s="41">
        <f t="shared" ref="T61" si="23">+F61+M61</f>
        <v>0</v>
      </c>
      <c r="U61" s="41">
        <f t="shared" ref="U61" si="24">+G61+N61</f>
        <v>0</v>
      </c>
      <c r="V61" s="41">
        <f t="shared" ref="V61" si="25">+H61+O61</f>
        <v>0</v>
      </c>
      <c r="W61" s="41">
        <f>+I61-P61</f>
        <v>0</v>
      </c>
    </row>
    <row r="62" spans="1:23" ht="15" customHeight="1" x14ac:dyDescent="0.2">
      <c r="A62" s="24">
        <v>118212</v>
      </c>
      <c r="B62" s="20" t="s">
        <v>114</v>
      </c>
      <c r="C62" s="10" t="s">
        <v>115</v>
      </c>
      <c r="D62" s="34"/>
      <c r="E62" s="34"/>
      <c r="F62" s="34">
        <f t="shared" si="2"/>
        <v>0</v>
      </c>
      <c r="G62" s="34"/>
      <c r="H62" s="34"/>
      <c r="I62" s="35">
        <f t="shared" si="3"/>
        <v>0</v>
      </c>
    </row>
    <row r="63" spans="1:23" ht="15" customHeight="1" x14ac:dyDescent="0.2">
      <c r="A63" s="24">
        <v>118213</v>
      </c>
      <c r="B63" s="20" t="s">
        <v>116</v>
      </c>
      <c r="C63" s="10" t="s">
        <v>117</v>
      </c>
      <c r="D63" s="34"/>
      <c r="E63" s="34"/>
      <c r="F63" s="34">
        <f t="shared" si="2"/>
        <v>0</v>
      </c>
      <c r="G63" s="34"/>
      <c r="H63" s="34"/>
      <c r="I63" s="35">
        <f t="shared" si="3"/>
        <v>0</v>
      </c>
    </row>
    <row r="64" spans="1:23" ht="15" customHeight="1" x14ac:dyDescent="0.2">
      <c r="A64" s="24">
        <v>118214</v>
      </c>
      <c r="B64" s="20" t="s">
        <v>118</v>
      </c>
      <c r="C64" s="10" t="s">
        <v>119</v>
      </c>
      <c r="D64" s="34"/>
      <c r="E64" s="34"/>
      <c r="F64" s="34">
        <f t="shared" si="2"/>
        <v>0</v>
      </c>
      <c r="G64" s="34"/>
      <c r="H64" s="34"/>
      <c r="I64" s="35">
        <f t="shared" si="3"/>
        <v>0</v>
      </c>
    </row>
    <row r="65" spans="1:9" ht="15" customHeight="1" x14ac:dyDescent="0.2">
      <c r="A65" s="24"/>
      <c r="B65" s="19" t="s">
        <v>120</v>
      </c>
      <c r="C65" s="14" t="s">
        <v>121</v>
      </c>
      <c r="D65" s="32">
        <f>SUM(D66:D69)</f>
        <v>8457599289</v>
      </c>
      <c r="E65" s="32">
        <f t="shared" ref="E65:H65" si="26">SUM(E66:E69)</f>
        <v>361562893.63999999</v>
      </c>
      <c r="F65" s="32">
        <f t="shared" si="2"/>
        <v>8819162182.6399994</v>
      </c>
      <c r="G65" s="32">
        <f t="shared" si="26"/>
        <v>4094218470.6900001</v>
      </c>
      <c r="H65" s="32">
        <f t="shared" si="26"/>
        <v>4094218470.6900001</v>
      </c>
      <c r="I65" s="33">
        <f t="shared" si="3"/>
        <v>-4363380818.3099995</v>
      </c>
    </row>
    <row r="66" spans="1:9" ht="15" customHeight="1" x14ac:dyDescent="0.2">
      <c r="A66" s="24">
        <v>118221</v>
      </c>
      <c r="B66" s="20" t="s">
        <v>122</v>
      </c>
      <c r="C66" s="10" t="s">
        <v>113</v>
      </c>
      <c r="D66" s="34">
        <v>8457599289</v>
      </c>
      <c r="E66" s="34">
        <v>361562893.63999999</v>
      </c>
      <c r="F66" s="34">
        <f t="shared" si="2"/>
        <v>8819162182.6399994</v>
      </c>
      <c r="G66" s="34">
        <v>4094218470.6900001</v>
      </c>
      <c r="H66" s="34">
        <v>4094218470.6900001</v>
      </c>
      <c r="I66" s="35">
        <f t="shared" si="3"/>
        <v>-4363380818.3099995</v>
      </c>
    </row>
    <row r="67" spans="1:9" ht="15" customHeight="1" x14ac:dyDescent="0.2">
      <c r="A67" s="24">
        <v>118222</v>
      </c>
      <c r="B67" s="20" t="s">
        <v>123</v>
      </c>
      <c r="C67" s="10" t="s">
        <v>115</v>
      </c>
      <c r="D67" s="34"/>
      <c r="E67" s="34"/>
      <c r="F67" s="34">
        <f t="shared" si="2"/>
        <v>0</v>
      </c>
      <c r="G67" s="34"/>
      <c r="H67" s="34"/>
      <c r="I67" s="35">
        <f t="shared" si="3"/>
        <v>0</v>
      </c>
    </row>
    <row r="68" spans="1:9" ht="15" customHeight="1" x14ac:dyDescent="0.2">
      <c r="A68" s="24">
        <v>118223</v>
      </c>
      <c r="B68" s="20" t="s">
        <v>124</v>
      </c>
      <c r="C68" s="10" t="s">
        <v>117</v>
      </c>
      <c r="D68" s="34"/>
      <c r="E68" s="34"/>
      <c r="F68" s="34">
        <f t="shared" si="2"/>
        <v>0</v>
      </c>
      <c r="G68" s="34"/>
      <c r="H68" s="34"/>
      <c r="I68" s="35">
        <f t="shared" si="3"/>
        <v>0</v>
      </c>
    </row>
    <row r="69" spans="1:9" ht="15" customHeight="1" x14ac:dyDescent="0.2">
      <c r="A69" s="24">
        <v>118224</v>
      </c>
      <c r="B69" s="20" t="s">
        <v>125</v>
      </c>
      <c r="C69" s="10" t="s">
        <v>119</v>
      </c>
      <c r="D69" s="34"/>
      <c r="E69" s="34"/>
      <c r="F69" s="34">
        <f t="shared" si="2"/>
        <v>0</v>
      </c>
      <c r="G69" s="34"/>
      <c r="H69" s="34"/>
      <c r="I69" s="35">
        <f t="shared" si="3"/>
        <v>0</v>
      </c>
    </row>
    <row r="70" spans="1:9" ht="15" customHeight="1" x14ac:dyDescent="0.2">
      <c r="A70" s="24">
        <v>11823</v>
      </c>
      <c r="B70" s="19" t="s">
        <v>126</v>
      </c>
      <c r="C70" s="14" t="s">
        <v>127</v>
      </c>
      <c r="D70" s="32"/>
      <c r="E70" s="32"/>
      <c r="F70" s="32">
        <f t="shared" si="2"/>
        <v>0</v>
      </c>
      <c r="G70" s="32"/>
      <c r="H70" s="32"/>
      <c r="I70" s="33">
        <f t="shared" si="3"/>
        <v>0</v>
      </c>
    </row>
    <row r="71" spans="1:9" ht="15" customHeight="1" x14ac:dyDescent="0.2">
      <c r="A71" s="24"/>
      <c r="B71" s="16" t="s">
        <v>128</v>
      </c>
      <c r="C71" s="9" t="s">
        <v>129</v>
      </c>
      <c r="D71" s="30">
        <f>SUM(D72:D74)</f>
        <v>0</v>
      </c>
      <c r="E71" s="30">
        <f t="shared" ref="E71:H71" si="27">SUM(E72:E74)</f>
        <v>0</v>
      </c>
      <c r="F71" s="30">
        <f t="shared" si="2"/>
        <v>0</v>
      </c>
      <c r="G71" s="30">
        <f t="shared" si="27"/>
        <v>0</v>
      </c>
      <c r="H71" s="30">
        <f t="shared" si="27"/>
        <v>0</v>
      </c>
      <c r="I71" s="31">
        <f t="shared" si="3"/>
        <v>0</v>
      </c>
    </row>
    <row r="72" spans="1:9" ht="15" customHeight="1" x14ac:dyDescent="0.2">
      <c r="A72" s="24">
        <v>11831</v>
      </c>
      <c r="B72" s="20" t="s">
        <v>130</v>
      </c>
      <c r="C72" s="10" t="s">
        <v>131</v>
      </c>
      <c r="D72" s="34"/>
      <c r="E72" s="34"/>
      <c r="F72" s="34">
        <f t="shared" si="2"/>
        <v>0</v>
      </c>
      <c r="G72" s="34"/>
      <c r="H72" s="34"/>
      <c r="I72" s="35">
        <f t="shared" si="3"/>
        <v>0</v>
      </c>
    </row>
    <row r="73" spans="1:9" ht="15" customHeight="1" x14ac:dyDescent="0.2">
      <c r="A73" s="24">
        <v>11832</v>
      </c>
      <c r="B73" s="20" t="s">
        <v>132</v>
      </c>
      <c r="C73" s="10" t="s">
        <v>133</v>
      </c>
      <c r="D73" s="34"/>
      <c r="E73" s="34"/>
      <c r="F73" s="34">
        <f t="shared" si="2"/>
        <v>0</v>
      </c>
      <c r="G73" s="34"/>
      <c r="H73" s="34"/>
      <c r="I73" s="35">
        <f t="shared" si="3"/>
        <v>0</v>
      </c>
    </row>
    <row r="74" spans="1:9" ht="15" customHeight="1" x14ac:dyDescent="0.2">
      <c r="A74" s="24">
        <v>11833</v>
      </c>
      <c r="B74" s="20" t="s">
        <v>134</v>
      </c>
      <c r="C74" s="10" t="s">
        <v>135</v>
      </c>
      <c r="D74" s="34"/>
      <c r="E74" s="34"/>
      <c r="F74" s="34">
        <f t="shared" ref="F74:F119" si="28">+D74+E74</f>
        <v>0</v>
      </c>
      <c r="G74" s="34"/>
      <c r="H74" s="34"/>
      <c r="I74" s="35">
        <f t="shared" ref="I74:I119" si="29">+H74-D74</f>
        <v>0</v>
      </c>
    </row>
    <row r="75" spans="1:9" ht="15" customHeight="1" x14ac:dyDescent="0.2">
      <c r="A75" s="24">
        <v>119</v>
      </c>
      <c r="B75" s="16" t="s">
        <v>136</v>
      </c>
      <c r="C75" s="9" t="s">
        <v>137</v>
      </c>
      <c r="D75" s="36"/>
      <c r="E75" s="36"/>
      <c r="F75" s="36">
        <f t="shared" si="28"/>
        <v>0</v>
      </c>
      <c r="G75" s="36"/>
      <c r="H75" s="36"/>
      <c r="I75" s="37">
        <f t="shared" si="29"/>
        <v>0</v>
      </c>
    </row>
    <row r="76" spans="1:9" ht="15" customHeight="1" x14ac:dyDescent="0.2">
      <c r="A76" s="24"/>
      <c r="B76" s="18"/>
      <c r="C76" s="7"/>
      <c r="D76" s="34"/>
      <c r="E76" s="34"/>
      <c r="F76" s="34">
        <f t="shared" si="28"/>
        <v>0</v>
      </c>
      <c r="G76" s="34"/>
      <c r="H76" s="34"/>
      <c r="I76" s="35">
        <f t="shared" si="29"/>
        <v>0</v>
      </c>
    </row>
    <row r="77" spans="1:9" ht="15" customHeight="1" x14ac:dyDescent="0.2">
      <c r="A77" s="23"/>
      <c r="B77" s="15">
        <v>1.1000000000000001</v>
      </c>
      <c r="C77" s="4" t="s">
        <v>138</v>
      </c>
      <c r="D77" s="28">
        <f>+D78+D82+D90+D95+D113</f>
        <v>217406966</v>
      </c>
      <c r="E77" s="28">
        <f t="shared" ref="E77:H77" si="30">+E78+E82+E90+E95+E113</f>
        <v>279002758.72000003</v>
      </c>
      <c r="F77" s="28">
        <f t="shared" si="28"/>
        <v>496409724.72000003</v>
      </c>
      <c r="G77" s="28">
        <f t="shared" si="30"/>
        <v>92160304.100000009</v>
      </c>
      <c r="H77" s="28">
        <f t="shared" si="30"/>
        <v>92160304.100000009</v>
      </c>
      <c r="I77" s="29">
        <f t="shared" si="29"/>
        <v>-125246661.89999999</v>
      </c>
    </row>
    <row r="78" spans="1:9" ht="15" customHeight="1" x14ac:dyDescent="0.2">
      <c r="A78" s="23"/>
      <c r="B78" s="16" t="s">
        <v>139</v>
      </c>
      <c r="C78" s="9" t="s">
        <v>140</v>
      </c>
      <c r="D78" s="30">
        <f>SUM(D79:D81)</f>
        <v>0</v>
      </c>
      <c r="E78" s="30">
        <f t="shared" ref="E78:H78" si="31">SUM(E79:E81)</f>
        <v>0</v>
      </c>
      <c r="F78" s="30">
        <f t="shared" si="28"/>
        <v>0</v>
      </c>
      <c r="G78" s="30">
        <f t="shared" si="31"/>
        <v>0</v>
      </c>
      <c r="H78" s="30">
        <f t="shared" si="31"/>
        <v>0</v>
      </c>
      <c r="I78" s="31">
        <f t="shared" si="29"/>
        <v>0</v>
      </c>
    </row>
    <row r="79" spans="1:9" ht="15" customHeight="1" x14ac:dyDescent="0.2">
      <c r="A79" s="24">
        <v>1211</v>
      </c>
      <c r="B79" s="18" t="s">
        <v>141</v>
      </c>
      <c r="C79" s="7" t="s">
        <v>142</v>
      </c>
      <c r="D79" s="34"/>
      <c r="E79" s="34"/>
      <c r="F79" s="34">
        <f t="shared" si="28"/>
        <v>0</v>
      </c>
      <c r="G79" s="34"/>
      <c r="H79" s="34"/>
      <c r="I79" s="35">
        <f t="shared" si="29"/>
        <v>0</v>
      </c>
    </row>
    <row r="80" spans="1:9" ht="15" customHeight="1" x14ac:dyDescent="0.2">
      <c r="A80" s="24">
        <v>1212</v>
      </c>
      <c r="B80" s="18" t="s">
        <v>143</v>
      </c>
      <c r="C80" s="7" t="s">
        <v>144</v>
      </c>
      <c r="D80" s="34"/>
      <c r="E80" s="34"/>
      <c r="F80" s="34">
        <f t="shared" si="28"/>
        <v>0</v>
      </c>
      <c r="G80" s="34"/>
      <c r="H80" s="34"/>
      <c r="I80" s="35">
        <f t="shared" si="29"/>
        <v>0</v>
      </c>
    </row>
    <row r="81" spans="1:9" ht="15" customHeight="1" x14ac:dyDescent="0.2">
      <c r="A81" s="24">
        <v>1213</v>
      </c>
      <c r="B81" s="18" t="s">
        <v>145</v>
      </c>
      <c r="C81" s="7" t="s">
        <v>146</v>
      </c>
      <c r="D81" s="34"/>
      <c r="E81" s="34"/>
      <c r="F81" s="34">
        <f t="shared" si="28"/>
        <v>0</v>
      </c>
      <c r="G81" s="34"/>
      <c r="H81" s="34"/>
      <c r="I81" s="35">
        <f t="shared" si="29"/>
        <v>0</v>
      </c>
    </row>
    <row r="82" spans="1:9" ht="15" customHeight="1" x14ac:dyDescent="0.2">
      <c r="A82" s="23"/>
      <c r="B82" s="16" t="s">
        <v>147</v>
      </c>
      <c r="C82" s="9" t="s">
        <v>148</v>
      </c>
      <c r="D82" s="30">
        <f>SUM(D83:D89)</f>
        <v>0</v>
      </c>
      <c r="E82" s="30">
        <f t="shared" ref="E82:H82" si="32">SUM(E83:E89)</f>
        <v>0</v>
      </c>
      <c r="F82" s="30">
        <f t="shared" si="28"/>
        <v>0</v>
      </c>
      <c r="G82" s="30">
        <f t="shared" si="32"/>
        <v>0</v>
      </c>
      <c r="H82" s="30">
        <f t="shared" si="32"/>
        <v>0</v>
      </c>
      <c r="I82" s="31">
        <f t="shared" si="29"/>
        <v>0</v>
      </c>
    </row>
    <row r="83" spans="1:9" ht="15" customHeight="1" x14ac:dyDescent="0.2">
      <c r="A83" s="24">
        <v>1221</v>
      </c>
      <c r="B83" s="18" t="s">
        <v>149</v>
      </c>
      <c r="C83" s="7" t="s">
        <v>150</v>
      </c>
      <c r="D83" s="34"/>
      <c r="E83" s="34"/>
      <c r="F83" s="34">
        <f t="shared" si="28"/>
        <v>0</v>
      </c>
      <c r="G83" s="34"/>
      <c r="H83" s="34"/>
      <c r="I83" s="35">
        <f t="shared" si="29"/>
        <v>0</v>
      </c>
    </row>
    <row r="84" spans="1:9" ht="15" customHeight="1" x14ac:dyDescent="0.2">
      <c r="A84" s="24">
        <v>1222</v>
      </c>
      <c r="B84" s="18" t="s">
        <v>151</v>
      </c>
      <c r="C84" s="7" t="s">
        <v>152</v>
      </c>
      <c r="D84" s="34"/>
      <c r="E84" s="34"/>
      <c r="F84" s="34">
        <f t="shared" si="28"/>
        <v>0</v>
      </c>
      <c r="G84" s="34"/>
      <c r="H84" s="34"/>
      <c r="I84" s="35">
        <f t="shared" si="29"/>
        <v>0</v>
      </c>
    </row>
    <row r="85" spans="1:9" ht="15" customHeight="1" x14ac:dyDescent="0.2">
      <c r="A85" s="24">
        <v>1223</v>
      </c>
      <c r="B85" s="18" t="s">
        <v>153</v>
      </c>
      <c r="C85" s="7" t="s">
        <v>154</v>
      </c>
      <c r="D85" s="34"/>
      <c r="E85" s="34"/>
      <c r="F85" s="34">
        <f t="shared" si="28"/>
        <v>0</v>
      </c>
      <c r="G85" s="34"/>
      <c r="H85" s="34"/>
      <c r="I85" s="35">
        <f t="shared" si="29"/>
        <v>0</v>
      </c>
    </row>
    <row r="86" spans="1:9" ht="15" customHeight="1" x14ac:dyDescent="0.2">
      <c r="A86" s="24">
        <v>1224</v>
      </c>
      <c r="B86" s="18" t="s">
        <v>155</v>
      </c>
      <c r="C86" s="7" t="s">
        <v>156</v>
      </c>
      <c r="D86" s="34"/>
      <c r="E86" s="34"/>
      <c r="F86" s="34">
        <f t="shared" si="28"/>
        <v>0</v>
      </c>
      <c r="G86" s="34"/>
      <c r="H86" s="34"/>
      <c r="I86" s="35">
        <f t="shared" si="29"/>
        <v>0</v>
      </c>
    </row>
    <row r="87" spans="1:9" ht="15" customHeight="1" x14ac:dyDescent="0.2">
      <c r="A87" s="24">
        <v>1225</v>
      </c>
      <c r="B87" s="18" t="s">
        <v>157</v>
      </c>
      <c r="C87" s="7" t="s">
        <v>158</v>
      </c>
      <c r="D87" s="34"/>
      <c r="E87" s="34"/>
      <c r="F87" s="34">
        <f t="shared" si="28"/>
        <v>0</v>
      </c>
      <c r="G87" s="34"/>
      <c r="H87" s="34"/>
      <c r="I87" s="35">
        <f t="shared" si="29"/>
        <v>0</v>
      </c>
    </row>
    <row r="88" spans="1:9" ht="15" customHeight="1" x14ac:dyDescent="0.2">
      <c r="A88" s="24">
        <v>1226</v>
      </c>
      <c r="B88" s="18" t="s">
        <v>159</v>
      </c>
      <c r="C88" s="7" t="s">
        <v>160</v>
      </c>
      <c r="D88" s="34"/>
      <c r="E88" s="34"/>
      <c r="F88" s="34">
        <f t="shared" si="28"/>
        <v>0</v>
      </c>
      <c r="G88" s="34"/>
      <c r="H88" s="34"/>
      <c r="I88" s="35">
        <f t="shared" si="29"/>
        <v>0</v>
      </c>
    </row>
    <row r="89" spans="1:9" ht="15" customHeight="1" x14ac:dyDescent="0.2">
      <c r="A89" s="24">
        <v>1227</v>
      </c>
      <c r="B89" s="18" t="s">
        <v>161</v>
      </c>
      <c r="C89" s="7" t="s">
        <v>162</v>
      </c>
      <c r="D89" s="34"/>
      <c r="E89" s="34"/>
      <c r="F89" s="34">
        <f t="shared" si="28"/>
        <v>0</v>
      </c>
      <c r="G89" s="34"/>
      <c r="H89" s="34"/>
      <c r="I89" s="35">
        <f t="shared" si="29"/>
        <v>0</v>
      </c>
    </row>
    <row r="90" spans="1:9" ht="15" customHeight="1" x14ac:dyDescent="0.2">
      <c r="A90" s="23"/>
      <c r="B90" s="16" t="s">
        <v>163</v>
      </c>
      <c r="C90" s="9" t="s">
        <v>164</v>
      </c>
      <c r="D90" s="30">
        <f>SUM(D91:D94)</f>
        <v>0</v>
      </c>
      <c r="E90" s="30">
        <f t="shared" ref="E90:H90" si="33">SUM(E91:E94)</f>
        <v>0</v>
      </c>
      <c r="F90" s="30">
        <f t="shared" si="28"/>
        <v>0</v>
      </c>
      <c r="G90" s="30">
        <f t="shared" si="33"/>
        <v>0</v>
      </c>
      <c r="H90" s="30">
        <f t="shared" si="33"/>
        <v>0</v>
      </c>
      <c r="I90" s="31">
        <f t="shared" si="29"/>
        <v>0</v>
      </c>
    </row>
    <row r="91" spans="1:9" ht="15" customHeight="1" x14ac:dyDescent="0.2">
      <c r="A91" s="24">
        <v>1231</v>
      </c>
      <c r="B91" s="18" t="s">
        <v>165</v>
      </c>
      <c r="C91" s="7" t="s">
        <v>166</v>
      </c>
      <c r="D91" s="34"/>
      <c r="E91" s="34"/>
      <c r="F91" s="34">
        <f t="shared" si="28"/>
        <v>0</v>
      </c>
      <c r="G91" s="34"/>
      <c r="H91" s="34"/>
      <c r="I91" s="35">
        <f t="shared" si="29"/>
        <v>0</v>
      </c>
    </row>
    <row r="92" spans="1:9" ht="15" customHeight="1" x14ac:dyDescent="0.2">
      <c r="A92" s="24">
        <v>1232</v>
      </c>
      <c r="B92" s="18" t="s">
        <v>167</v>
      </c>
      <c r="C92" s="7" t="s">
        <v>168</v>
      </c>
      <c r="D92" s="34"/>
      <c r="E92" s="34"/>
      <c r="F92" s="34">
        <f t="shared" si="28"/>
        <v>0</v>
      </c>
      <c r="G92" s="34"/>
      <c r="H92" s="34"/>
      <c r="I92" s="35">
        <f t="shared" si="29"/>
        <v>0</v>
      </c>
    </row>
    <row r="93" spans="1:9" ht="15" customHeight="1" x14ac:dyDescent="0.2">
      <c r="A93" s="24">
        <v>1233</v>
      </c>
      <c r="B93" s="18" t="s">
        <v>169</v>
      </c>
      <c r="C93" s="7" t="s">
        <v>170</v>
      </c>
      <c r="D93" s="34"/>
      <c r="E93" s="34"/>
      <c r="F93" s="34">
        <f t="shared" si="28"/>
        <v>0</v>
      </c>
      <c r="G93" s="34"/>
      <c r="H93" s="34"/>
      <c r="I93" s="35">
        <f t="shared" si="29"/>
        <v>0</v>
      </c>
    </row>
    <row r="94" spans="1:9" ht="15" customHeight="1" x14ac:dyDescent="0.2">
      <c r="A94" s="24">
        <v>1234</v>
      </c>
      <c r="B94" s="18" t="s">
        <v>171</v>
      </c>
      <c r="C94" s="7" t="s">
        <v>172</v>
      </c>
      <c r="D94" s="34"/>
      <c r="E94" s="34"/>
      <c r="F94" s="34">
        <f t="shared" si="28"/>
        <v>0</v>
      </c>
      <c r="G94" s="34"/>
      <c r="H94" s="34"/>
      <c r="I94" s="35">
        <f t="shared" si="29"/>
        <v>0</v>
      </c>
    </row>
    <row r="95" spans="1:9" ht="15" customHeight="1" x14ac:dyDescent="0.2">
      <c r="A95" s="23"/>
      <c r="B95" s="16" t="s">
        <v>173</v>
      </c>
      <c r="C95" s="9" t="s">
        <v>174</v>
      </c>
      <c r="D95" s="30">
        <f>+D96+D97+D109</f>
        <v>217406966</v>
      </c>
      <c r="E95" s="30">
        <f t="shared" ref="E95:H95" si="34">+E96+E97+E109</f>
        <v>279002758.72000003</v>
      </c>
      <c r="F95" s="30">
        <f t="shared" si="28"/>
        <v>496409724.72000003</v>
      </c>
      <c r="G95" s="30">
        <f t="shared" si="34"/>
        <v>92160304.100000009</v>
      </c>
      <c r="H95" s="30">
        <f t="shared" si="34"/>
        <v>92160304.100000009</v>
      </c>
      <c r="I95" s="30">
        <f t="shared" si="29"/>
        <v>-125246661.89999999</v>
      </c>
    </row>
    <row r="96" spans="1:9" ht="15" customHeight="1" x14ac:dyDescent="0.2">
      <c r="A96" s="24">
        <v>1241</v>
      </c>
      <c r="B96" s="16" t="s">
        <v>175</v>
      </c>
      <c r="C96" s="9" t="s">
        <v>107</v>
      </c>
      <c r="D96" s="30"/>
      <c r="E96" s="30"/>
      <c r="F96" s="30">
        <f t="shared" si="28"/>
        <v>0</v>
      </c>
      <c r="G96" s="30"/>
      <c r="H96" s="30"/>
      <c r="I96" s="31">
        <f t="shared" si="29"/>
        <v>0</v>
      </c>
    </row>
    <row r="97" spans="1:9" ht="15" customHeight="1" x14ac:dyDescent="0.2">
      <c r="A97" s="24"/>
      <c r="B97" s="16" t="s">
        <v>176</v>
      </c>
      <c r="C97" s="9" t="s">
        <v>109</v>
      </c>
      <c r="D97" s="30">
        <f>+D98+D103+D108</f>
        <v>217406966</v>
      </c>
      <c r="E97" s="30">
        <f t="shared" ref="E97:H97" si="35">+E98+E103+E108</f>
        <v>279002758.72000003</v>
      </c>
      <c r="F97" s="30">
        <f t="shared" si="28"/>
        <v>496409724.72000003</v>
      </c>
      <c r="G97" s="30">
        <f t="shared" si="35"/>
        <v>92160304.100000009</v>
      </c>
      <c r="H97" s="30">
        <f t="shared" si="35"/>
        <v>92160304.100000009</v>
      </c>
      <c r="I97" s="30">
        <f t="shared" si="29"/>
        <v>-125246661.89999999</v>
      </c>
    </row>
    <row r="98" spans="1:9" ht="15" customHeight="1" x14ac:dyDescent="0.2">
      <c r="A98" s="24"/>
      <c r="B98" s="19" t="s">
        <v>177</v>
      </c>
      <c r="C98" s="14" t="s">
        <v>178</v>
      </c>
      <c r="D98" s="32">
        <f>SUM(D99:D102)</f>
        <v>215612700</v>
      </c>
      <c r="E98" s="32">
        <f t="shared" ref="E98:H98" si="36">SUM(E99:E102)</f>
        <v>276713435.85000002</v>
      </c>
      <c r="F98" s="32">
        <f t="shared" si="28"/>
        <v>492326135.85000002</v>
      </c>
      <c r="G98" s="32">
        <f t="shared" si="36"/>
        <v>88076715.230000004</v>
      </c>
      <c r="H98" s="32">
        <f t="shared" si="36"/>
        <v>88076715.230000004</v>
      </c>
      <c r="I98" s="33">
        <f t="shared" si="29"/>
        <v>-127535984.77</v>
      </c>
    </row>
    <row r="99" spans="1:9" ht="15" customHeight="1" x14ac:dyDescent="0.2">
      <c r="A99" s="24">
        <v>124211</v>
      </c>
      <c r="B99" s="20" t="s">
        <v>179</v>
      </c>
      <c r="C99" s="10" t="s">
        <v>113</v>
      </c>
      <c r="D99" s="34">
        <v>215612700</v>
      </c>
      <c r="E99" s="34">
        <v>276713435.85000002</v>
      </c>
      <c r="F99" s="34">
        <f t="shared" si="28"/>
        <v>492326135.85000002</v>
      </c>
      <c r="G99" s="34">
        <v>88076715.230000004</v>
      </c>
      <c r="H99" s="34">
        <v>88076715.230000004</v>
      </c>
      <c r="I99" s="35">
        <f t="shared" si="29"/>
        <v>-127535984.77</v>
      </c>
    </row>
    <row r="100" spans="1:9" ht="15" customHeight="1" x14ac:dyDescent="0.2">
      <c r="A100" s="24">
        <v>124212</v>
      </c>
      <c r="B100" s="20" t="s">
        <v>180</v>
      </c>
      <c r="C100" s="10" t="s">
        <v>115</v>
      </c>
      <c r="D100" s="34"/>
      <c r="E100" s="34"/>
      <c r="F100" s="34">
        <f t="shared" si="28"/>
        <v>0</v>
      </c>
      <c r="G100" s="34"/>
      <c r="H100" s="34"/>
      <c r="I100" s="35">
        <f t="shared" si="29"/>
        <v>0</v>
      </c>
    </row>
    <row r="101" spans="1:9" ht="15" customHeight="1" x14ac:dyDescent="0.2">
      <c r="A101" s="24">
        <v>124213</v>
      </c>
      <c r="B101" s="20" t="s">
        <v>181</v>
      </c>
      <c r="C101" s="10" t="s">
        <v>117</v>
      </c>
      <c r="D101" s="34"/>
      <c r="E101" s="34"/>
      <c r="F101" s="34">
        <f t="shared" si="28"/>
        <v>0</v>
      </c>
      <c r="G101" s="34"/>
      <c r="H101" s="34"/>
      <c r="I101" s="35">
        <f t="shared" si="29"/>
        <v>0</v>
      </c>
    </row>
    <row r="102" spans="1:9" ht="15" customHeight="1" x14ac:dyDescent="0.2">
      <c r="A102" s="24">
        <v>124214</v>
      </c>
      <c r="B102" s="20" t="s">
        <v>182</v>
      </c>
      <c r="C102" s="10" t="s">
        <v>119</v>
      </c>
      <c r="D102" s="34"/>
      <c r="E102" s="34"/>
      <c r="F102" s="34">
        <f t="shared" si="28"/>
        <v>0</v>
      </c>
      <c r="G102" s="34"/>
      <c r="H102" s="34"/>
      <c r="I102" s="35">
        <f t="shared" si="29"/>
        <v>0</v>
      </c>
    </row>
    <row r="103" spans="1:9" ht="15" customHeight="1" x14ac:dyDescent="0.2">
      <c r="A103" s="24"/>
      <c r="B103" s="19" t="s">
        <v>183</v>
      </c>
      <c r="C103" s="14" t="s">
        <v>121</v>
      </c>
      <c r="D103" s="32">
        <f>SUM(D104:D107)</f>
        <v>1794266</v>
      </c>
      <c r="E103" s="32">
        <f t="shared" ref="E103:H103" si="37">SUM(E104:E107)</f>
        <v>2289322.87</v>
      </c>
      <c r="F103" s="32">
        <f t="shared" si="28"/>
        <v>4083588.87</v>
      </c>
      <c r="G103" s="32">
        <f t="shared" si="37"/>
        <v>4083588.87</v>
      </c>
      <c r="H103" s="32">
        <f t="shared" si="37"/>
        <v>4083588.87</v>
      </c>
      <c r="I103" s="33">
        <f t="shared" si="29"/>
        <v>2289322.87</v>
      </c>
    </row>
    <row r="104" spans="1:9" ht="15" customHeight="1" x14ac:dyDescent="0.2">
      <c r="A104" s="24">
        <v>124221</v>
      </c>
      <c r="B104" s="20" t="s">
        <v>184</v>
      </c>
      <c r="C104" s="10" t="s">
        <v>113</v>
      </c>
      <c r="D104" s="34">
        <v>1794266</v>
      </c>
      <c r="E104" s="34">
        <v>2289322.87</v>
      </c>
      <c r="F104" s="34">
        <f t="shared" si="28"/>
        <v>4083588.87</v>
      </c>
      <c r="G104" s="34">
        <v>4083588.87</v>
      </c>
      <c r="H104" s="34">
        <v>4083588.87</v>
      </c>
      <c r="I104" s="35">
        <f t="shared" si="29"/>
        <v>2289322.87</v>
      </c>
    </row>
    <row r="105" spans="1:9" ht="15" customHeight="1" x14ac:dyDescent="0.2">
      <c r="A105" s="24">
        <v>124222</v>
      </c>
      <c r="B105" s="20" t="s">
        <v>185</v>
      </c>
      <c r="C105" s="10" t="s">
        <v>115</v>
      </c>
      <c r="D105" s="34"/>
      <c r="E105" s="34"/>
      <c r="F105" s="34">
        <f t="shared" si="28"/>
        <v>0</v>
      </c>
      <c r="G105" s="34"/>
      <c r="H105" s="34"/>
      <c r="I105" s="35">
        <f t="shared" si="29"/>
        <v>0</v>
      </c>
    </row>
    <row r="106" spans="1:9" ht="15" customHeight="1" x14ac:dyDescent="0.2">
      <c r="A106" s="24">
        <v>124223</v>
      </c>
      <c r="B106" s="20" t="s">
        <v>186</v>
      </c>
      <c r="C106" s="10" t="s">
        <v>117</v>
      </c>
      <c r="D106" s="34"/>
      <c r="E106" s="34"/>
      <c r="F106" s="34">
        <f t="shared" si="28"/>
        <v>0</v>
      </c>
      <c r="G106" s="34"/>
      <c r="H106" s="34"/>
      <c r="I106" s="35">
        <f t="shared" si="29"/>
        <v>0</v>
      </c>
    </row>
    <row r="107" spans="1:9" ht="15" customHeight="1" x14ac:dyDescent="0.2">
      <c r="A107" s="24">
        <v>124224</v>
      </c>
      <c r="B107" s="20" t="s">
        <v>187</v>
      </c>
      <c r="C107" s="10" t="s">
        <v>119</v>
      </c>
      <c r="D107" s="34"/>
      <c r="E107" s="34"/>
      <c r="F107" s="34">
        <f t="shared" si="28"/>
        <v>0</v>
      </c>
      <c r="G107" s="34"/>
      <c r="H107" s="34"/>
      <c r="I107" s="35">
        <f t="shared" si="29"/>
        <v>0</v>
      </c>
    </row>
    <row r="108" spans="1:9" ht="15" customHeight="1" x14ac:dyDescent="0.2">
      <c r="A108" s="24">
        <v>12423</v>
      </c>
      <c r="B108" s="19" t="s">
        <v>188</v>
      </c>
      <c r="C108" s="14" t="s">
        <v>127</v>
      </c>
      <c r="D108" s="32"/>
      <c r="E108" s="32"/>
      <c r="F108" s="32">
        <f t="shared" si="28"/>
        <v>0</v>
      </c>
      <c r="G108" s="32"/>
      <c r="H108" s="32"/>
      <c r="I108" s="33">
        <f t="shared" si="29"/>
        <v>0</v>
      </c>
    </row>
    <row r="109" spans="1:9" ht="15" customHeight="1" x14ac:dyDescent="0.2">
      <c r="A109" s="24"/>
      <c r="B109" s="16" t="s">
        <v>189</v>
      </c>
      <c r="C109" s="9" t="s">
        <v>129</v>
      </c>
      <c r="D109" s="30">
        <f>SUM(D110:D112)</f>
        <v>0</v>
      </c>
      <c r="E109" s="30">
        <f t="shared" ref="E109:H109" si="38">SUM(E110:E112)</f>
        <v>0</v>
      </c>
      <c r="F109" s="30">
        <f t="shared" si="28"/>
        <v>0</v>
      </c>
      <c r="G109" s="30">
        <f t="shared" si="38"/>
        <v>0</v>
      </c>
      <c r="H109" s="30">
        <f t="shared" si="38"/>
        <v>0</v>
      </c>
      <c r="I109" s="31">
        <f t="shared" si="29"/>
        <v>0</v>
      </c>
    </row>
    <row r="110" spans="1:9" ht="15" customHeight="1" x14ac:dyDescent="0.2">
      <c r="A110" s="24">
        <v>12431</v>
      </c>
      <c r="B110" s="20" t="s">
        <v>190</v>
      </c>
      <c r="C110" s="10" t="s">
        <v>131</v>
      </c>
      <c r="D110" s="34"/>
      <c r="E110" s="34"/>
      <c r="F110" s="34">
        <f t="shared" si="28"/>
        <v>0</v>
      </c>
      <c r="G110" s="34"/>
      <c r="H110" s="34"/>
      <c r="I110" s="35">
        <f t="shared" si="29"/>
        <v>0</v>
      </c>
    </row>
    <row r="111" spans="1:9" ht="15" customHeight="1" x14ac:dyDescent="0.2">
      <c r="A111" s="24">
        <v>12432</v>
      </c>
      <c r="B111" s="18" t="s">
        <v>191</v>
      </c>
      <c r="C111" s="7" t="s">
        <v>133</v>
      </c>
      <c r="D111" s="34"/>
      <c r="E111" s="34"/>
      <c r="F111" s="34">
        <f t="shared" si="28"/>
        <v>0</v>
      </c>
      <c r="G111" s="34"/>
      <c r="H111" s="34"/>
      <c r="I111" s="35">
        <f t="shared" si="29"/>
        <v>0</v>
      </c>
    </row>
    <row r="112" spans="1:9" ht="15" customHeight="1" x14ac:dyDescent="0.2">
      <c r="A112" s="24">
        <v>12433</v>
      </c>
      <c r="B112" s="18" t="s">
        <v>192</v>
      </c>
      <c r="C112" s="7" t="s">
        <v>135</v>
      </c>
      <c r="D112" s="34"/>
      <c r="E112" s="34"/>
      <c r="F112" s="34">
        <f t="shared" si="28"/>
        <v>0</v>
      </c>
      <c r="G112" s="34"/>
      <c r="H112" s="34"/>
      <c r="I112" s="35">
        <f t="shared" si="29"/>
        <v>0</v>
      </c>
    </row>
    <row r="113" spans="1:9" ht="15" customHeight="1" x14ac:dyDescent="0.2">
      <c r="A113" s="23"/>
      <c r="B113" s="16" t="s">
        <v>193</v>
      </c>
      <c r="C113" s="9" t="s">
        <v>194</v>
      </c>
      <c r="D113" s="30">
        <f>SUM(D114:D117)</f>
        <v>0</v>
      </c>
      <c r="E113" s="30">
        <f t="shared" ref="E113:H113" si="39">SUM(E114:E117)</f>
        <v>0</v>
      </c>
      <c r="F113" s="30">
        <f t="shared" si="28"/>
        <v>0</v>
      </c>
      <c r="G113" s="30">
        <f t="shared" si="39"/>
        <v>0</v>
      </c>
      <c r="H113" s="30">
        <f t="shared" si="39"/>
        <v>0</v>
      </c>
      <c r="I113" s="31">
        <f t="shared" si="29"/>
        <v>0</v>
      </c>
    </row>
    <row r="114" spans="1:9" ht="15" customHeight="1" x14ac:dyDescent="0.2">
      <c r="A114" s="24">
        <v>1251</v>
      </c>
      <c r="B114" s="18" t="s">
        <v>195</v>
      </c>
      <c r="C114" s="7" t="s">
        <v>196</v>
      </c>
      <c r="D114" s="34"/>
      <c r="E114" s="34"/>
      <c r="F114" s="34">
        <f t="shared" si="28"/>
        <v>0</v>
      </c>
      <c r="G114" s="34"/>
      <c r="H114" s="34"/>
      <c r="I114" s="35">
        <f t="shared" si="29"/>
        <v>0</v>
      </c>
    </row>
    <row r="115" spans="1:9" ht="15" customHeight="1" x14ac:dyDescent="0.2">
      <c r="A115" s="24">
        <v>1252</v>
      </c>
      <c r="B115" s="18" t="s">
        <v>197</v>
      </c>
      <c r="C115" s="7" t="s">
        <v>198</v>
      </c>
      <c r="D115" s="34"/>
      <c r="E115" s="34"/>
      <c r="F115" s="34">
        <f t="shared" si="28"/>
        <v>0</v>
      </c>
      <c r="G115" s="34"/>
      <c r="H115" s="34"/>
      <c r="I115" s="35">
        <f t="shared" si="29"/>
        <v>0</v>
      </c>
    </row>
    <row r="116" spans="1:9" ht="15" customHeight="1" x14ac:dyDescent="0.2">
      <c r="A116" s="24">
        <v>1253</v>
      </c>
      <c r="B116" s="18" t="s">
        <v>199</v>
      </c>
      <c r="C116" s="7" t="s">
        <v>200</v>
      </c>
      <c r="D116" s="34"/>
      <c r="E116" s="34"/>
      <c r="F116" s="34">
        <f t="shared" si="28"/>
        <v>0</v>
      </c>
      <c r="G116" s="34"/>
      <c r="H116" s="34"/>
      <c r="I116" s="35">
        <f t="shared" si="29"/>
        <v>0</v>
      </c>
    </row>
    <row r="117" spans="1:9" ht="15" customHeight="1" x14ac:dyDescent="0.2">
      <c r="A117" s="24">
        <v>1254</v>
      </c>
      <c r="B117" s="18" t="s">
        <v>201</v>
      </c>
      <c r="C117" s="7" t="s">
        <v>202</v>
      </c>
      <c r="D117" s="34"/>
      <c r="E117" s="34"/>
      <c r="F117" s="34">
        <f t="shared" si="28"/>
        <v>0</v>
      </c>
      <c r="G117" s="34"/>
      <c r="H117" s="34"/>
      <c r="I117" s="35">
        <f t="shared" si="29"/>
        <v>0</v>
      </c>
    </row>
    <row r="118" spans="1:9" ht="15" customHeight="1" x14ac:dyDescent="0.2">
      <c r="A118" s="24"/>
      <c r="B118" s="21"/>
      <c r="C118" s="7"/>
      <c r="D118" s="38"/>
      <c r="E118" s="38"/>
      <c r="F118" s="34">
        <f t="shared" si="28"/>
        <v>0</v>
      </c>
      <c r="G118" s="34"/>
      <c r="H118" s="34"/>
      <c r="I118" s="35">
        <f t="shared" si="29"/>
        <v>0</v>
      </c>
    </row>
    <row r="119" spans="1:9" ht="15" customHeight="1" x14ac:dyDescent="0.2">
      <c r="B119" s="3"/>
      <c r="C119" s="4" t="s">
        <v>203</v>
      </c>
      <c r="D119" s="39">
        <f>+D10+D77</f>
        <v>15610818915.970001</v>
      </c>
      <c r="E119" s="39">
        <f t="shared" ref="E119:H119" si="40">+E10+E77</f>
        <v>1037809964.6700001</v>
      </c>
      <c r="F119" s="39">
        <f t="shared" si="28"/>
        <v>16648628880.640001</v>
      </c>
      <c r="G119" s="39">
        <f t="shared" si="40"/>
        <v>7988472907.1900005</v>
      </c>
      <c r="H119" s="39">
        <f t="shared" si="40"/>
        <v>7988472907.1900005</v>
      </c>
      <c r="I119" s="39">
        <f t="shared" si="29"/>
        <v>-7622346008.7800007</v>
      </c>
    </row>
    <row r="120" spans="1:9" x14ac:dyDescent="0.2">
      <c r="B120" s="42" t="s">
        <v>208</v>
      </c>
      <c r="C120" s="42"/>
      <c r="D120" s="42"/>
      <c r="E120" s="6"/>
      <c r="F120" s="6"/>
      <c r="G120" s="6"/>
      <c r="H120" s="6"/>
    </row>
    <row r="121" spans="1:9" x14ac:dyDescent="0.2">
      <c r="B121" s="11" t="s">
        <v>204</v>
      </c>
      <c r="C121" s="12"/>
      <c r="D121" s="12"/>
      <c r="E121" s="12"/>
      <c r="F121" s="12"/>
      <c r="G121" s="12"/>
      <c r="H121" s="12"/>
    </row>
    <row r="122" spans="1:9" x14ac:dyDescent="0.2">
      <c r="B122" s="12"/>
      <c r="C122" s="13"/>
      <c r="D122" s="13"/>
      <c r="E122" s="13"/>
      <c r="F122" s="13"/>
      <c r="G122" s="13"/>
      <c r="H122" s="13"/>
    </row>
    <row r="123" spans="1:9" x14ac:dyDescent="0.2">
      <c r="D123" s="6"/>
      <c r="E123" s="6"/>
      <c r="F123" s="6"/>
      <c r="G123" s="6"/>
      <c r="H123" s="6"/>
    </row>
    <row r="124" spans="1:9" x14ac:dyDescent="0.2">
      <c r="D124" s="6"/>
      <c r="E124" s="6"/>
      <c r="F124" s="6"/>
      <c r="G124" s="6"/>
      <c r="H124" s="6"/>
    </row>
    <row r="125" spans="1:9" x14ac:dyDescent="0.2">
      <c r="D125" s="6"/>
      <c r="E125" s="6"/>
      <c r="F125" s="6"/>
      <c r="G125" s="6"/>
      <c r="H125" s="6"/>
    </row>
    <row r="126" spans="1:9" x14ac:dyDescent="0.2">
      <c r="D126" s="6"/>
      <c r="E126" s="6"/>
      <c r="F126" s="6"/>
      <c r="G126" s="6"/>
      <c r="H126" s="6"/>
    </row>
    <row r="127" spans="1:9" x14ac:dyDescent="0.2">
      <c r="D127" s="6"/>
      <c r="E127" s="6"/>
      <c r="F127" s="6"/>
      <c r="G127" s="6"/>
      <c r="H127" s="6"/>
    </row>
    <row r="128" spans="1:9" x14ac:dyDescent="0.2">
      <c r="D128" s="6"/>
      <c r="E128" s="6"/>
      <c r="F128" s="6"/>
      <c r="G128" s="6"/>
      <c r="H128" s="6"/>
    </row>
    <row r="129" spans="4:8" x14ac:dyDescent="0.2">
      <c r="D129" s="6"/>
      <c r="E129" s="6"/>
      <c r="F129" s="6"/>
      <c r="G129" s="6"/>
      <c r="H129" s="6"/>
    </row>
    <row r="130" spans="4:8" x14ac:dyDescent="0.2">
      <c r="D130" s="6"/>
      <c r="E130" s="6"/>
      <c r="F130" s="6"/>
      <c r="G130" s="6"/>
      <c r="H130" s="6"/>
    </row>
    <row r="131" spans="4:8" x14ac:dyDescent="0.2">
      <c r="D131" s="6"/>
      <c r="E131" s="6"/>
      <c r="F131" s="6"/>
      <c r="G131" s="6"/>
      <c r="H131" s="6"/>
    </row>
    <row r="132" spans="4:8" x14ac:dyDescent="0.2">
      <c r="D132" s="6"/>
      <c r="E132" s="6"/>
      <c r="F132" s="6"/>
      <c r="G132" s="6"/>
      <c r="H132" s="6"/>
    </row>
    <row r="133" spans="4:8" x14ac:dyDescent="0.2">
      <c r="D133" s="6"/>
      <c r="E133" s="6"/>
      <c r="F133" s="6"/>
      <c r="G133" s="6"/>
      <c r="H133" s="6"/>
    </row>
    <row r="134" spans="4:8" x14ac:dyDescent="0.2">
      <c r="D134" s="6"/>
      <c r="E134" s="6"/>
      <c r="F134" s="6"/>
      <c r="G134" s="6"/>
      <c r="H134" s="6"/>
    </row>
    <row r="135" spans="4:8" x14ac:dyDescent="0.2">
      <c r="D135" s="6"/>
      <c r="E135" s="6"/>
      <c r="F135" s="6"/>
      <c r="G135" s="6"/>
      <c r="H135" s="6"/>
    </row>
    <row r="136" spans="4:8" x14ac:dyDescent="0.2">
      <c r="D136" s="6"/>
      <c r="E136" s="6"/>
      <c r="F136" s="6"/>
      <c r="G136" s="6"/>
      <c r="H136" s="6"/>
    </row>
    <row r="137" spans="4:8" x14ac:dyDescent="0.2">
      <c r="D137" s="6"/>
      <c r="E137" s="6"/>
      <c r="F137" s="6"/>
      <c r="G137" s="6"/>
      <c r="H137" s="6"/>
    </row>
    <row r="138" spans="4:8" x14ac:dyDescent="0.2">
      <c r="D138" s="6"/>
      <c r="E138" s="6"/>
      <c r="F138" s="6"/>
      <c r="G138" s="6"/>
      <c r="H138" s="6"/>
    </row>
    <row r="139" spans="4:8" x14ac:dyDescent="0.2">
      <c r="D139" s="6"/>
      <c r="E139" s="6"/>
      <c r="F139" s="6"/>
      <c r="G139" s="6"/>
      <c r="H139" s="6"/>
    </row>
    <row r="140" spans="4:8" x14ac:dyDescent="0.2">
      <c r="D140" s="6"/>
      <c r="E140" s="6"/>
      <c r="F140" s="6"/>
      <c r="G140" s="6"/>
      <c r="H140" s="6"/>
    </row>
    <row r="141" spans="4:8" x14ac:dyDescent="0.2">
      <c r="D141" s="6"/>
      <c r="E141" s="6"/>
      <c r="F141" s="6"/>
      <c r="G141" s="6"/>
      <c r="H141" s="6"/>
    </row>
    <row r="142" spans="4:8" x14ac:dyDescent="0.2">
      <c r="D142" s="6"/>
      <c r="E142" s="6"/>
      <c r="F142" s="6"/>
      <c r="G142" s="6"/>
      <c r="H142" s="6"/>
    </row>
    <row r="143" spans="4:8" x14ac:dyDescent="0.2">
      <c r="D143" s="6"/>
      <c r="E143" s="6"/>
      <c r="F143" s="6"/>
      <c r="G143" s="6"/>
      <c r="H143" s="6"/>
    </row>
    <row r="144" spans="4:8" x14ac:dyDescent="0.2">
      <c r="D144" s="6"/>
      <c r="E144" s="6"/>
      <c r="F144" s="6"/>
      <c r="G144" s="6"/>
      <c r="H144" s="6"/>
    </row>
    <row r="145" spans="4:8" x14ac:dyDescent="0.2">
      <c r="D145" s="6"/>
      <c r="E145" s="6"/>
      <c r="F145" s="6"/>
      <c r="G145" s="6"/>
      <c r="H145" s="6"/>
    </row>
    <row r="146" spans="4:8" x14ac:dyDescent="0.2">
      <c r="D146" s="6"/>
      <c r="E146" s="6"/>
      <c r="F146" s="6"/>
      <c r="G146" s="6"/>
      <c r="H146" s="6"/>
    </row>
    <row r="147" spans="4:8" x14ac:dyDescent="0.2">
      <c r="D147" s="6"/>
      <c r="E147" s="6"/>
      <c r="F147" s="6"/>
      <c r="G147" s="6"/>
      <c r="H147" s="6"/>
    </row>
    <row r="148" spans="4:8" x14ac:dyDescent="0.2">
      <c r="D148" s="6"/>
      <c r="E148" s="6"/>
      <c r="F148" s="6"/>
      <c r="G148" s="6"/>
      <c r="H148" s="6"/>
    </row>
    <row r="149" spans="4:8" x14ac:dyDescent="0.2">
      <c r="D149" s="6"/>
      <c r="E149" s="6"/>
      <c r="F149" s="6"/>
      <c r="G149" s="6"/>
      <c r="H149" s="6"/>
    </row>
    <row r="150" spans="4:8" x14ac:dyDescent="0.2">
      <c r="D150" s="6"/>
      <c r="E150" s="6"/>
      <c r="F150" s="6"/>
      <c r="G150" s="6"/>
      <c r="H150" s="6"/>
    </row>
    <row r="151" spans="4:8" x14ac:dyDescent="0.2">
      <c r="D151" s="6"/>
      <c r="E151" s="6"/>
      <c r="F151" s="6"/>
      <c r="G151" s="6"/>
      <c r="H151" s="6"/>
    </row>
    <row r="152" spans="4:8" x14ac:dyDescent="0.2">
      <c r="D152" s="6"/>
      <c r="E152" s="6"/>
      <c r="F152" s="6"/>
      <c r="G152" s="6"/>
      <c r="H152" s="6"/>
    </row>
    <row r="153" spans="4:8" x14ac:dyDescent="0.2">
      <c r="D153" s="6"/>
      <c r="E153" s="6"/>
      <c r="F153" s="6"/>
      <c r="G153" s="6"/>
      <c r="H153" s="6"/>
    </row>
    <row r="154" spans="4:8" x14ac:dyDescent="0.2">
      <c r="D154" s="6"/>
      <c r="E154" s="6"/>
      <c r="F154" s="6"/>
      <c r="G154" s="6"/>
      <c r="H154" s="6"/>
    </row>
    <row r="155" spans="4:8" x14ac:dyDescent="0.2">
      <c r="D155" s="6"/>
      <c r="E155" s="6"/>
      <c r="F155" s="6"/>
      <c r="G155" s="6"/>
      <c r="H155" s="6"/>
    </row>
    <row r="156" spans="4:8" x14ac:dyDescent="0.2">
      <c r="D156" s="6"/>
      <c r="E156" s="6"/>
      <c r="F156" s="6"/>
      <c r="G156" s="6"/>
      <c r="H156" s="6"/>
    </row>
    <row r="157" spans="4:8" x14ac:dyDescent="0.2">
      <c r="D157" s="6"/>
      <c r="E157" s="6"/>
      <c r="F157" s="6"/>
      <c r="G157" s="6"/>
      <c r="H157" s="6"/>
    </row>
    <row r="158" spans="4:8" x14ac:dyDescent="0.2">
      <c r="D158" s="6"/>
      <c r="E158" s="6"/>
      <c r="F158" s="6"/>
      <c r="G158" s="6"/>
      <c r="H158" s="6"/>
    </row>
    <row r="159" spans="4:8" x14ac:dyDescent="0.2">
      <c r="D159" s="6"/>
      <c r="E159" s="6"/>
      <c r="F159" s="6"/>
      <c r="G159" s="6"/>
      <c r="H159" s="6"/>
    </row>
    <row r="160" spans="4:8" x14ac:dyDescent="0.2">
      <c r="D160" s="6"/>
      <c r="E160" s="6"/>
      <c r="F160" s="6"/>
      <c r="G160" s="6"/>
      <c r="H160" s="6"/>
    </row>
    <row r="161" spans="4:8" x14ac:dyDescent="0.2">
      <c r="D161" s="6"/>
      <c r="E161" s="6"/>
      <c r="F161" s="6"/>
      <c r="G161" s="6"/>
      <c r="H161" s="6"/>
    </row>
    <row r="162" spans="4:8" x14ac:dyDescent="0.2">
      <c r="D162" s="6"/>
      <c r="E162" s="6"/>
      <c r="F162" s="6"/>
      <c r="G162" s="6"/>
      <c r="H162" s="6"/>
    </row>
    <row r="163" spans="4:8" x14ac:dyDescent="0.2">
      <c r="D163" s="6"/>
      <c r="E163" s="6"/>
      <c r="F163" s="6"/>
      <c r="G163" s="6"/>
      <c r="H163" s="6"/>
    </row>
  </sheetData>
  <mergeCells count="7">
    <mergeCell ref="B1:I1"/>
    <mergeCell ref="B2:I2"/>
    <mergeCell ref="B3:I3"/>
    <mergeCell ref="B7:B8"/>
    <mergeCell ref="C7:C8"/>
    <mergeCell ref="D7:H7"/>
    <mergeCell ref="I7:I8"/>
  </mergeCells>
  <printOptions horizontalCentered="1"/>
  <pageMargins left="0.70866141732283472" right="0.70866141732283472" top="0.74803149606299213" bottom="0.74803149606299213" header="0.31496062992125984" footer="0.31496062992125984"/>
  <pageSetup scale="69" fitToHeight="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FCFB-C856-41CD-BCAA-CA499AB570C4}">
  <sheetPr>
    <tabColor rgb="FF00B050"/>
    <pageSetUpPr fitToPage="1"/>
  </sheetPr>
  <dimension ref="A1:P151"/>
  <sheetViews>
    <sheetView showGridLines="0" workbookViewId="0">
      <selection activeCell="C19" sqref="C19"/>
    </sheetView>
  </sheetViews>
  <sheetFormatPr baseColWidth="10" defaultRowHeight="12.75" x14ac:dyDescent="0.2"/>
  <cols>
    <col min="1" max="1" width="2.140625" style="139" customWidth="1"/>
    <col min="2" max="2" width="12.7109375" style="137" customWidth="1"/>
    <col min="3" max="3" width="1.5703125" style="137" customWidth="1"/>
    <col min="4" max="4" width="44" style="137" customWidth="1"/>
    <col min="5" max="5" width="13.42578125" style="137" customWidth="1"/>
    <col min="6" max="6" width="37.85546875" style="137" customWidth="1"/>
    <col min="7" max="7" width="12.5703125" style="137" customWidth="1"/>
    <col min="8" max="8" width="12.7109375" style="137" customWidth="1"/>
    <col min="9" max="9" width="13.42578125" style="137" bestFit="1" customWidth="1"/>
    <col min="10" max="11" width="12.85546875" style="137" customWidth="1"/>
    <col min="12" max="13" width="15" style="137" customWidth="1"/>
    <col min="14" max="15" width="11.7109375" style="137" bestFit="1" customWidth="1"/>
    <col min="16" max="16" width="10.140625" style="139" bestFit="1" customWidth="1"/>
    <col min="17" max="17" width="10.140625" style="137" bestFit="1" customWidth="1"/>
    <col min="18" max="18" width="13.42578125" style="137" bestFit="1" customWidth="1"/>
    <col min="19" max="256" width="11.42578125" style="137"/>
    <col min="257" max="257" width="2.140625" style="137" customWidth="1"/>
    <col min="258" max="258" width="3.7109375" style="137" customWidth="1"/>
    <col min="259" max="259" width="1.5703125" style="137" customWidth="1"/>
    <col min="260" max="260" width="17.85546875" style="137" customWidth="1"/>
    <col min="261" max="261" width="12.7109375" style="137" customWidth="1"/>
    <col min="262" max="262" width="27.140625" style="137" customWidth="1"/>
    <col min="263" max="263" width="12.42578125" style="137" customWidth="1"/>
    <col min="264" max="264" width="15.28515625" style="137" customWidth="1"/>
    <col min="265" max="265" width="16.140625" style="137" customWidth="1"/>
    <col min="266" max="267" width="15.85546875" style="137" customWidth="1"/>
    <col min="268" max="268" width="14.5703125" style="137" bestFit="1" customWidth="1"/>
    <col min="269" max="269" width="14.5703125" style="137" customWidth="1"/>
    <col min="270" max="270" width="14.5703125" style="137" bestFit="1" customWidth="1"/>
    <col min="271" max="271" width="15.85546875" style="137" customWidth="1"/>
    <col min="272" max="272" width="14.5703125" style="137" customWidth="1"/>
    <col min="273" max="273" width="14" style="137" customWidth="1"/>
    <col min="274" max="274" width="13.42578125" style="137" bestFit="1" customWidth="1"/>
    <col min="275" max="512" width="11.42578125" style="137"/>
    <col min="513" max="513" width="2.140625" style="137" customWidth="1"/>
    <col min="514" max="514" width="3.7109375" style="137" customWidth="1"/>
    <col min="515" max="515" width="1.5703125" style="137" customWidth="1"/>
    <col min="516" max="516" width="17.85546875" style="137" customWidth="1"/>
    <col min="517" max="517" width="12.7109375" style="137" customWidth="1"/>
    <col min="518" max="518" width="27.140625" style="137" customWidth="1"/>
    <col min="519" max="519" width="12.42578125" style="137" customWidth="1"/>
    <col min="520" max="520" width="15.28515625" style="137" customWidth="1"/>
    <col min="521" max="521" width="16.140625" style="137" customWidth="1"/>
    <col min="522" max="523" width="15.85546875" style="137" customWidth="1"/>
    <col min="524" max="524" width="14.5703125" style="137" bestFit="1" customWidth="1"/>
    <col min="525" max="525" width="14.5703125" style="137" customWidth="1"/>
    <col min="526" max="526" width="14.5703125" style="137" bestFit="1" customWidth="1"/>
    <col min="527" max="527" width="15.85546875" style="137" customWidth="1"/>
    <col min="528" max="528" width="14.5703125" style="137" customWidth="1"/>
    <col min="529" max="529" width="14" style="137" customWidth="1"/>
    <col min="530" max="530" width="13.42578125" style="137" bestFit="1" customWidth="1"/>
    <col min="531" max="768" width="11.42578125" style="137"/>
    <col min="769" max="769" width="2.140625" style="137" customWidth="1"/>
    <col min="770" max="770" width="3.7109375" style="137" customWidth="1"/>
    <col min="771" max="771" width="1.5703125" style="137" customWidth="1"/>
    <col min="772" max="772" width="17.85546875" style="137" customWidth="1"/>
    <col min="773" max="773" width="12.7109375" style="137" customWidth="1"/>
    <col min="774" max="774" width="27.140625" style="137" customWidth="1"/>
    <col min="775" max="775" width="12.42578125" style="137" customWidth="1"/>
    <col min="776" max="776" width="15.28515625" style="137" customWidth="1"/>
    <col min="777" max="777" width="16.140625" style="137" customWidth="1"/>
    <col min="778" max="779" width="15.85546875" style="137" customWidth="1"/>
    <col min="780" max="780" width="14.5703125" style="137" bestFit="1" customWidth="1"/>
    <col min="781" max="781" width="14.5703125" style="137" customWidth="1"/>
    <col min="782" max="782" width="14.5703125" style="137" bestFit="1" customWidth="1"/>
    <col min="783" max="783" width="15.85546875" style="137" customWidth="1"/>
    <col min="784" max="784" width="14.5703125" style="137" customWidth="1"/>
    <col min="785" max="785" width="14" style="137" customWidth="1"/>
    <col min="786" max="786" width="13.42578125" style="137" bestFit="1" customWidth="1"/>
    <col min="787" max="1024" width="11.42578125" style="137"/>
    <col min="1025" max="1025" width="2.140625" style="137" customWidth="1"/>
    <col min="1026" max="1026" width="3.7109375" style="137" customWidth="1"/>
    <col min="1027" max="1027" width="1.5703125" style="137" customWidth="1"/>
    <col min="1028" max="1028" width="17.85546875" style="137" customWidth="1"/>
    <col min="1029" max="1029" width="12.7109375" style="137" customWidth="1"/>
    <col min="1030" max="1030" width="27.140625" style="137" customWidth="1"/>
    <col min="1031" max="1031" width="12.42578125" style="137" customWidth="1"/>
    <col min="1032" max="1032" width="15.28515625" style="137" customWidth="1"/>
    <col min="1033" max="1033" width="16.140625" style="137" customWidth="1"/>
    <col min="1034" max="1035" width="15.85546875" style="137" customWidth="1"/>
    <col min="1036" max="1036" width="14.5703125" style="137" bestFit="1" customWidth="1"/>
    <col min="1037" max="1037" width="14.5703125" style="137" customWidth="1"/>
    <col min="1038" max="1038" width="14.5703125" style="137" bestFit="1" customWidth="1"/>
    <col min="1039" max="1039" width="15.85546875" style="137" customWidth="1"/>
    <col min="1040" max="1040" width="14.5703125" style="137" customWidth="1"/>
    <col min="1041" max="1041" width="14" style="137" customWidth="1"/>
    <col min="1042" max="1042" width="13.42578125" style="137" bestFit="1" customWidth="1"/>
    <col min="1043" max="1280" width="11.42578125" style="137"/>
    <col min="1281" max="1281" width="2.140625" style="137" customWidth="1"/>
    <col min="1282" max="1282" width="3.7109375" style="137" customWidth="1"/>
    <col min="1283" max="1283" width="1.5703125" style="137" customWidth="1"/>
    <col min="1284" max="1284" width="17.85546875" style="137" customWidth="1"/>
    <col min="1285" max="1285" width="12.7109375" style="137" customWidth="1"/>
    <col min="1286" max="1286" width="27.140625" style="137" customWidth="1"/>
    <col min="1287" max="1287" width="12.42578125" style="137" customWidth="1"/>
    <col min="1288" max="1288" width="15.28515625" style="137" customWidth="1"/>
    <col min="1289" max="1289" width="16.140625" style="137" customWidth="1"/>
    <col min="1290" max="1291" width="15.85546875" style="137" customWidth="1"/>
    <col min="1292" max="1292" width="14.5703125" style="137" bestFit="1" customWidth="1"/>
    <col min="1293" max="1293" width="14.5703125" style="137" customWidth="1"/>
    <col min="1294" max="1294" width="14.5703125" style="137" bestFit="1" customWidth="1"/>
    <col min="1295" max="1295" width="15.85546875" style="137" customWidth="1"/>
    <col min="1296" max="1296" width="14.5703125" style="137" customWidth="1"/>
    <col min="1297" max="1297" width="14" style="137" customWidth="1"/>
    <col min="1298" max="1298" width="13.42578125" style="137" bestFit="1" customWidth="1"/>
    <col min="1299" max="1536" width="11.42578125" style="137"/>
    <col min="1537" max="1537" width="2.140625" style="137" customWidth="1"/>
    <col min="1538" max="1538" width="3.7109375" style="137" customWidth="1"/>
    <col min="1539" max="1539" width="1.5703125" style="137" customWidth="1"/>
    <col min="1540" max="1540" width="17.85546875" style="137" customWidth="1"/>
    <col min="1541" max="1541" width="12.7109375" style="137" customWidth="1"/>
    <col min="1542" max="1542" width="27.140625" style="137" customWidth="1"/>
    <col min="1543" max="1543" width="12.42578125" style="137" customWidth="1"/>
    <col min="1544" max="1544" width="15.28515625" style="137" customWidth="1"/>
    <col min="1545" max="1545" width="16.140625" style="137" customWidth="1"/>
    <col min="1546" max="1547" width="15.85546875" style="137" customWidth="1"/>
    <col min="1548" max="1548" width="14.5703125" style="137" bestFit="1" customWidth="1"/>
    <col min="1549" max="1549" width="14.5703125" style="137" customWidth="1"/>
    <col min="1550" max="1550" width="14.5703125" style="137" bestFit="1" customWidth="1"/>
    <col min="1551" max="1551" width="15.85546875" style="137" customWidth="1"/>
    <col min="1552" max="1552" width="14.5703125" style="137" customWidth="1"/>
    <col min="1553" max="1553" width="14" style="137" customWidth="1"/>
    <col min="1554" max="1554" width="13.42578125" style="137" bestFit="1" customWidth="1"/>
    <col min="1555" max="1792" width="11.42578125" style="137"/>
    <col min="1793" max="1793" width="2.140625" style="137" customWidth="1"/>
    <col min="1794" max="1794" width="3.7109375" style="137" customWidth="1"/>
    <col min="1795" max="1795" width="1.5703125" style="137" customWidth="1"/>
    <col min="1796" max="1796" width="17.85546875" style="137" customWidth="1"/>
    <col min="1797" max="1797" width="12.7109375" style="137" customWidth="1"/>
    <col min="1798" max="1798" width="27.140625" style="137" customWidth="1"/>
    <col min="1799" max="1799" width="12.42578125" style="137" customWidth="1"/>
    <col min="1800" max="1800" width="15.28515625" style="137" customWidth="1"/>
    <col min="1801" max="1801" width="16.140625" style="137" customWidth="1"/>
    <col min="1802" max="1803" width="15.85546875" style="137" customWidth="1"/>
    <col min="1804" max="1804" width="14.5703125" style="137" bestFit="1" customWidth="1"/>
    <col min="1805" max="1805" width="14.5703125" style="137" customWidth="1"/>
    <col min="1806" max="1806" width="14.5703125" style="137" bestFit="1" customWidth="1"/>
    <col min="1807" max="1807" width="15.85546875" style="137" customWidth="1"/>
    <col min="1808" max="1808" width="14.5703125" style="137" customWidth="1"/>
    <col min="1809" max="1809" width="14" style="137" customWidth="1"/>
    <col min="1810" max="1810" width="13.42578125" style="137" bestFit="1" customWidth="1"/>
    <col min="1811" max="2048" width="11.42578125" style="137"/>
    <col min="2049" max="2049" width="2.140625" style="137" customWidth="1"/>
    <col min="2050" max="2050" width="3.7109375" style="137" customWidth="1"/>
    <col min="2051" max="2051" width="1.5703125" style="137" customWidth="1"/>
    <col min="2052" max="2052" width="17.85546875" style="137" customWidth="1"/>
    <col min="2053" max="2053" width="12.7109375" style="137" customWidth="1"/>
    <col min="2054" max="2054" width="27.140625" style="137" customWidth="1"/>
    <col min="2055" max="2055" width="12.42578125" style="137" customWidth="1"/>
    <col min="2056" max="2056" width="15.28515625" style="137" customWidth="1"/>
    <col min="2057" max="2057" width="16.140625" style="137" customWidth="1"/>
    <col min="2058" max="2059" width="15.85546875" style="137" customWidth="1"/>
    <col min="2060" max="2060" width="14.5703125" style="137" bestFit="1" customWidth="1"/>
    <col min="2061" max="2061" width="14.5703125" style="137" customWidth="1"/>
    <col min="2062" max="2062" width="14.5703125" style="137" bestFit="1" customWidth="1"/>
    <col min="2063" max="2063" width="15.85546875" style="137" customWidth="1"/>
    <col min="2064" max="2064" width="14.5703125" style="137" customWidth="1"/>
    <col min="2065" max="2065" width="14" style="137" customWidth="1"/>
    <col min="2066" max="2066" width="13.42578125" style="137" bestFit="1" customWidth="1"/>
    <col min="2067" max="2304" width="11.42578125" style="137"/>
    <col min="2305" max="2305" width="2.140625" style="137" customWidth="1"/>
    <col min="2306" max="2306" width="3.7109375" style="137" customWidth="1"/>
    <col min="2307" max="2307" width="1.5703125" style="137" customWidth="1"/>
    <col min="2308" max="2308" width="17.85546875" style="137" customWidth="1"/>
    <col min="2309" max="2309" width="12.7109375" style="137" customWidth="1"/>
    <col min="2310" max="2310" width="27.140625" style="137" customWidth="1"/>
    <col min="2311" max="2311" width="12.42578125" style="137" customWidth="1"/>
    <col min="2312" max="2312" width="15.28515625" style="137" customWidth="1"/>
    <col min="2313" max="2313" width="16.140625" style="137" customWidth="1"/>
    <col min="2314" max="2315" width="15.85546875" style="137" customWidth="1"/>
    <col min="2316" max="2316" width="14.5703125" style="137" bestFit="1" customWidth="1"/>
    <col min="2317" max="2317" width="14.5703125" style="137" customWidth="1"/>
    <col min="2318" max="2318" width="14.5703125" style="137" bestFit="1" customWidth="1"/>
    <col min="2319" max="2319" width="15.85546875" style="137" customWidth="1"/>
    <col min="2320" max="2320" width="14.5703125" style="137" customWidth="1"/>
    <col min="2321" max="2321" width="14" style="137" customWidth="1"/>
    <col min="2322" max="2322" width="13.42578125" style="137" bestFit="1" customWidth="1"/>
    <col min="2323" max="2560" width="11.42578125" style="137"/>
    <col min="2561" max="2561" width="2.140625" style="137" customWidth="1"/>
    <col min="2562" max="2562" width="3.7109375" style="137" customWidth="1"/>
    <col min="2563" max="2563" width="1.5703125" style="137" customWidth="1"/>
    <col min="2564" max="2564" width="17.85546875" style="137" customWidth="1"/>
    <col min="2565" max="2565" width="12.7109375" style="137" customWidth="1"/>
    <col min="2566" max="2566" width="27.140625" style="137" customWidth="1"/>
    <col min="2567" max="2567" width="12.42578125" style="137" customWidth="1"/>
    <col min="2568" max="2568" width="15.28515625" style="137" customWidth="1"/>
    <col min="2569" max="2569" width="16.140625" style="137" customWidth="1"/>
    <col min="2570" max="2571" width="15.85546875" style="137" customWidth="1"/>
    <col min="2572" max="2572" width="14.5703125" style="137" bestFit="1" customWidth="1"/>
    <col min="2573" max="2573" width="14.5703125" style="137" customWidth="1"/>
    <col min="2574" max="2574" width="14.5703125" style="137" bestFit="1" customWidth="1"/>
    <col min="2575" max="2575" width="15.85546875" style="137" customWidth="1"/>
    <col min="2576" max="2576" width="14.5703125" style="137" customWidth="1"/>
    <col min="2577" max="2577" width="14" style="137" customWidth="1"/>
    <col min="2578" max="2578" width="13.42578125" style="137" bestFit="1" customWidth="1"/>
    <col min="2579" max="2816" width="11.42578125" style="137"/>
    <col min="2817" max="2817" width="2.140625" style="137" customWidth="1"/>
    <col min="2818" max="2818" width="3.7109375" style="137" customWidth="1"/>
    <col min="2819" max="2819" width="1.5703125" style="137" customWidth="1"/>
    <col min="2820" max="2820" width="17.85546875" style="137" customWidth="1"/>
    <col min="2821" max="2821" width="12.7109375" style="137" customWidth="1"/>
    <col min="2822" max="2822" width="27.140625" style="137" customWidth="1"/>
    <col min="2823" max="2823" width="12.42578125" style="137" customWidth="1"/>
    <col min="2824" max="2824" width="15.28515625" style="137" customWidth="1"/>
    <col min="2825" max="2825" width="16.140625" style="137" customWidth="1"/>
    <col min="2826" max="2827" width="15.85546875" style="137" customWidth="1"/>
    <col min="2828" max="2828" width="14.5703125" style="137" bestFit="1" customWidth="1"/>
    <col min="2829" max="2829" width="14.5703125" style="137" customWidth="1"/>
    <col min="2830" max="2830" width="14.5703125" style="137" bestFit="1" customWidth="1"/>
    <col min="2831" max="2831" width="15.85546875" style="137" customWidth="1"/>
    <col min="2832" max="2832" width="14.5703125" style="137" customWidth="1"/>
    <col min="2833" max="2833" width="14" style="137" customWidth="1"/>
    <col min="2834" max="2834" width="13.42578125" style="137" bestFit="1" customWidth="1"/>
    <col min="2835" max="3072" width="11.42578125" style="137"/>
    <col min="3073" max="3073" width="2.140625" style="137" customWidth="1"/>
    <col min="3074" max="3074" width="3.7109375" style="137" customWidth="1"/>
    <col min="3075" max="3075" width="1.5703125" style="137" customWidth="1"/>
    <col min="3076" max="3076" width="17.85546875" style="137" customWidth="1"/>
    <col min="3077" max="3077" width="12.7109375" style="137" customWidth="1"/>
    <col min="3078" max="3078" width="27.140625" style="137" customWidth="1"/>
    <col min="3079" max="3079" width="12.42578125" style="137" customWidth="1"/>
    <col min="3080" max="3080" width="15.28515625" style="137" customWidth="1"/>
    <col min="3081" max="3081" width="16.140625" style="137" customWidth="1"/>
    <col min="3082" max="3083" width="15.85546875" style="137" customWidth="1"/>
    <col min="3084" max="3084" width="14.5703125" style="137" bestFit="1" customWidth="1"/>
    <col min="3085" max="3085" width="14.5703125" style="137" customWidth="1"/>
    <col min="3086" max="3086" width="14.5703125" style="137" bestFit="1" customWidth="1"/>
    <col min="3087" max="3087" width="15.85546875" style="137" customWidth="1"/>
    <col min="3088" max="3088" width="14.5703125" style="137" customWidth="1"/>
    <col min="3089" max="3089" width="14" style="137" customWidth="1"/>
    <col min="3090" max="3090" width="13.42578125" style="137" bestFit="1" customWidth="1"/>
    <col min="3091" max="3328" width="11.42578125" style="137"/>
    <col min="3329" max="3329" width="2.140625" style="137" customWidth="1"/>
    <col min="3330" max="3330" width="3.7109375" style="137" customWidth="1"/>
    <col min="3331" max="3331" width="1.5703125" style="137" customWidth="1"/>
    <col min="3332" max="3332" width="17.85546875" style="137" customWidth="1"/>
    <col min="3333" max="3333" width="12.7109375" style="137" customWidth="1"/>
    <col min="3334" max="3334" width="27.140625" style="137" customWidth="1"/>
    <col min="3335" max="3335" width="12.42578125" style="137" customWidth="1"/>
    <col min="3336" max="3336" width="15.28515625" style="137" customWidth="1"/>
    <col min="3337" max="3337" width="16.140625" style="137" customWidth="1"/>
    <col min="3338" max="3339" width="15.85546875" style="137" customWidth="1"/>
    <col min="3340" max="3340" width="14.5703125" style="137" bestFit="1" customWidth="1"/>
    <col min="3341" max="3341" width="14.5703125" style="137" customWidth="1"/>
    <col min="3342" max="3342" width="14.5703125" style="137" bestFit="1" customWidth="1"/>
    <col min="3343" max="3343" width="15.85546875" style="137" customWidth="1"/>
    <col min="3344" max="3344" width="14.5703125" style="137" customWidth="1"/>
    <col min="3345" max="3345" width="14" style="137" customWidth="1"/>
    <col min="3346" max="3346" width="13.42578125" style="137" bestFit="1" customWidth="1"/>
    <col min="3347" max="3584" width="11.42578125" style="137"/>
    <col min="3585" max="3585" width="2.140625" style="137" customWidth="1"/>
    <col min="3586" max="3586" width="3.7109375" style="137" customWidth="1"/>
    <col min="3587" max="3587" width="1.5703125" style="137" customWidth="1"/>
    <col min="3588" max="3588" width="17.85546875" style="137" customWidth="1"/>
    <col min="3589" max="3589" width="12.7109375" style="137" customWidth="1"/>
    <col min="3590" max="3590" width="27.140625" style="137" customWidth="1"/>
    <col min="3591" max="3591" width="12.42578125" style="137" customWidth="1"/>
    <col min="3592" max="3592" width="15.28515625" style="137" customWidth="1"/>
    <col min="3593" max="3593" width="16.140625" style="137" customWidth="1"/>
    <col min="3594" max="3595" width="15.85546875" style="137" customWidth="1"/>
    <col min="3596" max="3596" width="14.5703125" style="137" bestFit="1" customWidth="1"/>
    <col min="3597" max="3597" width="14.5703125" style="137" customWidth="1"/>
    <col min="3598" max="3598" width="14.5703125" style="137" bestFit="1" customWidth="1"/>
    <col min="3599" max="3599" width="15.85546875" style="137" customWidth="1"/>
    <col min="3600" max="3600" width="14.5703125" style="137" customWidth="1"/>
    <col min="3601" max="3601" width="14" style="137" customWidth="1"/>
    <col min="3602" max="3602" width="13.42578125" style="137" bestFit="1" customWidth="1"/>
    <col min="3603" max="3840" width="11.42578125" style="137"/>
    <col min="3841" max="3841" width="2.140625" style="137" customWidth="1"/>
    <col min="3842" max="3842" width="3.7109375" style="137" customWidth="1"/>
    <col min="3843" max="3843" width="1.5703125" style="137" customWidth="1"/>
    <col min="3844" max="3844" width="17.85546875" style="137" customWidth="1"/>
    <col min="3845" max="3845" width="12.7109375" style="137" customWidth="1"/>
    <col min="3846" max="3846" width="27.140625" style="137" customWidth="1"/>
    <col min="3847" max="3847" width="12.42578125" style="137" customWidth="1"/>
    <col min="3848" max="3848" width="15.28515625" style="137" customWidth="1"/>
    <col min="3849" max="3849" width="16.140625" style="137" customWidth="1"/>
    <col min="3850" max="3851" width="15.85546875" style="137" customWidth="1"/>
    <col min="3852" max="3852" width="14.5703125" style="137" bestFit="1" customWidth="1"/>
    <col min="3853" max="3853" width="14.5703125" style="137" customWidth="1"/>
    <col min="3854" max="3854" width="14.5703125" style="137" bestFit="1" customWidth="1"/>
    <col min="3855" max="3855" width="15.85546875" style="137" customWidth="1"/>
    <col min="3856" max="3856" width="14.5703125" style="137" customWidth="1"/>
    <col min="3857" max="3857" width="14" style="137" customWidth="1"/>
    <col min="3858" max="3858" width="13.42578125" style="137" bestFit="1" customWidth="1"/>
    <col min="3859" max="4096" width="11.42578125" style="137"/>
    <col min="4097" max="4097" width="2.140625" style="137" customWidth="1"/>
    <col min="4098" max="4098" width="3.7109375" style="137" customWidth="1"/>
    <col min="4099" max="4099" width="1.5703125" style="137" customWidth="1"/>
    <col min="4100" max="4100" width="17.85546875" style="137" customWidth="1"/>
    <col min="4101" max="4101" width="12.7109375" style="137" customWidth="1"/>
    <col min="4102" max="4102" width="27.140625" style="137" customWidth="1"/>
    <col min="4103" max="4103" width="12.42578125" style="137" customWidth="1"/>
    <col min="4104" max="4104" width="15.28515625" style="137" customWidth="1"/>
    <col min="4105" max="4105" width="16.140625" style="137" customWidth="1"/>
    <col min="4106" max="4107" width="15.85546875" style="137" customWidth="1"/>
    <col min="4108" max="4108" width="14.5703125" style="137" bestFit="1" customWidth="1"/>
    <col min="4109" max="4109" width="14.5703125" style="137" customWidth="1"/>
    <col min="4110" max="4110" width="14.5703125" style="137" bestFit="1" customWidth="1"/>
    <col min="4111" max="4111" width="15.85546875" style="137" customWidth="1"/>
    <col min="4112" max="4112" width="14.5703125" style="137" customWidth="1"/>
    <col min="4113" max="4113" width="14" style="137" customWidth="1"/>
    <col min="4114" max="4114" width="13.42578125" style="137" bestFit="1" customWidth="1"/>
    <col min="4115" max="4352" width="11.42578125" style="137"/>
    <col min="4353" max="4353" width="2.140625" style="137" customWidth="1"/>
    <col min="4354" max="4354" width="3.7109375" style="137" customWidth="1"/>
    <col min="4355" max="4355" width="1.5703125" style="137" customWidth="1"/>
    <col min="4356" max="4356" width="17.85546875" style="137" customWidth="1"/>
    <col min="4357" max="4357" width="12.7109375" style="137" customWidth="1"/>
    <col min="4358" max="4358" width="27.140625" style="137" customWidth="1"/>
    <col min="4359" max="4359" width="12.42578125" style="137" customWidth="1"/>
    <col min="4360" max="4360" width="15.28515625" style="137" customWidth="1"/>
    <col min="4361" max="4361" width="16.140625" style="137" customWidth="1"/>
    <col min="4362" max="4363" width="15.85546875" style="137" customWidth="1"/>
    <col min="4364" max="4364" width="14.5703125" style="137" bestFit="1" customWidth="1"/>
    <col min="4365" max="4365" width="14.5703125" style="137" customWidth="1"/>
    <col min="4366" max="4366" width="14.5703125" style="137" bestFit="1" customWidth="1"/>
    <col min="4367" max="4367" width="15.85546875" style="137" customWidth="1"/>
    <col min="4368" max="4368" width="14.5703125" style="137" customWidth="1"/>
    <col min="4369" max="4369" width="14" style="137" customWidth="1"/>
    <col min="4370" max="4370" width="13.42578125" style="137" bestFit="1" customWidth="1"/>
    <col min="4371" max="4608" width="11.42578125" style="137"/>
    <col min="4609" max="4609" width="2.140625" style="137" customWidth="1"/>
    <col min="4610" max="4610" width="3.7109375" style="137" customWidth="1"/>
    <col min="4611" max="4611" width="1.5703125" style="137" customWidth="1"/>
    <col min="4612" max="4612" width="17.85546875" style="137" customWidth="1"/>
    <col min="4613" max="4613" width="12.7109375" style="137" customWidth="1"/>
    <col min="4614" max="4614" width="27.140625" style="137" customWidth="1"/>
    <col min="4615" max="4615" width="12.42578125" style="137" customWidth="1"/>
    <col min="4616" max="4616" width="15.28515625" style="137" customWidth="1"/>
    <col min="4617" max="4617" width="16.140625" style="137" customWidth="1"/>
    <col min="4618" max="4619" width="15.85546875" style="137" customWidth="1"/>
    <col min="4620" max="4620" width="14.5703125" style="137" bestFit="1" customWidth="1"/>
    <col min="4621" max="4621" width="14.5703125" style="137" customWidth="1"/>
    <col min="4622" max="4622" width="14.5703125" style="137" bestFit="1" customWidth="1"/>
    <col min="4623" max="4623" width="15.85546875" style="137" customWidth="1"/>
    <col min="4624" max="4624" width="14.5703125" style="137" customWidth="1"/>
    <col min="4625" max="4625" width="14" style="137" customWidth="1"/>
    <col min="4626" max="4626" width="13.42578125" style="137" bestFit="1" customWidth="1"/>
    <col min="4627" max="4864" width="11.42578125" style="137"/>
    <col min="4865" max="4865" width="2.140625" style="137" customWidth="1"/>
    <col min="4866" max="4866" width="3.7109375" style="137" customWidth="1"/>
    <col min="4867" max="4867" width="1.5703125" style="137" customWidth="1"/>
    <col min="4868" max="4868" width="17.85546875" style="137" customWidth="1"/>
    <col min="4869" max="4869" width="12.7109375" style="137" customWidth="1"/>
    <col min="4870" max="4870" width="27.140625" style="137" customWidth="1"/>
    <col min="4871" max="4871" width="12.42578125" style="137" customWidth="1"/>
    <col min="4872" max="4872" width="15.28515625" style="137" customWidth="1"/>
    <col min="4873" max="4873" width="16.140625" style="137" customWidth="1"/>
    <col min="4874" max="4875" width="15.85546875" style="137" customWidth="1"/>
    <col min="4876" max="4876" width="14.5703125" style="137" bestFit="1" customWidth="1"/>
    <col min="4877" max="4877" width="14.5703125" style="137" customWidth="1"/>
    <col min="4878" max="4878" width="14.5703125" style="137" bestFit="1" customWidth="1"/>
    <col min="4879" max="4879" width="15.85546875" style="137" customWidth="1"/>
    <col min="4880" max="4880" width="14.5703125" style="137" customWidth="1"/>
    <col min="4881" max="4881" width="14" style="137" customWidth="1"/>
    <col min="4882" max="4882" width="13.42578125" style="137" bestFit="1" customWidth="1"/>
    <col min="4883" max="5120" width="11.42578125" style="137"/>
    <col min="5121" max="5121" width="2.140625" style="137" customWidth="1"/>
    <col min="5122" max="5122" width="3.7109375" style="137" customWidth="1"/>
    <col min="5123" max="5123" width="1.5703125" style="137" customWidth="1"/>
    <col min="5124" max="5124" width="17.85546875" style="137" customWidth="1"/>
    <col min="5125" max="5125" width="12.7109375" style="137" customWidth="1"/>
    <col min="5126" max="5126" width="27.140625" style="137" customWidth="1"/>
    <col min="5127" max="5127" width="12.42578125" style="137" customWidth="1"/>
    <col min="5128" max="5128" width="15.28515625" style="137" customWidth="1"/>
    <col min="5129" max="5129" width="16.140625" style="137" customWidth="1"/>
    <col min="5130" max="5131" width="15.85546875" style="137" customWidth="1"/>
    <col min="5132" max="5132" width="14.5703125" style="137" bestFit="1" customWidth="1"/>
    <col min="5133" max="5133" width="14.5703125" style="137" customWidth="1"/>
    <col min="5134" max="5134" width="14.5703125" style="137" bestFit="1" customWidth="1"/>
    <col min="5135" max="5135" width="15.85546875" style="137" customWidth="1"/>
    <col min="5136" max="5136" width="14.5703125" style="137" customWidth="1"/>
    <col min="5137" max="5137" width="14" style="137" customWidth="1"/>
    <col min="5138" max="5138" width="13.42578125" style="137" bestFit="1" customWidth="1"/>
    <col min="5139" max="5376" width="11.42578125" style="137"/>
    <col min="5377" max="5377" width="2.140625" style="137" customWidth="1"/>
    <col min="5378" max="5378" width="3.7109375" style="137" customWidth="1"/>
    <col min="5379" max="5379" width="1.5703125" style="137" customWidth="1"/>
    <col min="5380" max="5380" width="17.85546875" style="137" customWidth="1"/>
    <col min="5381" max="5381" width="12.7109375" style="137" customWidth="1"/>
    <col min="5382" max="5382" width="27.140625" style="137" customWidth="1"/>
    <col min="5383" max="5383" width="12.42578125" style="137" customWidth="1"/>
    <col min="5384" max="5384" width="15.28515625" style="137" customWidth="1"/>
    <col min="5385" max="5385" width="16.140625" style="137" customWidth="1"/>
    <col min="5386" max="5387" width="15.85546875" style="137" customWidth="1"/>
    <col min="5388" max="5388" width="14.5703125" style="137" bestFit="1" customWidth="1"/>
    <col min="5389" max="5389" width="14.5703125" style="137" customWidth="1"/>
    <col min="5390" max="5390" width="14.5703125" style="137" bestFit="1" customWidth="1"/>
    <col min="5391" max="5391" width="15.85546875" style="137" customWidth="1"/>
    <col min="5392" max="5392" width="14.5703125" style="137" customWidth="1"/>
    <col min="5393" max="5393" width="14" style="137" customWidth="1"/>
    <col min="5394" max="5394" width="13.42578125" style="137" bestFit="1" customWidth="1"/>
    <col min="5395" max="5632" width="11.42578125" style="137"/>
    <col min="5633" max="5633" width="2.140625" style="137" customWidth="1"/>
    <col min="5634" max="5634" width="3.7109375" style="137" customWidth="1"/>
    <col min="5635" max="5635" width="1.5703125" style="137" customWidth="1"/>
    <col min="5636" max="5636" width="17.85546875" style="137" customWidth="1"/>
    <col min="5637" max="5637" width="12.7109375" style="137" customWidth="1"/>
    <col min="5638" max="5638" width="27.140625" style="137" customWidth="1"/>
    <col min="5639" max="5639" width="12.42578125" style="137" customWidth="1"/>
    <col min="5640" max="5640" width="15.28515625" style="137" customWidth="1"/>
    <col min="5641" max="5641" width="16.140625" style="137" customWidth="1"/>
    <col min="5642" max="5643" width="15.85546875" style="137" customWidth="1"/>
    <col min="5644" max="5644" width="14.5703125" style="137" bestFit="1" customWidth="1"/>
    <col min="5645" max="5645" width="14.5703125" style="137" customWidth="1"/>
    <col min="5646" max="5646" width="14.5703125" style="137" bestFit="1" customWidth="1"/>
    <col min="5647" max="5647" width="15.85546875" style="137" customWidth="1"/>
    <col min="5648" max="5648" width="14.5703125" style="137" customWidth="1"/>
    <col min="5649" max="5649" width="14" style="137" customWidth="1"/>
    <col min="5650" max="5650" width="13.42578125" style="137" bestFit="1" customWidth="1"/>
    <col min="5651" max="5888" width="11.42578125" style="137"/>
    <col min="5889" max="5889" width="2.140625" style="137" customWidth="1"/>
    <col min="5890" max="5890" width="3.7109375" style="137" customWidth="1"/>
    <col min="5891" max="5891" width="1.5703125" style="137" customWidth="1"/>
    <col min="5892" max="5892" width="17.85546875" style="137" customWidth="1"/>
    <col min="5893" max="5893" width="12.7109375" style="137" customWidth="1"/>
    <col min="5894" max="5894" width="27.140625" style="137" customWidth="1"/>
    <col min="5895" max="5895" width="12.42578125" style="137" customWidth="1"/>
    <col min="5896" max="5896" width="15.28515625" style="137" customWidth="1"/>
    <col min="5897" max="5897" width="16.140625" style="137" customWidth="1"/>
    <col min="5898" max="5899" width="15.85546875" style="137" customWidth="1"/>
    <col min="5900" max="5900" width="14.5703125" style="137" bestFit="1" customWidth="1"/>
    <col min="5901" max="5901" width="14.5703125" style="137" customWidth="1"/>
    <col min="5902" max="5902" width="14.5703125" style="137" bestFit="1" customWidth="1"/>
    <col min="5903" max="5903" width="15.85546875" style="137" customWidth="1"/>
    <col min="5904" max="5904" width="14.5703125" style="137" customWidth="1"/>
    <col min="5905" max="5905" width="14" style="137" customWidth="1"/>
    <col min="5906" max="5906" width="13.42578125" style="137" bestFit="1" customWidth="1"/>
    <col min="5907" max="6144" width="11.42578125" style="137"/>
    <col min="6145" max="6145" width="2.140625" style="137" customWidth="1"/>
    <col min="6146" max="6146" width="3.7109375" style="137" customWidth="1"/>
    <col min="6147" max="6147" width="1.5703125" style="137" customWidth="1"/>
    <col min="6148" max="6148" width="17.85546875" style="137" customWidth="1"/>
    <col min="6149" max="6149" width="12.7109375" style="137" customWidth="1"/>
    <col min="6150" max="6150" width="27.140625" style="137" customWidth="1"/>
    <col min="6151" max="6151" width="12.42578125" style="137" customWidth="1"/>
    <col min="6152" max="6152" width="15.28515625" style="137" customWidth="1"/>
    <col min="6153" max="6153" width="16.140625" style="137" customWidth="1"/>
    <col min="6154" max="6155" width="15.85546875" style="137" customWidth="1"/>
    <col min="6156" max="6156" width="14.5703125" style="137" bestFit="1" customWidth="1"/>
    <col min="6157" max="6157" width="14.5703125" style="137" customWidth="1"/>
    <col min="6158" max="6158" width="14.5703125" style="137" bestFit="1" customWidth="1"/>
    <col min="6159" max="6159" width="15.85546875" style="137" customWidth="1"/>
    <col min="6160" max="6160" width="14.5703125" style="137" customWidth="1"/>
    <col min="6161" max="6161" width="14" style="137" customWidth="1"/>
    <col min="6162" max="6162" width="13.42578125" style="137" bestFit="1" customWidth="1"/>
    <col min="6163" max="6400" width="11.42578125" style="137"/>
    <col min="6401" max="6401" width="2.140625" style="137" customWidth="1"/>
    <col min="6402" max="6402" width="3.7109375" style="137" customWidth="1"/>
    <col min="6403" max="6403" width="1.5703125" style="137" customWidth="1"/>
    <col min="6404" max="6404" width="17.85546875" style="137" customWidth="1"/>
    <col min="6405" max="6405" width="12.7109375" style="137" customWidth="1"/>
    <col min="6406" max="6406" width="27.140625" style="137" customWidth="1"/>
    <col min="6407" max="6407" width="12.42578125" style="137" customWidth="1"/>
    <col min="6408" max="6408" width="15.28515625" style="137" customWidth="1"/>
    <col min="6409" max="6409" width="16.140625" style="137" customWidth="1"/>
    <col min="6410" max="6411" width="15.85546875" style="137" customWidth="1"/>
    <col min="6412" max="6412" width="14.5703125" style="137" bestFit="1" customWidth="1"/>
    <col min="6413" max="6413" width="14.5703125" style="137" customWidth="1"/>
    <col min="6414" max="6414" width="14.5703125" style="137" bestFit="1" customWidth="1"/>
    <col min="6415" max="6415" width="15.85546875" style="137" customWidth="1"/>
    <col min="6416" max="6416" width="14.5703125" style="137" customWidth="1"/>
    <col min="6417" max="6417" width="14" style="137" customWidth="1"/>
    <col min="6418" max="6418" width="13.42578125" style="137" bestFit="1" customWidth="1"/>
    <col min="6419" max="6656" width="11.42578125" style="137"/>
    <col min="6657" max="6657" width="2.140625" style="137" customWidth="1"/>
    <col min="6658" max="6658" width="3.7109375" style="137" customWidth="1"/>
    <col min="6659" max="6659" width="1.5703125" style="137" customWidth="1"/>
    <col min="6660" max="6660" width="17.85546875" style="137" customWidth="1"/>
    <col min="6661" max="6661" width="12.7109375" style="137" customWidth="1"/>
    <col min="6662" max="6662" width="27.140625" style="137" customWidth="1"/>
    <col min="6663" max="6663" width="12.42578125" style="137" customWidth="1"/>
    <col min="6664" max="6664" width="15.28515625" style="137" customWidth="1"/>
    <col min="6665" max="6665" width="16.140625" style="137" customWidth="1"/>
    <col min="6666" max="6667" width="15.85546875" style="137" customWidth="1"/>
    <col min="6668" max="6668" width="14.5703125" style="137" bestFit="1" customWidth="1"/>
    <col min="6669" max="6669" width="14.5703125" style="137" customWidth="1"/>
    <col min="6670" max="6670" width="14.5703125" style="137" bestFit="1" customWidth="1"/>
    <col min="6671" max="6671" width="15.85546875" style="137" customWidth="1"/>
    <col min="6672" max="6672" width="14.5703125" style="137" customWidth="1"/>
    <col min="6673" max="6673" width="14" style="137" customWidth="1"/>
    <col min="6674" max="6674" width="13.42578125" style="137" bestFit="1" customWidth="1"/>
    <col min="6675" max="6912" width="11.42578125" style="137"/>
    <col min="6913" max="6913" width="2.140625" style="137" customWidth="1"/>
    <col min="6914" max="6914" width="3.7109375" style="137" customWidth="1"/>
    <col min="6915" max="6915" width="1.5703125" style="137" customWidth="1"/>
    <col min="6916" max="6916" width="17.85546875" style="137" customWidth="1"/>
    <col min="6917" max="6917" width="12.7109375" style="137" customWidth="1"/>
    <col min="6918" max="6918" width="27.140625" style="137" customWidth="1"/>
    <col min="6919" max="6919" width="12.42578125" style="137" customWidth="1"/>
    <col min="6920" max="6920" width="15.28515625" style="137" customWidth="1"/>
    <col min="6921" max="6921" width="16.140625" style="137" customWidth="1"/>
    <col min="6922" max="6923" width="15.85546875" style="137" customWidth="1"/>
    <col min="6924" max="6924" width="14.5703125" style="137" bestFit="1" customWidth="1"/>
    <col min="6925" max="6925" width="14.5703125" style="137" customWidth="1"/>
    <col min="6926" max="6926" width="14.5703125" style="137" bestFit="1" customWidth="1"/>
    <col min="6927" max="6927" width="15.85546875" style="137" customWidth="1"/>
    <col min="6928" max="6928" width="14.5703125" style="137" customWidth="1"/>
    <col min="6929" max="6929" width="14" style="137" customWidth="1"/>
    <col min="6930" max="6930" width="13.42578125" style="137" bestFit="1" customWidth="1"/>
    <col min="6931" max="7168" width="11.42578125" style="137"/>
    <col min="7169" max="7169" width="2.140625" style="137" customWidth="1"/>
    <col min="7170" max="7170" width="3.7109375" style="137" customWidth="1"/>
    <col min="7171" max="7171" width="1.5703125" style="137" customWidth="1"/>
    <col min="7172" max="7172" width="17.85546875" style="137" customWidth="1"/>
    <col min="7173" max="7173" width="12.7109375" style="137" customWidth="1"/>
    <col min="7174" max="7174" width="27.140625" style="137" customWidth="1"/>
    <col min="7175" max="7175" width="12.42578125" style="137" customWidth="1"/>
    <col min="7176" max="7176" width="15.28515625" style="137" customWidth="1"/>
    <col min="7177" max="7177" width="16.140625" style="137" customWidth="1"/>
    <col min="7178" max="7179" width="15.85546875" style="137" customWidth="1"/>
    <col min="7180" max="7180" width="14.5703125" style="137" bestFit="1" customWidth="1"/>
    <col min="7181" max="7181" width="14.5703125" style="137" customWidth="1"/>
    <col min="7182" max="7182" width="14.5703125" style="137" bestFit="1" customWidth="1"/>
    <col min="7183" max="7183" width="15.85546875" style="137" customWidth="1"/>
    <col min="7184" max="7184" width="14.5703125" style="137" customWidth="1"/>
    <col min="7185" max="7185" width="14" style="137" customWidth="1"/>
    <col min="7186" max="7186" width="13.42578125" style="137" bestFit="1" customWidth="1"/>
    <col min="7187" max="7424" width="11.42578125" style="137"/>
    <col min="7425" max="7425" width="2.140625" style="137" customWidth="1"/>
    <col min="7426" max="7426" width="3.7109375" style="137" customWidth="1"/>
    <col min="7427" max="7427" width="1.5703125" style="137" customWidth="1"/>
    <col min="7428" max="7428" width="17.85546875" style="137" customWidth="1"/>
    <col min="7429" max="7429" width="12.7109375" style="137" customWidth="1"/>
    <col min="7430" max="7430" width="27.140625" style="137" customWidth="1"/>
    <col min="7431" max="7431" width="12.42578125" style="137" customWidth="1"/>
    <col min="7432" max="7432" width="15.28515625" style="137" customWidth="1"/>
    <col min="7433" max="7433" width="16.140625" style="137" customWidth="1"/>
    <col min="7434" max="7435" width="15.85546875" style="137" customWidth="1"/>
    <col min="7436" max="7436" width="14.5703125" style="137" bestFit="1" customWidth="1"/>
    <col min="7437" max="7437" width="14.5703125" style="137" customWidth="1"/>
    <col min="7438" max="7438" width="14.5703125" style="137" bestFit="1" customWidth="1"/>
    <col min="7439" max="7439" width="15.85546875" style="137" customWidth="1"/>
    <col min="7440" max="7440" width="14.5703125" style="137" customWidth="1"/>
    <col min="7441" max="7441" width="14" style="137" customWidth="1"/>
    <col min="7442" max="7442" width="13.42578125" style="137" bestFit="1" customWidth="1"/>
    <col min="7443" max="7680" width="11.42578125" style="137"/>
    <col min="7681" max="7681" width="2.140625" style="137" customWidth="1"/>
    <col min="7682" max="7682" width="3.7109375" style="137" customWidth="1"/>
    <col min="7683" max="7683" width="1.5703125" style="137" customWidth="1"/>
    <col min="7684" max="7684" width="17.85546875" style="137" customWidth="1"/>
    <col min="7685" max="7685" width="12.7109375" style="137" customWidth="1"/>
    <col min="7686" max="7686" width="27.140625" style="137" customWidth="1"/>
    <col min="7687" max="7687" width="12.42578125" style="137" customWidth="1"/>
    <col min="7688" max="7688" width="15.28515625" style="137" customWidth="1"/>
    <col min="7689" max="7689" width="16.140625" style="137" customWidth="1"/>
    <col min="7690" max="7691" width="15.85546875" style="137" customWidth="1"/>
    <col min="7692" max="7692" width="14.5703125" style="137" bestFit="1" customWidth="1"/>
    <col min="7693" max="7693" width="14.5703125" style="137" customWidth="1"/>
    <col min="7694" max="7694" width="14.5703125" style="137" bestFit="1" customWidth="1"/>
    <col min="7695" max="7695" width="15.85546875" style="137" customWidth="1"/>
    <col min="7696" max="7696" width="14.5703125" style="137" customWidth="1"/>
    <col min="7697" max="7697" width="14" style="137" customWidth="1"/>
    <col min="7698" max="7698" width="13.42578125" style="137" bestFit="1" customWidth="1"/>
    <col min="7699" max="7936" width="11.42578125" style="137"/>
    <col min="7937" max="7937" width="2.140625" style="137" customWidth="1"/>
    <col min="7938" max="7938" width="3.7109375" style="137" customWidth="1"/>
    <col min="7939" max="7939" width="1.5703125" style="137" customWidth="1"/>
    <col min="7940" max="7940" width="17.85546875" style="137" customWidth="1"/>
    <col min="7941" max="7941" width="12.7109375" style="137" customWidth="1"/>
    <col min="7942" max="7942" width="27.140625" style="137" customWidth="1"/>
    <col min="7943" max="7943" width="12.42578125" style="137" customWidth="1"/>
    <col min="7944" max="7944" width="15.28515625" style="137" customWidth="1"/>
    <col min="7945" max="7945" width="16.140625" style="137" customWidth="1"/>
    <col min="7946" max="7947" width="15.85546875" style="137" customWidth="1"/>
    <col min="7948" max="7948" width="14.5703125" style="137" bestFit="1" customWidth="1"/>
    <col min="7949" max="7949" width="14.5703125" style="137" customWidth="1"/>
    <col min="7950" max="7950" width="14.5703125" style="137" bestFit="1" customWidth="1"/>
    <col min="7951" max="7951" width="15.85546875" style="137" customWidth="1"/>
    <col min="7952" max="7952" width="14.5703125" style="137" customWidth="1"/>
    <col min="7953" max="7953" width="14" style="137" customWidth="1"/>
    <col min="7954" max="7954" width="13.42578125" style="137" bestFit="1" customWidth="1"/>
    <col min="7955" max="8192" width="11.42578125" style="137"/>
    <col min="8193" max="8193" width="2.140625" style="137" customWidth="1"/>
    <col min="8194" max="8194" width="3.7109375" style="137" customWidth="1"/>
    <col min="8195" max="8195" width="1.5703125" style="137" customWidth="1"/>
    <col min="8196" max="8196" width="17.85546875" style="137" customWidth="1"/>
    <col min="8197" max="8197" width="12.7109375" style="137" customWidth="1"/>
    <col min="8198" max="8198" width="27.140625" style="137" customWidth="1"/>
    <col min="8199" max="8199" width="12.42578125" style="137" customWidth="1"/>
    <col min="8200" max="8200" width="15.28515625" style="137" customWidth="1"/>
    <col min="8201" max="8201" width="16.140625" style="137" customWidth="1"/>
    <col min="8202" max="8203" width="15.85546875" style="137" customWidth="1"/>
    <col min="8204" max="8204" width="14.5703125" style="137" bestFit="1" customWidth="1"/>
    <col min="8205" max="8205" width="14.5703125" style="137" customWidth="1"/>
    <col min="8206" max="8206" width="14.5703125" style="137" bestFit="1" customWidth="1"/>
    <col min="8207" max="8207" width="15.85546875" style="137" customWidth="1"/>
    <col min="8208" max="8208" width="14.5703125" style="137" customWidth="1"/>
    <col min="8209" max="8209" width="14" style="137" customWidth="1"/>
    <col min="8210" max="8210" width="13.42578125" style="137" bestFit="1" customWidth="1"/>
    <col min="8211" max="8448" width="11.42578125" style="137"/>
    <col min="8449" max="8449" width="2.140625" style="137" customWidth="1"/>
    <col min="8450" max="8450" width="3.7109375" style="137" customWidth="1"/>
    <col min="8451" max="8451" width="1.5703125" style="137" customWidth="1"/>
    <col min="8452" max="8452" width="17.85546875" style="137" customWidth="1"/>
    <col min="8453" max="8453" width="12.7109375" style="137" customWidth="1"/>
    <col min="8454" max="8454" width="27.140625" style="137" customWidth="1"/>
    <col min="8455" max="8455" width="12.42578125" style="137" customWidth="1"/>
    <col min="8456" max="8456" width="15.28515625" style="137" customWidth="1"/>
    <col min="8457" max="8457" width="16.140625" style="137" customWidth="1"/>
    <col min="8458" max="8459" width="15.85546875" style="137" customWidth="1"/>
    <col min="8460" max="8460" width="14.5703125" style="137" bestFit="1" customWidth="1"/>
    <col min="8461" max="8461" width="14.5703125" style="137" customWidth="1"/>
    <col min="8462" max="8462" width="14.5703125" style="137" bestFit="1" customWidth="1"/>
    <col min="8463" max="8463" width="15.85546875" style="137" customWidth="1"/>
    <col min="8464" max="8464" width="14.5703125" style="137" customWidth="1"/>
    <col min="8465" max="8465" width="14" style="137" customWidth="1"/>
    <col min="8466" max="8466" width="13.42578125" style="137" bestFit="1" customWidth="1"/>
    <col min="8467" max="8704" width="11.42578125" style="137"/>
    <col min="8705" max="8705" width="2.140625" style="137" customWidth="1"/>
    <col min="8706" max="8706" width="3.7109375" style="137" customWidth="1"/>
    <col min="8707" max="8707" width="1.5703125" style="137" customWidth="1"/>
    <col min="8708" max="8708" width="17.85546875" style="137" customWidth="1"/>
    <col min="8709" max="8709" width="12.7109375" style="137" customWidth="1"/>
    <col min="8710" max="8710" width="27.140625" style="137" customWidth="1"/>
    <col min="8711" max="8711" width="12.42578125" style="137" customWidth="1"/>
    <col min="8712" max="8712" width="15.28515625" style="137" customWidth="1"/>
    <col min="8713" max="8713" width="16.140625" style="137" customWidth="1"/>
    <col min="8714" max="8715" width="15.85546875" style="137" customWidth="1"/>
    <col min="8716" max="8716" width="14.5703125" style="137" bestFit="1" customWidth="1"/>
    <col min="8717" max="8717" width="14.5703125" style="137" customWidth="1"/>
    <col min="8718" max="8718" width="14.5703125" style="137" bestFit="1" customWidth="1"/>
    <col min="8719" max="8719" width="15.85546875" style="137" customWidth="1"/>
    <col min="8720" max="8720" width="14.5703125" style="137" customWidth="1"/>
    <col min="8721" max="8721" width="14" style="137" customWidth="1"/>
    <col min="8722" max="8722" width="13.42578125" style="137" bestFit="1" customWidth="1"/>
    <col min="8723" max="8960" width="11.42578125" style="137"/>
    <col min="8961" max="8961" width="2.140625" style="137" customWidth="1"/>
    <col min="8962" max="8962" width="3.7109375" style="137" customWidth="1"/>
    <col min="8963" max="8963" width="1.5703125" style="137" customWidth="1"/>
    <col min="8964" max="8964" width="17.85546875" style="137" customWidth="1"/>
    <col min="8965" max="8965" width="12.7109375" style="137" customWidth="1"/>
    <col min="8966" max="8966" width="27.140625" style="137" customWidth="1"/>
    <col min="8967" max="8967" width="12.42578125" style="137" customWidth="1"/>
    <col min="8968" max="8968" width="15.28515625" style="137" customWidth="1"/>
    <col min="8969" max="8969" width="16.140625" style="137" customWidth="1"/>
    <col min="8970" max="8971" width="15.85546875" style="137" customWidth="1"/>
    <col min="8972" max="8972" width="14.5703125" style="137" bestFit="1" customWidth="1"/>
    <col min="8973" max="8973" width="14.5703125" style="137" customWidth="1"/>
    <col min="8974" max="8974" width="14.5703125" style="137" bestFit="1" customWidth="1"/>
    <col min="8975" max="8975" width="15.85546875" style="137" customWidth="1"/>
    <col min="8976" max="8976" width="14.5703125" style="137" customWidth="1"/>
    <col min="8977" max="8977" width="14" style="137" customWidth="1"/>
    <col min="8978" max="8978" width="13.42578125" style="137" bestFit="1" customWidth="1"/>
    <col min="8979" max="9216" width="11.42578125" style="137"/>
    <col min="9217" max="9217" width="2.140625" style="137" customWidth="1"/>
    <col min="9218" max="9218" width="3.7109375" style="137" customWidth="1"/>
    <col min="9219" max="9219" width="1.5703125" style="137" customWidth="1"/>
    <col min="9220" max="9220" width="17.85546875" style="137" customWidth="1"/>
    <col min="9221" max="9221" width="12.7109375" style="137" customWidth="1"/>
    <col min="9222" max="9222" width="27.140625" style="137" customWidth="1"/>
    <col min="9223" max="9223" width="12.42578125" style="137" customWidth="1"/>
    <col min="9224" max="9224" width="15.28515625" style="137" customWidth="1"/>
    <col min="9225" max="9225" width="16.140625" style="137" customWidth="1"/>
    <col min="9226" max="9227" width="15.85546875" style="137" customWidth="1"/>
    <col min="9228" max="9228" width="14.5703125" style="137" bestFit="1" customWidth="1"/>
    <col min="9229" max="9229" width="14.5703125" style="137" customWidth="1"/>
    <col min="9230" max="9230" width="14.5703125" style="137" bestFit="1" customWidth="1"/>
    <col min="9231" max="9231" width="15.85546875" style="137" customWidth="1"/>
    <col min="9232" max="9232" width="14.5703125" style="137" customWidth="1"/>
    <col min="9233" max="9233" width="14" style="137" customWidth="1"/>
    <col min="9234" max="9234" width="13.42578125" style="137" bestFit="1" customWidth="1"/>
    <col min="9235" max="9472" width="11.42578125" style="137"/>
    <col min="9473" max="9473" width="2.140625" style="137" customWidth="1"/>
    <col min="9474" max="9474" width="3.7109375" style="137" customWidth="1"/>
    <col min="9475" max="9475" width="1.5703125" style="137" customWidth="1"/>
    <col min="9476" max="9476" width="17.85546875" style="137" customWidth="1"/>
    <col min="9477" max="9477" width="12.7109375" style="137" customWidth="1"/>
    <col min="9478" max="9478" width="27.140625" style="137" customWidth="1"/>
    <col min="9479" max="9479" width="12.42578125" style="137" customWidth="1"/>
    <col min="9480" max="9480" width="15.28515625" style="137" customWidth="1"/>
    <col min="9481" max="9481" width="16.140625" style="137" customWidth="1"/>
    <col min="9482" max="9483" width="15.85546875" style="137" customWidth="1"/>
    <col min="9484" max="9484" width="14.5703125" style="137" bestFit="1" customWidth="1"/>
    <col min="9485" max="9485" width="14.5703125" style="137" customWidth="1"/>
    <col min="9486" max="9486" width="14.5703125" style="137" bestFit="1" customWidth="1"/>
    <col min="9487" max="9487" width="15.85546875" style="137" customWidth="1"/>
    <col min="9488" max="9488" width="14.5703125" style="137" customWidth="1"/>
    <col min="9489" max="9489" width="14" style="137" customWidth="1"/>
    <col min="9490" max="9490" width="13.42578125" style="137" bestFit="1" customWidth="1"/>
    <col min="9491" max="9728" width="11.42578125" style="137"/>
    <col min="9729" max="9729" width="2.140625" style="137" customWidth="1"/>
    <col min="9730" max="9730" width="3.7109375" style="137" customWidth="1"/>
    <col min="9731" max="9731" width="1.5703125" style="137" customWidth="1"/>
    <col min="9732" max="9732" width="17.85546875" style="137" customWidth="1"/>
    <col min="9733" max="9733" width="12.7109375" style="137" customWidth="1"/>
    <col min="9734" max="9734" width="27.140625" style="137" customWidth="1"/>
    <col min="9735" max="9735" width="12.42578125" style="137" customWidth="1"/>
    <col min="9736" max="9736" width="15.28515625" style="137" customWidth="1"/>
    <col min="9737" max="9737" width="16.140625" style="137" customWidth="1"/>
    <col min="9738" max="9739" width="15.85546875" style="137" customWidth="1"/>
    <col min="9740" max="9740" width="14.5703125" style="137" bestFit="1" customWidth="1"/>
    <col min="9741" max="9741" width="14.5703125" style="137" customWidth="1"/>
    <col min="9742" max="9742" width="14.5703125" style="137" bestFit="1" customWidth="1"/>
    <col min="9743" max="9743" width="15.85546875" style="137" customWidth="1"/>
    <col min="9744" max="9744" width="14.5703125" style="137" customWidth="1"/>
    <col min="9745" max="9745" width="14" style="137" customWidth="1"/>
    <col min="9746" max="9746" width="13.42578125" style="137" bestFit="1" customWidth="1"/>
    <col min="9747" max="9984" width="11.42578125" style="137"/>
    <col min="9985" max="9985" width="2.140625" style="137" customWidth="1"/>
    <col min="9986" max="9986" width="3.7109375" style="137" customWidth="1"/>
    <col min="9987" max="9987" width="1.5703125" style="137" customWidth="1"/>
    <col min="9988" max="9988" width="17.85546875" style="137" customWidth="1"/>
    <col min="9989" max="9989" width="12.7109375" style="137" customWidth="1"/>
    <col min="9990" max="9990" width="27.140625" style="137" customWidth="1"/>
    <col min="9991" max="9991" width="12.42578125" style="137" customWidth="1"/>
    <col min="9992" max="9992" width="15.28515625" style="137" customWidth="1"/>
    <col min="9993" max="9993" width="16.140625" style="137" customWidth="1"/>
    <col min="9994" max="9995" width="15.85546875" style="137" customWidth="1"/>
    <col min="9996" max="9996" width="14.5703125" style="137" bestFit="1" customWidth="1"/>
    <col min="9997" max="9997" width="14.5703125" style="137" customWidth="1"/>
    <col min="9998" max="9998" width="14.5703125" style="137" bestFit="1" customWidth="1"/>
    <col min="9999" max="9999" width="15.85546875" style="137" customWidth="1"/>
    <col min="10000" max="10000" width="14.5703125" style="137" customWidth="1"/>
    <col min="10001" max="10001" width="14" style="137" customWidth="1"/>
    <col min="10002" max="10002" width="13.42578125" style="137" bestFit="1" customWidth="1"/>
    <col min="10003" max="10240" width="11.42578125" style="137"/>
    <col min="10241" max="10241" width="2.140625" style="137" customWidth="1"/>
    <col min="10242" max="10242" width="3.7109375" style="137" customWidth="1"/>
    <col min="10243" max="10243" width="1.5703125" style="137" customWidth="1"/>
    <col min="10244" max="10244" width="17.85546875" style="137" customWidth="1"/>
    <col min="10245" max="10245" width="12.7109375" style="137" customWidth="1"/>
    <col min="10246" max="10246" width="27.140625" style="137" customWidth="1"/>
    <col min="10247" max="10247" width="12.42578125" style="137" customWidth="1"/>
    <col min="10248" max="10248" width="15.28515625" style="137" customWidth="1"/>
    <col min="10249" max="10249" width="16.140625" style="137" customWidth="1"/>
    <col min="10250" max="10251" width="15.85546875" style="137" customWidth="1"/>
    <col min="10252" max="10252" width="14.5703125" style="137" bestFit="1" customWidth="1"/>
    <col min="10253" max="10253" width="14.5703125" style="137" customWidth="1"/>
    <col min="10254" max="10254" width="14.5703125" style="137" bestFit="1" customWidth="1"/>
    <col min="10255" max="10255" width="15.85546875" style="137" customWidth="1"/>
    <col min="10256" max="10256" width="14.5703125" style="137" customWidth="1"/>
    <col min="10257" max="10257" width="14" style="137" customWidth="1"/>
    <col min="10258" max="10258" width="13.42578125" style="137" bestFit="1" customWidth="1"/>
    <col min="10259" max="10496" width="11.42578125" style="137"/>
    <col min="10497" max="10497" width="2.140625" style="137" customWidth="1"/>
    <col min="10498" max="10498" width="3.7109375" style="137" customWidth="1"/>
    <col min="10499" max="10499" width="1.5703125" style="137" customWidth="1"/>
    <col min="10500" max="10500" width="17.85546875" style="137" customWidth="1"/>
    <col min="10501" max="10501" width="12.7109375" style="137" customWidth="1"/>
    <col min="10502" max="10502" width="27.140625" style="137" customWidth="1"/>
    <col min="10503" max="10503" width="12.42578125" style="137" customWidth="1"/>
    <col min="10504" max="10504" width="15.28515625" style="137" customWidth="1"/>
    <col min="10505" max="10505" width="16.140625" style="137" customWidth="1"/>
    <col min="10506" max="10507" width="15.85546875" style="137" customWidth="1"/>
    <col min="10508" max="10508" width="14.5703125" style="137" bestFit="1" customWidth="1"/>
    <col min="10509" max="10509" width="14.5703125" style="137" customWidth="1"/>
    <col min="10510" max="10510" width="14.5703125" style="137" bestFit="1" customWidth="1"/>
    <col min="10511" max="10511" width="15.85546875" style="137" customWidth="1"/>
    <col min="10512" max="10512" width="14.5703125" style="137" customWidth="1"/>
    <col min="10513" max="10513" width="14" style="137" customWidth="1"/>
    <col min="10514" max="10514" width="13.42578125" style="137" bestFit="1" customWidth="1"/>
    <col min="10515" max="10752" width="11.42578125" style="137"/>
    <col min="10753" max="10753" width="2.140625" style="137" customWidth="1"/>
    <col min="10754" max="10754" width="3.7109375" style="137" customWidth="1"/>
    <col min="10755" max="10755" width="1.5703125" style="137" customWidth="1"/>
    <col min="10756" max="10756" width="17.85546875" style="137" customWidth="1"/>
    <col min="10757" max="10757" width="12.7109375" style="137" customWidth="1"/>
    <col min="10758" max="10758" width="27.140625" style="137" customWidth="1"/>
    <col min="10759" max="10759" width="12.42578125" style="137" customWidth="1"/>
    <col min="10760" max="10760" width="15.28515625" style="137" customWidth="1"/>
    <col min="10761" max="10761" width="16.140625" style="137" customWidth="1"/>
    <col min="10762" max="10763" width="15.85546875" style="137" customWidth="1"/>
    <col min="10764" max="10764" width="14.5703125" style="137" bestFit="1" customWidth="1"/>
    <col min="10765" max="10765" width="14.5703125" style="137" customWidth="1"/>
    <col min="10766" max="10766" width="14.5703125" style="137" bestFit="1" customWidth="1"/>
    <col min="10767" max="10767" width="15.85546875" style="137" customWidth="1"/>
    <col min="10768" max="10768" width="14.5703125" style="137" customWidth="1"/>
    <col min="10769" max="10769" width="14" style="137" customWidth="1"/>
    <col min="10770" max="10770" width="13.42578125" style="137" bestFit="1" customWidth="1"/>
    <col min="10771" max="11008" width="11.42578125" style="137"/>
    <col min="11009" max="11009" width="2.140625" style="137" customWidth="1"/>
    <col min="11010" max="11010" width="3.7109375" style="137" customWidth="1"/>
    <col min="11011" max="11011" width="1.5703125" style="137" customWidth="1"/>
    <col min="11012" max="11012" width="17.85546875" style="137" customWidth="1"/>
    <col min="11013" max="11013" width="12.7109375" style="137" customWidth="1"/>
    <col min="11014" max="11014" width="27.140625" style="137" customWidth="1"/>
    <col min="11015" max="11015" width="12.42578125" style="137" customWidth="1"/>
    <col min="11016" max="11016" width="15.28515625" style="137" customWidth="1"/>
    <col min="11017" max="11017" width="16.140625" style="137" customWidth="1"/>
    <col min="11018" max="11019" width="15.85546875" style="137" customWidth="1"/>
    <col min="11020" max="11020" width="14.5703125" style="137" bestFit="1" customWidth="1"/>
    <col min="11021" max="11021" width="14.5703125" style="137" customWidth="1"/>
    <col min="11022" max="11022" width="14.5703125" style="137" bestFit="1" customWidth="1"/>
    <col min="11023" max="11023" width="15.85546875" style="137" customWidth="1"/>
    <col min="11024" max="11024" width="14.5703125" style="137" customWidth="1"/>
    <col min="11025" max="11025" width="14" style="137" customWidth="1"/>
    <col min="11026" max="11026" width="13.42578125" style="137" bestFit="1" customWidth="1"/>
    <col min="11027" max="11264" width="11.42578125" style="137"/>
    <col min="11265" max="11265" width="2.140625" style="137" customWidth="1"/>
    <col min="11266" max="11266" width="3.7109375" style="137" customWidth="1"/>
    <col min="11267" max="11267" width="1.5703125" style="137" customWidth="1"/>
    <col min="11268" max="11268" width="17.85546875" style="137" customWidth="1"/>
    <col min="11269" max="11269" width="12.7109375" style="137" customWidth="1"/>
    <col min="11270" max="11270" width="27.140625" style="137" customWidth="1"/>
    <col min="11271" max="11271" width="12.42578125" style="137" customWidth="1"/>
    <col min="11272" max="11272" width="15.28515625" style="137" customWidth="1"/>
    <col min="11273" max="11273" width="16.140625" style="137" customWidth="1"/>
    <col min="11274" max="11275" width="15.85546875" style="137" customWidth="1"/>
    <col min="11276" max="11276" width="14.5703125" style="137" bestFit="1" customWidth="1"/>
    <col min="11277" max="11277" width="14.5703125" style="137" customWidth="1"/>
    <col min="11278" max="11278" width="14.5703125" style="137" bestFit="1" customWidth="1"/>
    <col min="11279" max="11279" width="15.85546875" style="137" customWidth="1"/>
    <col min="11280" max="11280" width="14.5703125" style="137" customWidth="1"/>
    <col min="11281" max="11281" width="14" style="137" customWidth="1"/>
    <col min="11282" max="11282" width="13.42578125" style="137" bestFit="1" customWidth="1"/>
    <col min="11283" max="11520" width="11.42578125" style="137"/>
    <col min="11521" max="11521" width="2.140625" style="137" customWidth="1"/>
    <col min="11522" max="11522" width="3.7109375" style="137" customWidth="1"/>
    <col min="11523" max="11523" width="1.5703125" style="137" customWidth="1"/>
    <col min="11524" max="11524" width="17.85546875" style="137" customWidth="1"/>
    <col min="11525" max="11525" width="12.7109375" style="137" customWidth="1"/>
    <col min="11526" max="11526" width="27.140625" style="137" customWidth="1"/>
    <col min="11527" max="11527" width="12.42578125" style="137" customWidth="1"/>
    <col min="11528" max="11528" width="15.28515625" style="137" customWidth="1"/>
    <col min="11529" max="11529" width="16.140625" style="137" customWidth="1"/>
    <col min="11530" max="11531" width="15.85546875" style="137" customWidth="1"/>
    <col min="11532" max="11532" width="14.5703125" style="137" bestFit="1" customWidth="1"/>
    <col min="11533" max="11533" width="14.5703125" style="137" customWidth="1"/>
    <col min="11534" max="11534" width="14.5703125" style="137" bestFit="1" customWidth="1"/>
    <col min="11535" max="11535" width="15.85546875" style="137" customWidth="1"/>
    <col min="11536" max="11536" width="14.5703125" style="137" customWidth="1"/>
    <col min="11537" max="11537" width="14" style="137" customWidth="1"/>
    <col min="11538" max="11538" width="13.42578125" style="137" bestFit="1" customWidth="1"/>
    <col min="11539" max="11776" width="11.42578125" style="137"/>
    <col min="11777" max="11777" width="2.140625" style="137" customWidth="1"/>
    <col min="11778" max="11778" width="3.7109375" style="137" customWidth="1"/>
    <col min="11779" max="11779" width="1.5703125" style="137" customWidth="1"/>
    <col min="11780" max="11780" width="17.85546875" style="137" customWidth="1"/>
    <col min="11781" max="11781" width="12.7109375" style="137" customWidth="1"/>
    <col min="11782" max="11782" width="27.140625" style="137" customWidth="1"/>
    <col min="11783" max="11783" width="12.42578125" style="137" customWidth="1"/>
    <col min="11784" max="11784" width="15.28515625" style="137" customWidth="1"/>
    <col min="11785" max="11785" width="16.140625" style="137" customWidth="1"/>
    <col min="11786" max="11787" width="15.85546875" style="137" customWidth="1"/>
    <col min="11788" max="11788" width="14.5703125" style="137" bestFit="1" customWidth="1"/>
    <col min="11789" max="11789" width="14.5703125" style="137" customWidth="1"/>
    <col min="11790" max="11790" width="14.5703125" style="137" bestFit="1" customWidth="1"/>
    <col min="11791" max="11791" width="15.85546875" style="137" customWidth="1"/>
    <col min="11792" max="11792" width="14.5703125" style="137" customWidth="1"/>
    <col min="11793" max="11793" width="14" style="137" customWidth="1"/>
    <col min="11794" max="11794" width="13.42578125" style="137" bestFit="1" customWidth="1"/>
    <col min="11795" max="12032" width="11.42578125" style="137"/>
    <col min="12033" max="12033" width="2.140625" style="137" customWidth="1"/>
    <col min="12034" max="12034" width="3.7109375" style="137" customWidth="1"/>
    <col min="12035" max="12035" width="1.5703125" style="137" customWidth="1"/>
    <col min="12036" max="12036" width="17.85546875" style="137" customWidth="1"/>
    <col min="12037" max="12037" width="12.7109375" style="137" customWidth="1"/>
    <col min="12038" max="12038" width="27.140625" style="137" customWidth="1"/>
    <col min="12039" max="12039" width="12.42578125" style="137" customWidth="1"/>
    <col min="12040" max="12040" width="15.28515625" style="137" customWidth="1"/>
    <col min="12041" max="12041" width="16.140625" style="137" customWidth="1"/>
    <col min="12042" max="12043" width="15.85546875" style="137" customWidth="1"/>
    <col min="12044" max="12044" width="14.5703125" style="137" bestFit="1" customWidth="1"/>
    <col min="12045" max="12045" width="14.5703125" style="137" customWidth="1"/>
    <col min="12046" max="12046" width="14.5703125" style="137" bestFit="1" customWidth="1"/>
    <col min="12047" max="12047" width="15.85546875" style="137" customWidth="1"/>
    <col min="12048" max="12048" width="14.5703125" style="137" customWidth="1"/>
    <col min="12049" max="12049" width="14" style="137" customWidth="1"/>
    <col min="12050" max="12050" width="13.42578125" style="137" bestFit="1" customWidth="1"/>
    <col min="12051" max="12288" width="11.42578125" style="137"/>
    <col min="12289" max="12289" width="2.140625" style="137" customWidth="1"/>
    <col min="12290" max="12290" width="3.7109375" style="137" customWidth="1"/>
    <col min="12291" max="12291" width="1.5703125" style="137" customWidth="1"/>
    <col min="12292" max="12292" width="17.85546875" style="137" customWidth="1"/>
    <col min="12293" max="12293" width="12.7109375" style="137" customWidth="1"/>
    <col min="12294" max="12294" width="27.140625" style="137" customWidth="1"/>
    <col min="12295" max="12295" width="12.42578125" style="137" customWidth="1"/>
    <col min="12296" max="12296" width="15.28515625" style="137" customWidth="1"/>
    <col min="12297" max="12297" width="16.140625" style="137" customWidth="1"/>
    <col min="12298" max="12299" width="15.85546875" style="137" customWidth="1"/>
    <col min="12300" max="12300" width="14.5703125" style="137" bestFit="1" customWidth="1"/>
    <col min="12301" max="12301" width="14.5703125" style="137" customWidth="1"/>
    <col min="12302" max="12302" width="14.5703125" style="137" bestFit="1" customWidth="1"/>
    <col min="12303" max="12303" width="15.85546875" style="137" customWidth="1"/>
    <col min="12304" max="12304" width="14.5703125" style="137" customWidth="1"/>
    <col min="12305" max="12305" width="14" style="137" customWidth="1"/>
    <col min="12306" max="12306" width="13.42578125" style="137" bestFit="1" customWidth="1"/>
    <col min="12307" max="12544" width="11.42578125" style="137"/>
    <col min="12545" max="12545" width="2.140625" style="137" customWidth="1"/>
    <col min="12546" max="12546" width="3.7109375" style="137" customWidth="1"/>
    <col min="12547" max="12547" width="1.5703125" style="137" customWidth="1"/>
    <col min="12548" max="12548" width="17.85546875" style="137" customWidth="1"/>
    <col min="12549" max="12549" width="12.7109375" style="137" customWidth="1"/>
    <col min="12550" max="12550" width="27.140625" style="137" customWidth="1"/>
    <col min="12551" max="12551" width="12.42578125" style="137" customWidth="1"/>
    <col min="12552" max="12552" width="15.28515625" style="137" customWidth="1"/>
    <col min="12553" max="12553" width="16.140625" style="137" customWidth="1"/>
    <col min="12554" max="12555" width="15.85546875" style="137" customWidth="1"/>
    <col min="12556" max="12556" width="14.5703125" style="137" bestFit="1" customWidth="1"/>
    <col min="12557" max="12557" width="14.5703125" style="137" customWidth="1"/>
    <col min="12558" max="12558" width="14.5703125" style="137" bestFit="1" customWidth="1"/>
    <col min="12559" max="12559" width="15.85546875" style="137" customWidth="1"/>
    <col min="12560" max="12560" width="14.5703125" style="137" customWidth="1"/>
    <col min="12561" max="12561" width="14" style="137" customWidth="1"/>
    <col min="12562" max="12562" width="13.42578125" style="137" bestFit="1" customWidth="1"/>
    <col min="12563" max="12800" width="11.42578125" style="137"/>
    <col min="12801" max="12801" width="2.140625" style="137" customWidth="1"/>
    <col min="12802" max="12802" width="3.7109375" style="137" customWidth="1"/>
    <col min="12803" max="12803" width="1.5703125" style="137" customWidth="1"/>
    <col min="12804" max="12804" width="17.85546875" style="137" customWidth="1"/>
    <col min="12805" max="12805" width="12.7109375" style="137" customWidth="1"/>
    <col min="12806" max="12806" width="27.140625" style="137" customWidth="1"/>
    <col min="12807" max="12807" width="12.42578125" style="137" customWidth="1"/>
    <col min="12808" max="12808" width="15.28515625" style="137" customWidth="1"/>
    <col min="12809" max="12809" width="16.140625" style="137" customWidth="1"/>
    <col min="12810" max="12811" width="15.85546875" style="137" customWidth="1"/>
    <col min="12812" max="12812" width="14.5703125" style="137" bestFit="1" customWidth="1"/>
    <col min="12813" max="12813" width="14.5703125" style="137" customWidth="1"/>
    <col min="12814" max="12814" width="14.5703125" style="137" bestFit="1" customWidth="1"/>
    <col min="12815" max="12815" width="15.85546875" style="137" customWidth="1"/>
    <col min="12816" max="12816" width="14.5703125" style="137" customWidth="1"/>
    <col min="12817" max="12817" width="14" style="137" customWidth="1"/>
    <col min="12818" max="12818" width="13.42578125" style="137" bestFit="1" customWidth="1"/>
    <col min="12819" max="13056" width="11.42578125" style="137"/>
    <col min="13057" max="13057" width="2.140625" style="137" customWidth="1"/>
    <col min="13058" max="13058" width="3.7109375" style="137" customWidth="1"/>
    <col min="13059" max="13059" width="1.5703125" style="137" customWidth="1"/>
    <col min="13060" max="13060" width="17.85546875" style="137" customWidth="1"/>
    <col min="13061" max="13061" width="12.7109375" style="137" customWidth="1"/>
    <col min="13062" max="13062" width="27.140625" style="137" customWidth="1"/>
    <col min="13063" max="13063" width="12.42578125" style="137" customWidth="1"/>
    <col min="13064" max="13064" width="15.28515625" style="137" customWidth="1"/>
    <col min="13065" max="13065" width="16.140625" style="137" customWidth="1"/>
    <col min="13066" max="13067" width="15.85546875" style="137" customWidth="1"/>
    <col min="13068" max="13068" width="14.5703125" style="137" bestFit="1" customWidth="1"/>
    <col min="13069" max="13069" width="14.5703125" style="137" customWidth="1"/>
    <col min="13070" max="13070" width="14.5703125" style="137" bestFit="1" customWidth="1"/>
    <col min="13071" max="13071" width="15.85546875" style="137" customWidth="1"/>
    <col min="13072" max="13072" width="14.5703125" style="137" customWidth="1"/>
    <col min="13073" max="13073" width="14" style="137" customWidth="1"/>
    <col min="13074" max="13074" width="13.42578125" style="137" bestFit="1" customWidth="1"/>
    <col min="13075" max="13312" width="11.42578125" style="137"/>
    <col min="13313" max="13313" width="2.140625" style="137" customWidth="1"/>
    <col min="13314" max="13314" width="3.7109375" style="137" customWidth="1"/>
    <col min="13315" max="13315" width="1.5703125" style="137" customWidth="1"/>
    <col min="13316" max="13316" width="17.85546875" style="137" customWidth="1"/>
    <col min="13317" max="13317" width="12.7109375" style="137" customWidth="1"/>
    <col min="13318" max="13318" width="27.140625" style="137" customWidth="1"/>
    <col min="13319" max="13319" width="12.42578125" style="137" customWidth="1"/>
    <col min="13320" max="13320" width="15.28515625" style="137" customWidth="1"/>
    <col min="13321" max="13321" width="16.140625" style="137" customWidth="1"/>
    <col min="13322" max="13323" width="15.85546875" style="137" customWidth="1"/>
    <col min="13324" max="13324" width="14.5703125" style="137" bestFit="1" customWidth="1"/>
    <col min="13325" max="13325" width="14.5703125" style="137" customWidth="1"/>
    <col min="13326" max="13326" width="14.5703125" style="137" bestFit="1" customWidth="1"/>
    <col min="13327" max="13327" width="15.85546875" style="137" customWidth="1"/>
    <col min="13328" max="13328" width="14.5703125" style="137" customWidth="1"/>
    <col min="13329" max="13329" width="14" style="137" customWidth="1"/>
    <col min="13330" max="13330" width="13.42578125" style="137" bestFit="1" customWidth="1"/>
    <col min="13331" max="13568" width="11.42578125" style="137"/>
    <col min="13569" max="13569" width="2.140625" style="137" customWidth="1"/>
    <col min="13570" max="13570" width="3.7109375" style="137" customWidth="1"/>
    <col min="13571" max="13571" width="1.5703125" style="137" customWidth="1"/>
    <col min="13572" max="13572" width="17.85546875" style="137" customWidth="1"/>
    <col min="13573" max="13573" width="12.7109375" style="137" customWidth="1"/>
    <col min="13574" max="13574" width="27.140625" style="137" customWidth="1"/>
    <col min="13575" max="13575" width="12.42578125" style="137" customWidth="1"/>
    <col min="13576" max="13576" width="15.28515625" style="137" customWidth="1"/>
    <col min="13577" max="13577" width="16.140625" style="137" customWidth="1"/>
    <col min="13578" max="13579" width="15.85546875" style="137" customWidth="1"/>
    <col min="13580" max="13580" width="14.5703125" style="137" bestFit="1" customWidth="1"/>
    <col min="13581" max="13581" width="14.5703125" style="137" customWidth="1"/>
    <col min="13582" max="13582" width="14.5703125" style="137" bestFit="1" customWidth="1"/>
    <col min="13583" max="13583" width="15.85546875" style="137" customWidth="1"/>
    <col min="13584" max="13584" width="14.5703125" style="137" customWidth="1"/>
    <col min="13585" max="13585" width="14" style="137" customWidth="1"/>
    <col min="13586" max="13586" width="13.42578125" style="137" bestFit="1" customWidth="1"/>
    <col min="13587" max="13824" width="11.42578125" style="137"/>
    <col min="13825" max="13825" width="2.140625" style="137" customWidth="1"/>
    <col min="13826" max="13826" width="3.7109375" style="137" customWidth="1"/>
    <col min="13827" max="13827" width="1.5703125" style="137" customWidth="1"/>
    <col min="13828" max="13828" width="17.85546875" style="137" customWidth="1"/>
    <col min="13829" max="13829" width="12.7109375" style="137" customWidth="1"/>
    <col min="13830" max="13830" width="27.140625" style="137" customWidth="1"/>
    <col min="13831" max="13831" width="12.42578125" style="137" customWidth="1"/>
    <col min="13832" max="13832" width="15.28515625" style="137" customWidth="1"/>
    <col min="13833" max="13833" width="16.140625" style="137" customWidth="1"/>
    <col min="13834" max="13835" width="15.85546875" style="137" customWidth="1"/>
    <col min="13836" max="13836" width="14.5703125" style="137" bestFit="1" customWidth="1"/>
    <col min="13837" max="13837" width="14.5703125" style="137" customWidth="1"/>
    <col min="13838" max="13838" width="14.5703125" style="137" bestFit="1" customWidth="1"/>
    <col min="13839" max="13839" width="15.85546875" style="137" customWidth="1"/>
    <col min="13840" max="13840" width="14.5703125" style="137" customWidth="1"/>
    <col min="13841" max="13841" width="14" style="137" customWidth="1"/>
    <col min="13842" max="13842" width="13.42578125" style="137" bestFit="1" customWidth="1"/>
    <col min="13843" max="14080" width="11.42578125" style="137"/>
    <col min="14081" max="14081" width="2.140625" style="137" customWidth="1"/>
    <col min="14082" max="14082" width="3.7109375" style="137" customWidth="1"/>
    <col min="14083" max="14083" width="1.5703125" style="137" customWidth="1"/>
    <col min="14084" max="14084" width="17.85546875" style="137" customWidth="1"/>
    <col min="14085" max="14085" width="12.7109375" style="137" customWidth="1"/>
    <col min="14086" max="14086" width="27.140625" style="137" customWidth="1"/>
    <col min="14087" max="14087" width="12.42578125" style="137" customWidth="1"/>
    <col min="14088" max="14088" width="15.28515625" style="137" customWidth="1"/>
    <col min="14089" max="14089" width="16.140625" style="137" customWidth="1"/>
    <col min="14090" max="14091" width="15.85546875" style="137" customWidth="1"/>
    <col min="14092" max="14092" width="14.5703125" style="137" bestFit="1" customWidth="1"/>
    <col min="14093" max="14093" width="14.5703125" style="137" customWidth="1"/>
    <col min="14094" max="14094" width="14.5703125" style="137" bestFit="1" customWidth="1"/>
    <col min="14095" max="14095" width="15.85546875" style="137" customWidth="1"/>
    <col min="14096" max="14096" width="14.5703125" style="137" customWidth="1"/>
    <col min="14097" max="14097" width="14" style="137" customWidth="1"/>
    <col min="14098" max="14098" width="13.42578125" style="137" bestFit="1" customWidth="1"/>
    <col min="14099" max="14336" width="11.42578125" style="137"/>
    <col min="14337" max="14337" width="2.140625" style="137" customWidth="1"/>
    <col min="14338" max="14338" width="3.7109375" style="137" customWidth="1"/>
    <col min="14339" max="14339" width="1.5703125" style="137" customWidth="1"/>
    <col min="14340" max="14340" width="17.85546875" style="137" customWidth="1"/>
    <col min="14341" max="14341" width="12.7109375" style="137" customWidth="1"/>
    <col min="14342" max="14342" width="27.140625" style="137" customWidth="1"/>
    <col min="14343" max="14343" width="12.42578125" style="137" customWidth="1"/>
    <col min="14344" max="14344" width="15.28515625" style="137" customWidth="1"/>
    <col min="14345" max="14345" width="16.140625" style="137" customWidth="1"/>
    <col min="14346" max="14347" width="15.85546875" style="137" customWidth="1"/>
    <col min="14348" max="14348" width="14.5703125" style="137" bestFit="1" customWidth="1"/>
    <col min="14349" max="14349" width="14.5703125" style="137" customWidth="1"/>
    <col min="14350" max="14350" width="14.5703125" style="137" bestFit="1" customWidth="1"/>
    <col min="14351" max="14351" width="15.85546875" style="137" customWidth="1"/>
    <col min="14352" max="14352" width="14.5703125" style="137" customWidth="1"/>
    <col min="14353" max="14353" width="14" style="137" customWidth="1"/>
    <col min="14354" max="14354" width="13.42578125" style="137" bestFit="1" customWidth="1"/>
    <col min="14355" max="14592" width="11.42578125" style="137"/>
    <col min="14593" max="14593" width="2.140625" style="137" customWidth="1"/>
    <col min="14594" max="14594" width="3.7109375" style="137" customWidth="1"/>
    <col min="14595" max="14595" width="1.5703125" style="137" customWidth="1"/>
    <col min="14596" max="14596" width="17.85546875" style="137" customWidth="1"/>
    <col min="14597" max="14597" width="12.7109375" style="137" customWidth="1"/>
    <col min="14598" max="14598" width="27.140625" style="137" customWidth="1"/>
    <col min="14599" max="14599" width="12.42578125" style="137" customWidth="1"/>
    <col min="14600" max="14600" width="15.28515625" style="137" customWidth="1"/>
    <col min="14601" max="14601" width="16.140625" style="137" customWidth="1"/>
    <col min="14602" max="14603" width="15.85546875" style="137" customWidth="1"/>
    <col min="14604" max="14604" width="14.5703125" style="137" bestFit="1" customWidth="1"/>
    <col min="14605" max="14605" width="14.5703125" style="137" customWidth="1"/>
    <col min="14606" max="14606" width="14.5703125" style="137" bestFit="1" customWidth="1"/>
    <col min="14607" max="14607" width="15.85546875" style="137" customWidth="1"/>
    <col min="14608" max="14608" width="14.5703125" style="137" customWidth="1"/>
    <col min="14609" max="14609" width="14" style="137" customWidth="1"/>
    <col min="14610" max="14610" width="13.42578125" style="137" bestFit="1" customWidth="1"/>
    <col min="14611" max="14848" width="11.42578125" style="137"/>
    <col min="14849" max="14849" width="2.140625" style="137" customWidth="1"/>
    <col min="14850" max="14850" width="3.7109375" style="137" customWidth="1"/>
    <col min="14851" max="14851" width="1.5703125" style="137" customWidth="1"/>
    <col min="14852" max="14852" width="17.85546875" style="137" customWidth="1"/>
    <col min="14853" max="14853" width="12.7109375" style="137" customWidth="1"/>
    <col min="14854" max="14854" width="27.140625" style="137" customWidth="1"/>
    <col min="14855" max="14855" width="12.42578125" style="137" customWidth="1"/>
    <col min="14856" max="14856" width="15.28515625" style="137" customWidth="1"/>
    <col min="14857" max="14857" width="16.140625" style="137" customWidth="1"/>
    <col min="14858" max="14859" width="15.85546875" style="137" customWidth="1"/>
    <col min="14860" max="14860" width="14.5703125" style="137" bestFit="1" customWidth="1"/>
    <col min="14861" max="14861" width="14.5703125" style="137" customWidth="1"/>
    <col min="14862" max="14862" width="14.5703125" style="137" bestFit="1" customWidth="1"/>
    <col min="14863" max="14863" width="15.85546875" style="137" customWidth="1"/>
    <col min="14864" max="14864" width="14.5703125" style="137" customWidth="1"/>
    <col min="14865" max="14865" width="14" style="137" customWidth="1"/>
    <col min="14866" max="14866" width="13.42578125" style="137" bestFit="1" customWidth="1"/>
    <col min="14867" max="15104" width="11.42578125" style="137"/>
    <col min="15105" max="15105" width="2.140625" style="137" customWidth="1"/>
    <col min="15106" max="15106" width="3.7109375" style="137" customWidth="1"/>
    <col min="15107" max="15107" width="1.5703125" style="137" customWidth="1"/>
    <col min="15108" max="15108" width="17.85546875" style="137" customWidth="1"/>
    <col min="15109" max="15109" width="12.7109375" style="137" customWidth="1"/>
    <col min="15110" max="15110" width="27.140625" style="137" customWidth="1"/>
    <col min="15111" max="15111" width="12.42578125" style="137" customWidth="1"/>
    <col min="15112" max="15112" width="15.28515625" style="137" customWidth="1"/>
    <col min="15113" max="15113" width="16.140625" style="137" customWidth="1"/>
    <col min="15114" max="15115" width="15.85546875" style="137" customWidth="1"/>
    <col min="15116" max="15116" width="14.5703125" style="137" bestFit="1" customWidth="1"/>
    <col min="15117" max="15117" width="14.5703125" style="137" customWidth="1"/>
    <col min="15118" max="15118" width="14.5703125" style="137" bestFit="1" customWidth="1"/>
    <col min="15119" max="15119" width="15.85546875" style="137" customWidth="1"/>
    <col min="15120" max="15120" width="14.5703125" style="137" customWidth="1"/>
    <col min="15121" max="15121" width="14" style="137" customWidth="1"/>
    <col min="15122" max="15122" width="13.42578125" style="137" bestFit="1" customWidth="1"/>
    <col min="15123" max="15360" width="11.42578125" style="137"/>
    <col min="15361" max="15361" width="2.140625" style="137" customWidth="1"/>
    <col min="15362" max="15362" width="3.7109375" style="137" customWidth="1"/>
    <col min="15363" max="15363" width="1.5703125" style="137" customWidth="1"/>
    <col min="15364" max="15364" width="17.85546875" style="137" customWidth="1"/>
    <col min="15365" max="15365" width="12.7109375" style="137" customWidth="1"/>
    <col min="15366" max="15366" width="27.140625" style="137" customWidth="1"/>
    <col min="15367" max="15367" width="12.42578125" style="137" customWidth="1"/>
    <col min="15368" max="15368" width="15.28515625" style="137" customWidth="1"/>
    <col min="15369" max="15369" width="16.140625" style="137" customWidth="1"/>
    <col min="15370" max="15371" width="15.85546875" style="137" customWidth="1"/>
    <col min="15372" max="15372" width="14.5703125" style="137" bestFit="1" customWidth="1"/>
    <col min="15373" max="15373" width="14.5703125" style="137" customWidth="1"/>
    <col min="15374" max="15374" width="14.5703125" style="137" bestFit="1" customWidth="1"/>
    <col min="15375" max="15375" width="15.85546875" style="137" customWidth="1"/>
    <col min="15376" max="15376" width="14.5703125" style="137" customWidth="1"/>
    <col min="15377" max="15377" width="14" style="137" customWidth="1"/>
    <col min="15378" max="15378" width="13.42578125" style="137" bestFit="1" customWidth="1"/>
    <col min="15379" max="15616" width="11.42578125" style="137"/>
    <col min="15617" max="15617" width="2.140625" style="137" customWidth="1"/>
    <col min="15618" max="15618" width="3.7109375" style="137" customWidth="1"/>
    <col min="15619" max="15619" width="1.5703125" style="137" customWidth="1"/>
    <col min="15620" max="15620" width="17.85546875" style="137" customWidth="1"/>
    <col min="15621" max="15621" width="12.7109375" style="137" customWidth="1"/>
    <col min="15622" max="15622" width="27.140625" style="137" customWidth="1"/>
    <col min="15623" max="15623" width="12.42578125" style="137" customWidth="1"/>
    <col min="15624" max="15624" width="15.28515625" style="137" customWidth="1"/>
    <col min="15625" max="15625" width="16.140625" style="137" customWidth="1"/>
    <col min="15626" max="15627" width="15.85546875" style="137" customWidth="1"/>
    <col min="15628" max="15628" width="14.5703125" style="137" bestFit="1" customWidth="1"/>
    <col min="15629" max="15629" width="14.5703125" style="137" customWidth="1"/>
    <col min="15630" max="15630" width="14.5703125" style="137" bestFit="1" customWidth="1"/>
    <col min="15631" max="15631" width="15.85546875" style="137" customWidth="1"/>
    <col min="15632" max="15632" width="14.5703125" style="137" customWidth="1"/>
    <col min="15633" max="15633" width="14" style="137" customWidth="1"/>
    <col min="15634" max="15634" width="13.42578125" style="137" bestFit="1" customWidth="1"/>
    <col min="15635" max="15872" width="11.42578125" style="137"/>
    <col min="15873" max="15873" width="2.140625" style="137" customWidth="1"/>
    <col min="15874" max="15874" width="3.7109375" style="137" customWidth="1"/>
    <col min="15875" max="15875" width="1.5703125" style="137" customWidth="1"/>
    <col min="15876" max="15876" width="17.85546875" style="137" customWidth="1"/>
    <col min="15877" max="15877" width="12.7109375" style="137" customWidth="1"/>
    <col min="15878" max="15878" width="27.140625" style="137" customWidth="1"/>
    <col min="15879" max="15879" width="12.42578125" style="137" customWidth="1"/>
    <col min="15880" max="15880" width="15.28515625" style="137" customWidth="1"/>
    <col min="15881" max="15881" width="16.140625" style="137" customWidth="1"/>
    <col min="15882" max="15883" width="15.85546875" style="137" customWidth="1"/>
    <col min="15884" max="15884" width="14.5703125" style="137" bestFit="1" customWidth="1"/>
    <col min="15885" max="15885" width="14.5703125" style="137" customWidth="1"/>
    <col min="15886" max="15886" width="14.5703125" style="137" bestFit="1" customWidth="1"/>
    <col min="15887" max="15887" width="15.85546875" style="137" customWidth="1"/>
    <col min="15888" max="15888" width="14.5703125" style="137" customWidth="1"/>
    <col min="15889" max="15889" width="14" style="137" customWidth="1"/>
    <col min="15890" max="15890" width="13.42578125" style="137" bestFit="1" customWidth="1"/>
    <col min="15891" max="16128" width="11.42578125" style="137"/>
    <col min="16129" max="16129" width="2.140625" style="137" customWidth="1"/>
    <col min="16130" max="16130" width="3.7109375" style="137" customWidth="1"/>
    <col min="16131" max="16131" width="1.5703125" style="137" customWidth="1"/>
    <col min="16132" max="16132" width="17.85546875" style="137" customWidth="1"/>
    <col min="16133" max="16133" width="12.7109375" style="137" customWidth="1"/>
    <col min="16134" max="16134" width="27.140625" style="137" customWidth="1"/>
    <col min="16135" max="16135" width="12.42578125" style="137" customWidth="1"/>
    <col min="16136" max="16136" width="15.28515625" style="137" customWidth="1"/>
    <col min="16137" max="16137" width="16.140625" style="137" customWidth="1"/>
    <col min="16138" max="16139" width="15.85546875" style="137" customWidth="1"/>
    <col min="16140" max="16140" width="14.5703125" style="137" bestFit="1" customWidth="1"/>
    <col min="16141" max="16141" width="14.5703125" style="137" customWidth="1"/>
    <col min="16142" max="16142" width="14.5703125" style="137" bestFit="1" customWidth="1"/>
    <col min="16143" max="16143" width="15.85546875" style="137" customWidth="1"/>
    <col min="16144" max="16144" width="14.5703125" style="137" customWidth="1"/>
    <col min="16145" max="16145" width="14" style="137" customWidth="1"/>
    <col min="16146" max="16146" width="13.42578125" style="137" bestFit="1" customWidth="1"/>
    <col min="16147" max="16384" width="11.42578125" style="137"/>
  </cols>
  <sheetData>
    <row r="1" spans="1:13" ht="40.5" customHeight="1" x14ac:dyDescent="0.2">
      <c r="A1" s="297"/>
      <c r="B1" s="298" t="s">
        <v>503</v>
      </c>
      <c r="C1" s="299"/>
      <c r="D1" s="299"/>
      <c r="E1" s="299"/>
      <c r="F1" s="299"/>
      <c r="G1" s="299"/>
      <c r="H1" s="299"/>
      <c r="I1" s="299"/>
      <c r="J1" s="299"/>
      <c r="K1" s="299"/>
      <c r="L1" s="299"/>
      <c r="M1" s="300"/>
    </row>
    <row r="2" spans="1:13" x14ac:dyDescent="0.2">
      <c r="A2" s="297"/>
      <c r="B2" s="301" t="s">
        <v>504</v>
      </c>
      <c r="C2" s="302"/>
      <c r="D2" s="303" t="s">
        <v>505</v>
      </c>
      <c r="E2" s="304" t="s">
        <v>506</v>
      </c>
      <c r="F2" s="303" t="s">
        <v>507</v>
      </c>
      <c r="G2" s="305" t="s">
        <v>508</v>
      </c>
      <c r="H2" s="306"/>
      <c r="I2" s="306"/>
      <c r="J2" s="306"/>
      <c r="K2" s="306"/>
      <c r="L2" s="306"/>
      <c r="M2" s="307"/>
    </row>
    <row r="3" spans="1:13" x14ac:dyDescent="0.2">
      <c r="A3" s="297"/>
      <c r="B3" s="308"/>
      <c r="C3" s="309"/>
      <c r="D3" s="310"/>
      <c r="E3" s="310"/>
      <c r="F3" s="310"/>
      <c r="G3" s="311" t="s">
        <v>509</v>
      </c>
      <c r="H3" s="312" t="s">
        <v>510</v>
      </c>
      <c r="I3" s="306" t="s">
        <v>511</v>
      </c>
      <c r="J3" s="306" t="s">
        <v>512</v>
      </c>
      <c r="K3" s="306" t="s">
        <v>513</v>
      </c>
      <c r="L3" s="313" t="s">
        <v>514</v>
      </c>
      <c r="M3" s="314"/>
    </row>
    <row r="4" spans="1:13" x14ac:dyDescent="0.2">
      <c r="A4" s="297"/>
      <c r="B4" s="308"/>
      <c r="C4" s="309"/>
      <c r="D4" s="310"/>
      <c r="E4" s="310"/>
      <c r="F4" s="310"/>
      <c r="G4" s="315"/>
      <c r="H4" s="316"/>
      <c r="I4" s="317"/>
      <c r="J4" s="317"/>
      <c r="K4" s="317"/>
      <c r="L4" s="318" t="s">
        <v>515</v>
      </c>
      <c r="M4" s="303" t="s">
        <v>516</v>
      </c>
    </row>
    <row r="5" spans="1:13" ht="13.5" thickBot="1" x14ac:dyDescent="0.25">
      <c r="A5" s="297"/>
      <c r="B5" s="308"/>
      <c r="C5" s="309"/>
      <c r="D5" s="310"/>
      <c r="E5" s="310"/>
      <c r="F5" s="310"/>
      <c r="G5" s="315"/>
      <c r="H5" s="316"/>
      <c r="I5" s="317"/>
      <c r="J5" s="317"/>
      <c r="K5" s="317"/>
      <c r="L5" s="319"/>
      <c r="M5" s="310"/>
    </row>
    <row r="6" spans="1:13" ht="12.75" customHeight="1" x14ac:dyDescent="0.2">
      <c r="A6" s="320"/>
      <c r="B6" s="321" t="s">
        <v>517</v>
      </c>
      <c r="C6" s="322"/>
      <c r="D6" s="322"/>
      <c r="E6" s="323"/>
      <c r="F6" s="324"/>
      <c r="G6" s="325"/>
      <c r="H6" s="325"/>
      <c r="I6" s="325"/>
      <c r="J6" s="326"/>
      <c r="K6" s="326"/>
      <c r="L6" s="325"/>
      <c r="M6" s="327"/>
    </row>
    <row r="7" spans="1:13" ht="13.5" customHeight="1" x14ac:dyDescent="0.2">
      <c r="A7" s="320"/>
      <c r="B7" s="328"/>
      <c r="C7" s="329" t="s">
        <v>518</v>
      </c>
      <c r="D7" s="329"/>
      <c r="E7" s="330"/>
      <c r="F7" s="331"/>
      <c r="G7" s="332"/>
      <c r="H7" s="332"/>
      <c r="I7" s="332"/>
      <c r="J7" s="332"/>
      <c r="K7" s="332"/>
      <c r="L7" s="332"/>
      <c r="M7" s="333"/>
    </row>
    <row r="8" spans="1:13" x14ac:dyDescent="0.2">
      <c r="A8" s="297"/>
      <c r="B8" s="328"/>
      <c r="C8" s="334"/>
      <c r="D8" s="334"/>
      <c r="E8" s="335"/>
      <c r="F8" s="336"/>
      <c r="G8" s="337"/>
      <c r="H8" s="337"/>
      <c r="I8" s="337"/>
      <c r="J8" s="337"/>
      <c r="K8" s="337"/>
      <c r="L8" s="332"/>
      <c r="M8" s="333"/>
    </row>
    <row r="9" spans="1:13" ht="22.5" x14ac:dyDescent="0.2">
      <c r="A9" s="297"/>
      <c r="B9" s="338" t="s">
        <v>519</v>
      </c>
      <c r="C9" s="339"/>
      <c r="D9" s="340" t="s">
        <v>520</v>
      </c>
      <c r="E9" s="335">
        <v>5110</v>
      </c>
      <c r="F9" s="336" t="s">
        <v>521</v>
      </c>
      <c r="G9" s="341">
        <f t="shared" ref="G9:G72" si="0">+H9</f>
        <v>0</v>
      </c>
      <c r="H9" s="342">
        <v>0</v>
      </c>
      <c r="I9" s="342">
        <v>220568</v>
      </c>
      <c r="J9" s="342">
        <v>0</v>
      </c>
      <c r="K9" s="342">
        <v>0</v>
      </c>
      <c r="L9" s="343">
        <f t="shared" ref="L9:L72" si="1">IFERROR(K9/H9,0)</f>
        <v>0</v>
      </c>
      <c r="M9" s="344">
        <f t="shared" ref="M9:M72" si="2">IFERROR(K9/I9,0)</f>
        <v>0</v>
      </c>
    </row>
    <row r="10" spans="1:13" ht="22.5" x14ac:dyDescent="0.2">
      <c r="A10" s="297"/>
      <c r="B10" s="338" t="s">
        <v>522</v>
      </c>
      <c r="C10" s="339"/>
      <c r="D10" s="340" t="s">
        <v>523</v>
      </c>
      <c r="E10" s="335">
        <v>5110</v>
      </c>
      <c r="F10" s="336" t="s">
        <v>521</v>
      </c>
      <c r="G10" s="341">
        <f t="shared" si="0"/>
        <v>0</v>
      </c>
      <c r="H10" s="342">
        <v>0</v>
      </c>
      <c r="I10" s="342">
        <v>25000</v>
      </c>
      <c r="J10" s="342">
        <v>0</v>
      </c>
      <c r="K10" s="342">
        <v>0</v>
      </c>
      <c r="L10" s="343">
        <f t="shared" si="1"/>
        <v>0</v>
      </c>
      <c r="M10" s="344">
        <f t="shared" si="2"/>
        <v>0</v>
      </c>
    </row>
    <row r="11" spans="1:13" x14ac:dyDescent="0.2">
      <c r="A11" s="297"/>
      <c r="B11" s="338"/>
      <c r="C11" s="339"/>
      <c r="D11" s="340"/>
      <c r="E11" s="335">
        <v>5120</v>
      </c>
      <c r="F11" s="336" t="s">
        <v>524</v>
      </c>
      <c r="G11" s="341">
        <f t="shared" si="0"/>
        <v>0</v>
      </c>
      <c r="H11" s="342">
        <v>0</v>
      </c>
      <c r="I11" s="342">
        <v>63250</v>
      </c>
      <c r="J11" s="342">
        <v>0</v>
      </c>
      <c r="K11" s="342">
        <v>0</v>
      </c>
      <c r="L11" s="343">
        <f t="shared" si="1"/>
        <v>0</v>
      </c>
      <c r="M11" s="344">
        <f t="shared" si="2"/>
        <v>0</v>
      </c>
    </row>
    <row r="12" spans="1:13" ht="22.5" x14ac:dyDescent="0.2">
      <c r="A12" s="297"/>
      <c r="B12" s="338"/>
      <c r="C12" s="339"/>
      <c r="D12" s="340"/>
      <c r="E12" s="335">
        <v>5150</v>
      </c>
      <c r="F12" s="336" t="s">
        <v>525</v>
      </c>
      <c r="G12" s="341">
        <f t="shared" si="0"/>
        <v>0</v>
      </c>
      <c r="H12" s="342">
        <v>0</v>
      </c>
      <c r="I12" s="342">
        <v>38875</v>
      </c>
      <c r="J12" s="342">
        <v>0</v>
      </c>
      <c r="K12" s="342">
        <v>0</v>
      </c>
      <c r="L12" s="343">
        <f t="shared" si="1"/>
        <v>0</v>
      </c>
      <c r="M12" s="344">
        <f t="shared" si="2"/>
        <v>0</v>
      </c>
    </row>
    <row r="13" spans="1:13" x14ac:dyDescent="0.2">
      <c r="A13" s="297"/>
      <c r="B13" s="338"/>
      <c r="C13" s="339"/>
      <c r="D13" s="340"/>
      <c r="E13" s="335">
        <v>5210</v>
      </c>
      <c r="F13" s="336" t="s">
        <v>526</v>
      </c>
      <c r="G13" s="341">
        <f t="shared" si="0"/>
        <v>0</v>
      </c>
      <c r="H13" s="342">
        <v>0</v>
      </c>
      <c r="I13" s="342">
        <v>26000</v>
      </c>
      <c r="J13" s="342">
        <v>0</v>
      </c>
      <c r="K13" s="342">
        <v>0</v>
      </c>
      <c r="L13" s="343">
        <f t="shared" si="1"/>
        <v>0</v>
      </c>
      <c r="M13" s="344">
        <f t="shared" si="2"/>
        <v>0</v>
      </c>
    </row>
    <row r="14" spans="1:13" ht="22.5" x14ac:dyDescent="0.2">
      <c r="A14" s="297"/>
      <c r="B14" s="338"/>
      <c r="C14" s="339"/>
      <c r="D14" s="340"/>
      <c r="E14" s="335">
        <v>5640</v>
      </c>
      <c r="F14" s="336" t="s">
        <v>527</v>
      </c>
      <c r="G14" s="341">
        <f t="shared" si="0"/>
        <v>0</v>
      </c>
      <c r="H14" s="342">
        <v>0</v>
      </c>
      <c r="I14" s="342">
        <v>40000</v>
      </c>
      <c r="J14" s="342">
        <v>0</v>
      </c>
      <c r="K14" s="342">
        <v>0</v>
      </c>
      <c r="L14" s="343">
        <f t="shared" si="1"/>
        <v>0</v>
      </c>
      <c r="M14" s="344">
        <f t="shared" si="2"/>
        <v>0</v>
      </c>
    </row>
    <row r="15" spans="1:13" x14ac:dyDescent="0.2">
      <c r="A15" s="297"/>
      <c r="B15" s="338"/>
      <c r="C15" s="339"/>
      <c r="D15" s="340"/>
      <c r="E15" s="335">
        <v>5650</v>
      </c>
      <c r="F15" s="336" t="s">
        <v>528</v>
      </c>
      <c r="G15" s="341">
        <f t="shared" si="0"/>
        <v>0</v>
      </c>
      <c r="H15" s="342">
        <v>0</v>
      </c>
      <c r="I15" s="342">
        <v>243210.88</v>
      </c>
      <c r="J15" s="342">
        <v>0</v>
      </c>
      <c r="K15" s="342">
        <v>0</v>
      </c>
      <c r="L15" s="343">
        <f t="shared" si="1"/>
        <v>0</v>
      </c>
      <c r="M15" s="344">
        <f t="shared" si="2"/>
        <v>0</v>
      </c>
    </row>
    <row r="16" spans="1:13" ht="22.5" x14ac:dyDescent="0.2">
      <c r="A16" s="297"/>
      <c r="B16" s="338" t="s">
        <v>529</v>
      </c>
      <c r="C16" s="339"/>
      <c r="D16" s="340" t="s">
        <v>530</v>
      </c>
      <c r="E16" s="335">
        <v>5190</v>
      </c>
      <c r="F16" s="336" t="s">
        <v>531</v>
      </c>
      <c r="G16" s="341">
        <f t="shared" si="0"/>
        <v>0</v>
      </c>
      <c r="H16" s="342">
        <v>0</v>
      </c>
      <c r="I16" s="342">
        <v>42920</v>
      </c>
      <c r="J16" s="342">
        <v>42920</v>
      </c>
      <c r="K16" s="342">
        <v>42920</v>
      </c>
      <c r="L16" s="343">
        <f t="shared" si="1"/>
        <v>0</v>
      </c>
      <c r="M16" s="344">
        <f t="shared" si="2"/>
        <v>1</v>
      </c>
    </row>
    <row r="17" spans="1:13" ht="33.75" x14ac:dyDescent="0.2">
      <c r="A17" s="297"/>
      <c r="B17" s="338" t="s">
        <v>532</v>
      </c>
      <c r="C17" s="339"/>
      <c r="D17" s="340" t="s">
        <v>533</v>
      </c>
      <c r="E17" s="335">
        <v>5110</v>
      </c>
      <c r="F17" s="336" t="s">
        <v>521</v>
      </c>
      <c r="G17" s="341">
        <f t="shared" si="0"/>
        <v>0</v>
      </c>
      <c r="H17" s="342">
        <v>0</v>
      </c>
      <c r="I17" s="342">
        <v>54636</v>
      </c>
      <c r="J17" s="342">
        <v>0</v>
      </c>
      <c r="K17" s="342">
        <v>0</v>
      </c>
      <c r="L17" s="343">
        <f t="shared" si="1"/>
        <v>0</v>
      </c>
      <c r="M17" s="344">
        <f t="shared" si="2"/>
        <v>0</v>
      </c>
    </row>
    <row r="18" spans="1:13" ht="22.5" x14ac:dyDescent="0.2">
      <c r="A18" s="297"/>
      <c r="B18" s="338"/>
      <c r="C18" s="339"/>
      <c r="D18" s="340"/>
      <c r="E18" s="335">
        <v>5150</v>
      </c>
      <c r="F18" s="336" t="s">
        <v>525</v>
      </c>
      <c r="G18" s="341">
        <f t="shared" si="0"/>
        <v>0</v>
      </c>
      <c r="H18" s="342">
        <v>0</v>
      </c>
      <c r="I18" s="342">
        <v>31455.17</v>
      </c>
      <c r="J18" s="342">
        <v>0</v>
      </c>
      <c r="K18" s="342">
        <v>0</v>
      </c>
      <c r="L18" s="343">
        <f t="shared" si="1"/>
        <v>0</v>
      </c>
      <c r="M18" s="344">
        <f t="shared" si="2"/>
        <v>0</v>
      </c>
    </row>
    <row r="19" spans="1:13" x14ac:dyDescent="0.2">
      <c r="A19" s="297"/>
      <c r="B19" s="338"/>
      <c r="C19" s="339"/>
      <c r="D19" s="340"/>
      <c r="E19" s="335">
        <v>5670</v>
      </c>
      <c r="F19" s="336" t="s">
        <v>534</v>
      </c>
      <c r="G19" s="341">
        <f t="shared" si="0"/>
        <v>0</v>
      </c>
      <c r="H19" s="342">
        <v>0</v>
      </c>
      <c r="I19" s="342">
        <v>46000</v>
      </c>
      <c r="J19" s="342">
        <v>0</v>
      </c>
      <c r="K19" s="342">
        <v>0</v>
      </c>
      <c r="L19" s="343">
        <f t="shared" si="1"/>
        <v>0</v>
      </c>
      <c r="M19" s="344">
        <f t="shared" si="2"/>
        <v>0</v>
      </c>
    </row>
    <row r="20" spans="1:13" ht="22.5" x14ac:dyDescent="0.2">
      <c r="A20" s="297"/>
      <c r="B20" s="338" t="s">
        <v>535</v>
      </c>
      <c r="C20" s="339"/>
      <c r="D20" s="340" t="s">
        <v>536</v>
      </c>
      <c r="E20" s="335">
        <v>5220</v>
      </c>
      <c r="F20" s="336" t="s">
        <v>537</v>
      </c>
      <c r="G20" s="341">
        <f t="shared" si="0"/>
        <v>0</v>
      </c>
      <c r="H20" s="342">
        <v>0</v>
      </c>
      <c r="I20" s="342">
        <v>161325.35999999999</v>
      </c>
      <c r="J20" s="342">
        <v>0</v>
      </c>
      <c r="K20" s="342">
        <v>0</v>
      </c>
      <c r="L20" s="343">
        <f t="shared" si="1"/>
        <v>0</v>
      </c>
      <c r="M20" s="344">
        <f t="shared" si="2"/>
        <v>0</v>
      </c>
    </row>
    <row r="21" spans="1:13" x14ac:dyDescent="0.2">
      <c r="A21" s="297"/>
      <c r="B21" s="338"/>
      <c r="C21" s="339"/>
      <c r="D21" s="340"/>
      <c r="E21" s="335">
        <v>5310</v>
      </c>
      <c r="F21" s="336" t="s">
        <v>538</v>
      </c>
      <c r="G21" s="341">
        <f t="shared" si="0"/>
        <v>0</v>
      </c>
      <c r="H21" s="342">
        <v>0</v>
      </c>
      <c r="I21" s="342">
        <v>4914.34</v>
      </c>
      <c r="J21" s="342">
        <v>0</v>
      </c>
      <c r="K21" s="342">
        <v>0</v>
      </c>
      <c r="L21" s="343">
        <f t="shared" si="1"/>
        <v>0</v>
      </c>
      <c r="M21" s="344">
        <f t="shared" si="2"/>
        <v>0</v>
      </c>
    </row>
    <row r="22" spans="1:13" ht="22.5" x14ac:dyDescent="0.2">
      <c r="A22" s="297"/>
      <c r="B22" s="338"/>
      <c r="C22" s="339"/>
      <c r="D22" s="340"/>
      <c r="E22" s="335">
        <v>5660</v>
      </c>
      <c r="F22" s="336" t="s">
        <v>539</v>
      </c>
      <c r="G22" s="341">
        <f t="shared" si="0"/>
        <v>0</v>
      </c>
      <c r="H22" s="342">
        <v>0</v>
      </c>
      <c r="I22" s="342">
        <v>113216</v>
      </c>
      <c r="J22" s="342">
        <v>0</v>
      </c>
      <c r="K22" s="342">
        <v>0</v>
      </c>
      <c r="L22" s="343">
        <f t="shared" si="1"/>
        <v>0</v>
      </c>
      <c r="M22" s="344">
        <f t="shared" si="2"/>
        <v>0</v>
      </c>
    </row>
    <row r="23" spans="1:13" x14ac:dyDescent="0.2">
      <c r="A23" s="297"/>
      <c r="B23" s="338" t="s">
        <v>540</v>
      </c>
      <c r="C23" s="339"/>
      <c r="D23" s="340" t="s">
        <v>530</v>
      </c>
      <c r="E23" s="335">
        <v>5120</v>
      </c>
      <c r="F23" s="336" t="s">
        <v>524</v>
      </c>
      <c r="G23" s="341">
        <f t="shared" si="0"/>
        <v>0</v>
      </c>
      <c r="H23" s="342">
        <v>0</v>
      </c>
      <c r="I23" s="342">
        <v>133900</v>
      </c>
      <c r="J23" s="342">
        <v>133900</v>
      </c>
      <c r="K23" s="342">
        <v>133900</v>
      </c>
      <c r="L23" s="343">
        <f t="shared" si="1"/>
        <v>0</v>
      </c>
      <c r="M23" s="344">
        <f t="shared" si="2"/>
        <v>1</v>
      </c>
    </row>
    <row r="24" spans="1:13" ht="22.5" x14ac:dyDescent="0.2">
      <c r="A24" s="297"/>
      <c r="B24" s="338" t="s">
        <v>541</v>
      </c>
      <c r="C24" s="339"/>
      <c r="D24" s="340" t="s">
        <v>542</v>
      </c>
      <c r="E24" s="335">
        <v>5150</v>
      </c>
      <c r="F24" s="336" t="s">
        <v>525</v>
      </c>
      <c r="G24" s="341">
        <f t="shared" si="0"/>
        <v>0</v>
      </c>
      <c r="H24" s="342">
        <v>0</v>
      </c>
      <c r="I24" s="342">
        <v>200000</v>
      </c>
      <c r="J24" s="342">
        <v>0</v>
      </c>
      <c r="K24" s="342">
        <v>0</v>
      </c>
      <c r="L24" s="343">
        <f t="shared" si="1"/>
        <v>0</v>
      </c>
      <c r="M24" s="344">
        <f t="shared" si="2"/>
        <v>0</v>
      </c>
    </row>
    <row r="25" spans="1:13" x14ac:dyDescent="0.2">
      <c r="A25" s="297"/>
      <c r="B25" s="338" t="s">
        <v>543</v>
      </c>
      <c r="C25" s="339"/>
      <c r="D25" s="340" t="s">
        <v>530</v>
      </c>
      <c r="E25" s="335">
        <v>5110</v>
      </c>
      <c r="F25" s="336" t="s">
        <v>521</v>
      </c>
      <c r="G25" s="341">
        <f t="shared" si="0"/>
        <v>0</v>
      </c>
      <c r="H25" s="342">
        <v>0</v>
      </c>
      <c r="I25" s="342">
        <v>5154483.71</v>
      </c>
      <c r="J25" s="342">
        <v>5154483.71</v>
      </c>
      <c r="K25" s="342">
        <v>5154483.71</v>
      </c>
      <c r="L25" s="343">
        <f t="shared" si="1"/>
        <v>0</v>
      </c>
      <c r="M25" s="344">
        <f t="shared" si="2"/>
        <v>1</v>
      </c>
    </row>
    <row r="26" spans="1:13" x14ac:dyDescent="0.2">
      <c r="A26" s="297"/>
      <c r="B26" s="338"/>
      <c r="C26" s="339"/>
      <c r="D26" s="340"/>
      <c r="E26" s="335">
        <v>5120</v>
      </c>
      <c r="F26" s="336" t="s">
        <v>524</v>
      </c>
      <c r="G26" s="341">
        <f t="shared" si="0"/>
        <v>0</v>
      </c>
      <c r="H26" s="342">
        <v>0</v>
      </c>
      <c r="I26" s="342">
        <v>159964</v>
      </c>
      <c r="J26" s="342">
        <v>159964</v>
      </c>
      <c r="K26" s="342">
        <v>159964</v>
      </c>
      <c r="L26" s="343">
        <f t="shared" si="1"/>
        <v>0</v>
      </c>
      <c r="M26" s="344">
        <f t="shared" si="2"/>
        <v>1</v>
      </c>
    </row>
    <row r="27" spans="1:13" ht="22.5" x14ac:dyDescent="0.2">
      <c r="A27" s="297"/>
      <c r="B27" s="338" t="s">
        <v>544</v>
      </c>
      <c r="C27" s="339"/>
      <c r="D27" s="340" t="s">
        <v>545</v>
      </c>
      <c r="E27" s="335">
        <v>5150</v>
      </c>
      <c r="F27" s="336" t="s">
        <v>525</v>
      </c>
      <c r="G27" s="341">
        <f t="shared" si="0"/>
        <v>0</v>
      </c>
      <c r="H27" s="342">
        <v>0</v>
      </c>
      <c r="I27" s="342">
        <v>70000</v>
      </c>
      <c r="J27" s="342">
        <v>0</v>
      </c>
      <c r="K27" s="342">
        <v>0</v>
      </c>
      <c r="L27" s="343">
        <f t="shared" si="1"/>
        <v>0</v>
      </c>
      <c r="M27" s="344">
        <f t="shared" si="2"/>
        <v>0</v>
      </c>
    </row>
    <row r="28" spans="1:13" ht="22.5" x14ac:dyDescent="0.2">
      <c r="A28" s="297"/>
      <c r="B28" s="338" t="s">
        <v>546</v>
      </c>
      <c r="C28" s="339"/>
      <c r="D28" s="340" t="s">
        <v>530</v>
      </c>
      <c r="E28" s="335">
        <v>5150</v>
      </c>
      <c r="F28" s="336" t="s">
        <v>525</v>
      </c>
      <c r="G28" s="341">
        <f t="shared" si="0"/>
        <v>0</v>
      </c>
      <c r="H28" s="342">
        <v>0</v>
      </c>
      <c r="I28" s="342">
        <v>55494.400000000001</v>
      </c>
      <c r="J28" s="342">
        <v>55494.400000000001</v>
      </c>
      <c r="K28" s="342">
        <v>55494.400000000001</v>
      </c>
      <c r="L28" s="343">
        <f t="shared" si="1"/>
        <v>0</v>
      </c>
      <c r="M28" s="344">
        <f t="shared" si="2"/>
        <v>1</v>
      </c>
    </row>
    <row r="29" spans="1:13" ht="22.5" x14ac:dyDescent="0.2">
      <c r="A29" s="297"/>
      <c r="B29" s="338"/>
      <c r="C29" s="339"/>
      <c r="D29" s="340"/>
      <c r="E29" s="335">
        <v>5190</v>
      </c>
      <c r="F29" s="336" t="s">
        <v>531</v>
      </c>
      <c r="G29" s="341">
        <f t="shared" si="0"/>
        <v>0</v>
      </c>
      <c r="H29" s="342">
        <v>0</v>
      </c>
      <c r="I29" s="342">
        <v>42920</v>
      </c>
      <c r="J29" s="342">
        <v>42920</v>
      </c>
      <c r="K29" s="342">
        <v>42920</v>
      </c>
      <c r="L29" s="343">
        <f t="shared" si="1"/>
        <v>0</v>
      </c>
      <c r="M29" s="344">
        <f t="shared" si="2"/>
        <v>1</v>
      </c>
    </row>
    <row r="30" spans="1:13" ht="22.5" x14ac:dyDescent="0.2">
      <c r="A30" s="297"/>
      <c r="B30" s="338"/>
      <c r="C30" s="339"/>
      <c r="D30" s="340"/>
      <c r="E30" s="335">
        <v>5660</v>
      </c>
      <c r="F30" s="336" t="s">
        <v>539</v>
      </c>
      <c r="G30" s="341">
        <f t="shared" si="0"/>
        <v>0</v>
      </c>
      <c r="H30" s="342">
        <v>0</v>
      </c>
      <c r="I30" s="342">
        <v>7768.53</v>
      </c>
      <c r="J30" s="342">
        <v>7768.53</v>
      </c>
      <c r="K30" s="342">
        <v>7768.53</v>
      </c>
      <c r="L30" s="343">
        <f t="shared" si="1"/>
        <v>0</v>
      </c>
      <c r="M30" s="344">
        <f t="shared" si="2"/>
        <v>1</v>
      </c>
    </row>
    <row r="31" spans="1:13" x14ac:dyDescent="0.2">
      <c r="A31" s="297"/>
      <c r="B31" s="338" t="s">
        <v>547</v>
      </c>
      <c r="C31" s="339"/>
      <c r="D31" s="340" t="s">
        <v>530</v>
      </c>
      <c r="E31" s="335">
        <v>5110</v>
      </c>
      <c r="F31" s="336" t="s">
        <v>521</v>
      </c>
      <c r="G31" s="341">
        <f t="shared" si="0"/>
        <v>0</v>
      </c>
      <c r="H31" s="342">
        <v>0</v>
      </c>
      <c r="I31" s="342">
        <v>55206.720000000001</v>
      </c>
      <c r="J31" s="342">
        <v>55206.720000000001</v>
      </c>
      <c r="K31" s="342">
        <v>55206.720000000001</v>
      </c>
      <c r="L31" s="343">
        <f t="shared" si="1"/>
        <v>0</v>
      </c>
      <c r="M31" s="344">
        <f t="shared" si="2"/>
        <v>1</v>
      </c>
    </row>
    <row r="32" spans="1:13" ht="22.5" x14ac:dyDescent="0.2">
      <c r="A32" s="297"/>
      <c r="B32" s="338" t="s">
        <v>548</v>
      </c>
      <c r="C32" s="339"/>
      <c r="D32" s="340" t="s">
        <v>549</v>
      </c>
      <c r="E32" s="335">
        <v>5120</v>
      </c>
      <c r="F32" s="336" t="s">
        <v>524</v>
      </c>
      <c r="G32" s="341">
        <f t="shared" si="0"/>
        <v>0</v>
      </c>
      <c r="H32" s="342">
        <v>0</v>
      </c>
      <c r="I32" s="342">
        <v>0</v>
      </c>
      <c r="J32" s="342">
        <v>0</v>
      </c>
      <c r="K32" s="342">
        <v>0</v>
      </c>
      <c r="L32" s="343">
        <f t="shared" si="1"/>
        <v>0</v>
      </c>
      <c r="M32" s="344">
        <f t="shared" si="2"/>
        <v>0</v>
      </c>
    </row>
    <row r="33" spans="1:16" x14ac:dyDescent="0.2">
      <c r="A33" s="297"/>
      <c r="B33" s="338"/>
      <c r="C33" s="339"/>
      <c r="D33" s="340"/>
      <c r="E33" s="335">
        <v>5620</v>
      </c>
      <c r="F33" s="336" t="s">
        <v>550</v>
      </c>
      <c r="G33" s="341">
        <f t="shared" si="0"/>
        <v>0</v>
      </c>
      <c r="H33" s="342">
        <v>0</v>
      </c>
      <c r="I33" s="342">
        <v>56150</v>
      </c>
      <c r="J33" s="342">
        <v>0</v>
      </c>
      <c r="K33" s="342">
        <v>0</v>
      </c>
      <c r="L33" s="343">
        <f t="shared" si="1"/>
        <v>0</v>
      </c>
      <c r="M33" s="344">
        <f t="shared" si="2"/>
        <v>0</v>
      </c>
    </row>
    <row r="34" spans="1:16" ht="22.5" x14ac:dyDescent="0.2">
      <c r="A34" s="297"/>
      <c r="B34" s="338" t="s">
        <v>551</v>
      </c>
      <c r="C34" s="339"/>
      <c r="D34" s="340" t="s">
        <v>552</v>
      </c>
      <c r="E34" s="335">
        <v>5640</v>
      </c>
      <c r="F34" s="336" t="s">
        <v>527</v>
      </c>
      <c r="G34" s="341">
        <f t="shared" si="0"/>
        <v>0</v>
      </c>
      <c r="H34" s="342">
        <v>0</v>
      </c>
      <c r="I34" s="342">
        <v>32050</v>
      </c>
      <c r="J34" s="342">
        <v>0</v>
      </c>
      <c r="K34" s="342">
        <v>0</v>
      </c>
      <c r="L34" s="343">
        <f t="shared" si="1"/>
        <v>0</v>
      </c>
      <c r="M34" s="344">
        <f t="shared" si="2"/>
        <v>0</v>
      </c>
    </row>
    <row r="35" spans="1:16" ht="33.75" x14ac:dyDescent="0.2">
      <c r="A35" s="297"/>
      <c r="B35" s="338" t="s">
        <v>553</v>
      </c>
      <c r="C35" s="339"/>
      <c r="D35" s="340" t="s">
        <v>554</v>
      </c>
      <c r="E35" s="335">
        <v>5310</v>
      </c>
      <c r="F35" s="336" t="s">
        <v>538</v>
      </c>
      <c r="G35" s="341">
        <f t="shared" si="0"/>
        <v>0</v>
      </c>
      <c r="H35" s="342">
        <v>0</v>
      </c>
      <c r="I35" s="342">
        <v>15823.51</v>
      </c>
      <c r="J35" s="342">
        <v>0</v>
      </c>
      <c r="K35" s="342">
        <v>0</v>
      </c>
      <c r="L35" s="343">
        <f t="shared" si="1"/>
        <v>0</v>
      </c>
      <c r="M35" s="344">
        <f t="shared" si="2"/>
        <v>0</v>
      </c>
    </row>
    <row r="36" spans="1:16" ht="22.5" x14ac:dyDescent="0.2">
      <c r="A36" s="297"/>
      <c r="B36" s="338"/>
      <c r="C36" s="339"/>
      <c r="D36" s="340"/>
      <c r="E36" s="335">
        <v>5660</v>
      </c>
      <c r="F36" s="336" t="s">
        <v>539</v>
      </c>
      <c r="G36" s="341">
        <f t="shared" si="0"/>
        <v>0</v>
      </c>
      <c r="H36" s="342">
        <v>0</v>
      </c>
      <c r="I36" s="342">
        <v>66120</v>
      </c>
      <c r="J36" s="342">
        <v>0</v>
      </c>
      <c r="K36" s="342">
        <v>0</v>
      </c>
      <c r="L36" s="343">
        <f t="shared" si="1"/>
        <v>0</v>
      </c>
      <c r="M36" s="344">
        <f t="shared" si="2"/>
        <v>0</v>
      </c>
    </row>
    <row r="37" spans="1:16" x14ac:dyDescent="0.2">
      <c r="A37" s="297"/>
      <c r="B37" s="338" t="s">
        <v>555</v>
      </c>
      <c r="C37" s="339"/>
      <c r="D37" s="340" t="s">
        <v>530</v>
      </c>
      <c r="E37" s="335">
        <v>5650</v>
      </c>
      <c r="F37" s="336" t="s">
        <v>528</v>
      </c>
      <c r="G37" s="341">
        <f t="shared" si="0"/>
        <v>0</v>
      </c>
      <c r="H37" s="342">
        <v>0</v>
      </c>
      <c r="I37" s="342">
        <v>36975</v>
      </c>
      <c r="J37" s="342">
        <v>36975</v>
      </c>
      <c r="K37" s="342">
        <v>36975</v>
      </c>
      <c r="L37" s="343">
        <f t="shared" si="1"/>
        <v>0</v>
      </c>
      <c r="M37" s="344">
        <f t="shared" si="2"/>
        <v>1</v>
      </c>
    </row>
    <row r="38" spans="1:16" ht="22.5" x14ac:dyDescent="0.2">
      <c r="A38" s="297"/>
      <c r="B38" s="338" t="s">
        <v>556</v>
      </c>
      <c r="C38" s="339"/>
      <c r="D38" s="340" t="s">
        <v>557</v>
      </c>
      <c r="E38" s="335">
        <v>5110</v>
      </c>
      <c r="F38" s="336" t="s">
        <v>521</v>
      </c>
      <c r="G38" s="341">
        <f t="shared" si="0"/>
        <v>0</v>
      </c>
      <c r="H38" s="342">
        <v>0</v>
      </c>
      <c r="I38" s="342">
        <v>73293.399999999994</v>
      </c>
      <c r="J38" s="342">
        <v>0</v>
      </c>
      <c r="K38" s="342">
        <v>0</v>
      </c>
      <c r="L38" s="343">
        <f t="shared" si="1"/>
        <v>0</v>
      </c>
      <c r="M38" s="344">
        <f t="shared" si="2"/>
        <v>0</v>
      </c>
    </row>
    <row r="39" spans="1:16" x14ac:dyDescent="0.2">
      <c r="A39" s="297"/>
      <c r="B39" s="338" t="s">
        <v>558</v>
      </c>
      <c r="C39" s="339"/>
      <c r="D39" s="340" t="s">
        <v>530</v>
      </c>
      <c r="E39" s="335">
        <v>5620</v>
      </c>
      <c r="F39" s="336" t="s">
        <v>550</v>
      </c>
      <c r="G39" s="341">
        <f t="shared" si="0"/>
        <v>0</v>
      </c>
      <c r="H39" s="342">
        <v>0</v>
      </c>
      <c r="I39" s="342">
        <v>1681355.04</v>
      </c>
      <c r="J39" s="342">
        <v>1681355.04</v>
      </c>
      <c r="K39" s="342">
        <v>1681355.04</v>
      </c>
      <c r="L39" s="343">
        <f t="shared" si="1"/>
        <v>0</v>
      </c>
      <c r="M39" s="344">
        <f t="shared" si="2"/>
        <v>1</v>
      </c>
    </row>
    <row r="40" spans="1:16" ht="22.5" x14ac:dyDescent="0.2">
      <c r="A40" s="297"/>
      <c r="B40" s="338"/>
      <c r="C40" s="339"/>
      <c r="D40" s="340"/>
      <c r="E40" s="335">
        <v>5640</v>
      </c>
      <c r="F40" s="336" t="s">
        <v>527</v>
      </c>
      <c r="G40" s="341">
        <f t="shared" si="0"/>
        <v>0</v>
      </c>
      <c r="H40" s="342">
        <v>0</v>
      </c>
      <c r="I40" s="342">
        <v>2094960</v>
      </c>
      <c r="J40" s="342">
        <v>0</v>
      </c>
      <c r="K40" s="342">
        <v>0</v>
      </c>
      <c r="L40" s="343">
        <f t="shared" si="1"/>
        <v>0</v>
      </c>
      <c r="M40" s="344">
        <f t="shared" si="2"/>
        <v>0</v>
      </c>
    </row>
    <row r="41" spans="1:16" x14ac:dyDescent="0.2">
      <c r="A41" s="297"/>
      <c r="B41" s="338" t="s">
        <v>559</v>
      </c>
      <c r="C41" s="339"/>
      <c r="D41" s="340" t="s">
        <v>530</v>
      </c>
      <c r="E41" s="335">
        <v>5110</v>
      </c>
      <c r="F41" s="336" t="s">
        <v>521</v>
      </c>
      <c r="G41" s="341">
        <f t="shared" si="0"/>
        <v>0</v>
      </c>
      <c r="H41" s="342">
        <v>0</v>
      </c>
      <c r="I41" s="342">
        <v>32305</v>
      </c>
      <c r="J41" s="342">
        <v>28623</v>
      </c>
      <c r="K41" s="342">
        <v>28623</v>
      </c>
      <c r="L41" s="343">
        <f t="shared" si="1"/>
        <v>0</v>
      </c>
      <c r="M41" s="344">
        <f t="shared" si="2"/>
        <v>0.88602383531960993</v>
      </c>
    </row>
    <row r="42" spans="1:16" ht="22.5" x14ac:dyDescent="0.2">
      <c r="A42" s="297"/>
      <c r="B42" s="338" t="s">
        <v>560</v>
      </c>
      <c r="C42" s="339"/>
      <c r="D42" s="340" t="s">
        <v>561</v>
      </c>
      <c r="E42" s="335">
        <v>5670</v>
      </c>
      <c r="F42" s="336" t="s">
        <v>534</v>
      </c>
      <c r="G42" s="341">
        <f t="shared" si="0"/>
        <v>0</v>
      </c>
      <c r="H42" s="342">
        <v>0</v>
      </c>
      <c r="I42" s="342">
        <v>220000</v>
      </c>
      <c r="J42" s="342">
        <v>0</v>
      </c>
      <c r="K42" s="342">
        <v>0</v>
      </c>
      <c r="L42" s="343">
        <f t="shared" si="1"/>
        <v>0</v>
      </c>
      <c r="M42" s="344">
        <f t="shared" si="2"/>
        <v>0</v>
      </c>
    </row>
    <row r="43" spans="1:16" s="138" customFormat="1" ht="33.75" x14ac:dyDescent="0.2">
      <c r="A43" s="345"/>
      <c r="B43" s="338" t="s">
        <v>562</v>
      </c>
      <c r="C43" s="339"/>
      <c r="D43" s="340" t="s">
        <v>563</v>
      </c>
      <c r="E43" s="335">
        <v>5110</v>
      </c>
      <c r="F43" s="336" t="s">
        <v>521</v>
      </c>
      <c r="G43" s="341">
        <f t="shared" si="0"/>
        <v>0</v>
      </c>
      <c r="H43" s="342">
        <v>0</v>
      </c>
      <c r="I43" s="342">
        <v>435000</v>
      </c>
      <c r="J43" s="342">
        <v>0</v>
      </c>
      <c r="K43" s="342">
        <v>0</v>
      </c>
      <c r="L43" s="343">
        <f t="shared" si="1"/>
        <v>0</v>
      </c>
      <c r="M43" s="344">
        <f t="shared" si="2"/>
        <v>0</v>
      </c>
      <c r="P43" s="346"/>
    </row>
    <row r="44" spans="1:16" s="348" customFormat="1" ht="39.75" customHeight="1" x14ac:dyDescent="0.2">
      <c r="A44" s="347"/>
      <c r="B44" s="338"/>
      <c r="C44" s="339"/>
      <c r="D44" s="340"/>
      <c r="E44" s="335">
        <v>5660</v>
      </c>
      <c r="F44" s="336" t="s">
        <v>539</v>
      </c>
      <c r="G44" s="341">
        <f t="shared" si="0"/>
        <v>0</v>
      </c>
      <c r="H44" s="342">
        <v>0</v>
      </c>
      <c r="I44" s="342">
        <v>450000</v>
      </c>
      <c r="J44" s="342">
        <v>0</v>
      </c>
      <c r="K44" s="342">
        <v>0</v>
      </c>
      <c r="L44" s="343">
        <f t="shared" si="1"/>
        <v>0</v>
      </c>
      <c r="M44" s="344">
        <f t="shared" si="2"/>
        <v>0</v>
      </c>
      <c r="P44" s="349"/>
    </row>
    <row r="45" spans="1:16" ht="26.25" customHeight="1" x14ac:dyDescent="0.2">
      <c r="A45" s="297"/>
      <c r="B45" s="338" t="s">
        <v>564</v>
      </c>
      <c r="C45" s="339"/>
      <c r="D45" s="340" t="s">
        <v>530</v>
      </c>
      <c r="E45" s="335">
        <v>5190</v>
      </c>
      <c r="F45" s="336" t="s">
        <v>531</v>
      </c>
      <c r="G45" s="341">
        <f t="shared" si="0"/>
        <v>0</v>
      </c>
      <c r="H45" s="342">
        <v>0</v>
      </c>
      <c r="I45" s="342">
        <v>14268</v>
      </c>
      <c r="J45" s="342">
        <v>14268</v>
      </c>
      <c r="K45" s="342">
        <v>14268</v>
      </c>
      <c r="L45" s="343">
        <f t="shared" si="1"/>
        <v>0</v>
      </c>
      <c r="M45" s="344">
        <f t="shared" si="2"/>
        <v>1</v>
      </c>
    </row>
    <row r="46" spans="1:16" ht="12.75" customHeight="1" x14ac:dyDescent="0.2">
      <c r="A46" s="297"/>
      <c r="B46" s="338"/>
      <c r="C46" s="339"/>
      <c r="D46" s="340"/>
      <c r="E46" s="335">
        <v>5310</v>
      </c>
      <c r="F46" s="336" t="s">
        <v>538</v>
      </c>
      <c r="G46" s="341">
        <f t="shared" si="0"/>
        <v>0</v>
      </c>
      <c r="H46" s="342">
        <v>0</v>
      </c>
      <c r="I46" s="342">
        <v>88044</v>
      </c>
      <c r="J46" s="342">
        <v>88044</v>
      </c>
      <c r="K46" s="342">
        <v>88044</v>
      </c>
      <c r="L46" s="343">
        <f t="shared" si="1"/>
        <v>0</v>
      </c>
      <c r="M46" s="344">
        <f t="shared" si="2"/>
        <v>1</v>
      </c>
    </row>
    <row r="47" spans="1:16" ht="26.25" customHeight="1" x14ac:dyDescent="0.2">
      <c r="A47" s="297"/>
      <c r="B47" s="338" t="s">
        <v>565</v>
      </c>
      <c r="C47" s="339"/>
      <c r="D47" s="340"/>
      <c r="E47" s="335">
        <v>5290</v>
      </c>
      <c r="F47" s="336" t="s">
        <v>566</v>
      </c>
      <c r="G47" s="341">
        <f t="shared" si="0"/>
        <v>0</v>
      </c>
      <c r="H47" s="342">
        <v>0</v>
      </c>
      <c r="I47" s="342">
        <v>2926030.4</v>
      </c>
      <c r="J47" s="342">
        <v>0</v>
      </c>
      <c r="K47" s="342">
        <v>0</v>
      </c>
      <c r="L47" s="343">
        <f t="shared" si="1"/>
        <v>0</v>
      </c>
      <c r="M47" s="344">
        <f t="shared" si="2"/>
        <v>0</v>
      </c>
    </row>
    <row r="48" spans="1:16" x14ac:dyDescent="0.2">
      <c r="A48" s="297"/>
      <c r="B48" s="338" t="s">
        <v>567</v>
      </c>
      <c r="C48" s="339"/>
      <c r="D48" s="340" t="s">
        <v>568</v>
      </c>
      <c r="E48" s="335">
        <v>5310</v>
      </c>
      <c r="F48" s="336" t="s">
        <v>538</v>
      </c>
      <c r="G48" s="341">
        <f t="shared" si="0"/>
        <v>0</v>
      </c>
      <c r="H48" s="342">
        <v>0</v>
      </c>
      <c r="I48" s="342">
        <v>1739306.9</v>
      </c>
      <c r="J48" s="342">
        <v>1259180</v>
      </c>
      <c r="K48" s="342">
        <v>1259180</v>
      </c>
      <c r="L48" s="343">
        <f t="shared" si="1"/>
        <v>0</v>
      </c>
      <c r="M48" s="344">
        <f t="shared" si="2"/>
        <v>0.72395504209176664</v>
      </c>
    </row>
    <row r="49" spans="1:13" x14ac:dyDescent="0.2">
      <c r="A49" s="297"/>
      <c r="B49" s="338"/>
      <c r="C49" s="339"/>
      <c r="D49" s="340"/>
      <c r="E49" s="335">
        <v>5320</v>
      </c>
      <c r="F49" s="336" t="s">
        <v>569</v>
      </c>
      <c r="G49" s="341">
        <f t="shared" si="0"/>
        <v>0</v>
      </c>
      <c r="H49" s="342">
        <v>0</v>
      </c>
      <c r="I49" s="342">
        <v>249400</v>
      </c>
      <c r="J49" s="342">
        <v>213324</v>
      </c>
      <c r="K49" s="342">
        <v>213324</v>
      </c>
      <c r="L49" s="343">
        <f t="shared" si="1"/>
        <v>0</v>
      </c>
      <c r="M49" s="344">
        <f t="shared" si="2"/>
        <v>0.85534883720930233</v>
      </c>
    </row>
    <row r="50" spans="1:13" ht="22.5" x14ac:dyDescent="0.2">
      <c r="A50" s="297"/>
      <c r="B50" s="338" t="s">
        <v>570</v>
      </c>
      <c r="C50" s="339"/>
      <c r="D50" s="340" t="s">
        <v>571</v>
      </c>
      <c r="E50" s="335">
        <v>5110</v>
      </c>
      <c r="F50" s="336" t="s">
        <v>521</v>
      </c>
      <c r="G50" s="341">
        <f t="shared" si="0"/>
        <v>430000</v>
      </c>
      <c r="H50" s="342">
        <v>430000</v>
      </c>
      <c r="I50" s="342">
        <v>430000</v>
      </c>
      <c r="J50" s="342">
        <v>0</v>
      </c>
      <c r="K50" s="342">
        <v>0</v>
      </c>
      <c r="L50" s="343">
        <f t="shared" si="1"/>
        <v>0</v>
      </c>
      <c r="M50" s="344">
        <f t="shared" si="2"/>
        <v>0</v>
      </c>
    </row>
    <row r="51" spans="1:13" x14ac:dyDescent="0.2">
      <c r="A51" s="297"/>
      <c r="B51" s="338"/>
      <c r="C51" s="339"/>
      <c r="D51" s="340"/>
      <c r="E51" s="335">
        <v>5120</v>
      </c>
      <c r="F51" s="336" t="s">
        <v>524</v>
      </c>
      <c r="G51" s="341">
        <f t="shared" si="0"/>
        <v>151400</v>
      </c>
      <c r="H51" s="342">
        <v>151400</v>
      </c>
      <c r="I51" s="342">
        <v>151400</v>
      </c>
      <c r="J51" s="342">
        <v>0</v>
      </c>
      <c r="K51" s="342">
        <v>0</v>
      </c>
      <c r="L51" s="343">
        <f t="shared" si="1"/>
        <v>0</v>
      </c>
      <c r="M51" s="344">
        <f t="shared" si="2"/>
        <v>0</v>
      </c>
    </row>
    <row r="52" spans="1:13" ht="22.5" x14ac:dyDescent="0.2">
      <c r="A52" s="297"/>
      <c r="B52" s="338"/>
      <c r="C52" s="339"/>
      <c r="D52" s="340"/>
      <c r="E52" s="335">
        <v>5150</v>
      </c>
      <c r="F52" s="336" t="s">
        <v>525</v>
      </c>
      <c r="G52" s="341">
        <f t="shared" si="0"/>
        <v>100000</v>
      </c>
      <c r="H52" s="342">
        <v>100000</v>
      </c>
      <c r="I52" s="342">
        <v>100000</v>
      </c>
      <c r="J52" s="342">
        <v>0</v>
      </c>
      <c r="K52" s="342">
        <v>0</v>
      </c>
      <c r="L52" s="343">
        <f t="shared" si="1"/>
        <v>0</v>
      </c>
      <c r="M52" s="344">
        <f t="shared" si="2"/>
        <v>0</v>
      </c>
    </row>
    <row r="53" spans="1:13" ht="22.5" x14ac:dyDescent="0.2">
      <c r="A53" s="297"/>
      <c r="B53" s="338"/>
      <c r="C53" s="339"/>
      <c r="D53" s="340"/>
      <c r="E53" s="335">
        <v>5190</v>
      </c>
      <c r="F53" s="336" t="s">
        <v>531</v>
      </c>
      <c r="G53" s="341">
        <f t="shared" si="0"/>
        <v>25100</v>
      </c>
      <c r="H53" s="342">
        <v>25100</v>
      </c>
      <c r="I53" s="342">
        <v>25100</v>
      </c>
      <c r="J53" s="342">
        <v>0</v>
      </c>
      <c r="K53" s="342">
        <v>0</v>
      </c>
      <c r="L53" s="343">
        <f t="shared" si="1"/>
        <v>0</v>
      </c>
      <c r="M53" s="344">
        <f t="shared" si="2"/>
        <v>0</v>
      </c>
    </row>
    <row r="54" spans="1:13" ht="22.5" x14ac:dyDescent="0.2">
      <c r="A54" s="297"/>
      <c r="B54" s="338" t="s">
        <v>572</v>
      </c>
      <c r="C54" s="339"/>
      <c r="D54" s="340" t="s">
        <v>571</v>
      </c>
      <c r="E54" s="335">
        <v>5310</v>
      </c>
      <c r="F54" s="336" t="s">
        <v>538</v>
      </c>
      <c r="G54" s="341">
        <f t="shared" si="0"/>
        <v>13660700</v>
      </c>
      <c r="H54" s="342">
        <v>13660700</v>
      </c>
      <c r="I54" s="342">
        <v>13660700</v>
      </c>
      <c r="J54" s="342">
        <v>0</v>
      </c>
      <c r="K54" s="342">
        <v>0</v>
      </c>
      <c r="L54" s="343">
        <f t="shared" si="1"/>
        <v>0</v>
      </c>
      <c r="M54" s="344">
        <f t="shared" si="2"/>
        <v>0</v>
      </c>
    </row>
    <row r="55" spans="1:13" x14ac:dyDescent="0.2">
      <c r="A55" s="297"/>
      <c r="B55" s="338"/>
      <c r="C55" s="339"/>
      <c r="D55" s="340"/>
      <c r="E55" s="335">
        <v>5320</v>
      </c>
      <c r="F55" s="336" t="s">
        <v>569</v>
      </c>
      <c r="G55" s="341">
        <f t="shared" si="0"/>
        <v>420500</v>
      </c>
      <c r="H55" s="342">
        <v>420500</v>
      </c>
      <c r="I55" s="342">
        <v>420500</v>
      </c>
      <c r="J55" s="342">
        <v>0</v>
      </c>
      <c r="K55" s="342">
        <v>0</v>
      </c>
      <c r="L55" s="343">
        <f t="shared" si="1"/>
        <v>0</v>
      </c>
      <c r="M55" s="344">
        <f t="shared" si="2"/>
        <v>0</v>
      </c>
    </row>
    <row r="56" spans="1:13" x14ac:dyDescent="0.2">
      <c r="A56" s="297"/>
      <c r="B56" s="338" t="s">
        <v>573</v>
      </c>
      <c r="C56" s="339"/>
      <c r="D56" s="340" t="s">
        <v>574</v>
      </c>
      <c r="E56" s="335">
        <v>5110</v>
      </c>
      <c r="F56" s="336" t="s">
        <v>521</v>
      </c>
      <c r="G56" s="341">
        <f t="shared" si="0"/>
        <v>0</v>
      </c>
      <c r="H56" s="342">
        <v>0</v>
      </c>
      <c r="I56" s="342">
        <v>57527.56</v>
      </c>
      <c r="J56" s="342">
        <v>0</v>
      </c>
      <c r="K56" s="342">
        <v>0</v>
      </c>
      <c r="L56" s="343">
        <f t="shared" si="1"/>
        <v>0</v>
      </c>
      <c r="M56" s="344">
        <f t="shared" si="2"/>
        <v>0</v>
      </c>
    </row>
    <row r="57" spans="1:13" x14ac:dyDescent="0.2">
      <c r="A57" s="297"/>
      <c r="B57" s="338" t="s">
        <v>575</v>
      </c>
      <c r="C57" s="339"/>
      <c r="D57" s="340" t="s">
        <v>576</v>
      </c>
      <c r="E57" s="335">
        <v>5310</v>
      </c>
      <c r="F57" s="336" t="s">
        <v>538</v>
      </c>
      <c r="G57" s="341">
        <f t="shared" si="0"/>
        <v>0</v>
      </c>
      <c r="H57" s="342">
        <v>0</v>
      </c>
      <c r="I57" s="342">
        <v>4744000</v>
      </c>
      <c r="J57" s="342">
        <v>4744000</v>
      </c>
      <c r="K57" s="342">
        <v>4744000</v>
      </c>
      <c r="L57" s="343">
        <f t="shared" si="1"/>
        <v>0</v>
      </c>
      <c r="M57" s="344">
        <f t="shared" si="2"/>
        <v>1</v>
      </c>
    </row>
    <row r="58" spans="1:13" x14ac:dyDescent="0.2">
      <c r="A58" s="297"/>
      <c r="B58" s="338" t="s">
        <v>577</v>
      </c>
      <c r="C58" s="339"/>
      <c r="D58" s="340" t="s">
        <v>578</v>
      </c>
      <c r="E58" s="335">
        <v>5310</v>
      </c>
      <c r="F58" s="336" t="s">
        <v>538</v>
      </c>
      <c r="G58" s="341">
        <f t="shared" si="0"/>
        <v>0</v>
      </c>
      <c r="H58" s="342">
        <v>0</v>
      </c>
      <c r="I58" s="342">
        <v>4431000</v>
      </c>
      <c r="J58" s="342">
        <v>0</v>
      </c>
      <c r="K58" s="342">
        <v>0</v>
      </c>
      <c r="L58" s="343">
        <f t="shared" si="1"/>
        <v>0</v>
      </c>
      <c r="M58" s="344">
        <f t="shared" si="2"/>
        <v>0</v>
      </c>
    </row>
    <row r="59" spans="1:13" x14ac:dyDescent="0.2">
      <c r="A59" s="297"/>
      <c r="B59" s="338"/>
      <c r="C59" s="339"/>
      <c r="D59" s="340"/>
      <c r="E59" s="335">
        <v>5320</v>
      </c>
      <c r="F59" s="336" t="s">
        <v>569</v>
      </c>
      <c r="G59" s="341">
        <f t="shared" si="0"/>
        <v>0</v>
      </c>
      <c r="H59" s="342">
        <v>0</v>
      </c>
      <c r="I59" s="342">
        <v>102300</v>
      </c>
      <c r="J59" s="342">
        <v>0</v>
      </c>
      <c r="K59" s="342">
        <v>0</v>
      </c>
      <c r="L59" s="343">
        <f t="shared" si="1"/>
        <v>0</v>
      </c>
      <c r="M59" s="344">
        <f t="shared" si="2"/>
        <v>0</v>
      </c>
    </row>
    <row r="60" spans="1:13" x14ac:dyDescent="0.2">
      <c r="A60" s="297"/>
      <c r="B60" s="338" t="s">
        <v>579</v>
      </c>
      <c r="C60" s="339"/>
      <c r="D60" s="340" t="s">
        <v>580</v>
      </c>
      <c r="E60" s="335">
        <v>5110</v>
      </c>
      <c r="F60" s="336" t="s">
        <v>521</v>
      </c>
      <c r="G60" s="341">
        <f t="shared" si="0"/>
        <v>0</v>
      </c>
      <c r="H60" s="342">
        <v>0</v>
      </c>
      <c r="I60" s="342">
        <v>72500</v>
      </c>
      <c r="J60" s="342">
        <v>0</v>
      </c>
      <c r="K60" s="342">
        <v>0</v>
      </c>
      <c r="L60" s="343">
        <f t="shared" si="1"/>
        <v>0</v>
      </c>
      <c r="M60" s="344">
        <f t="shared" si="2"/>
        <v>0</v>
      </c>
    </row>
    <row r="61" spans="1:13" x14ac:dyDescent="0.2">
      <c r="A61" s="297"/>
      <c r="B61" s="338" t="s">
        <v>581</v>
      </c>
      <c r="C61" s="339"/>
      <c r="D61" s="340" t="s">
        <v>582</v>
      </c>
      <c r="E61" s="335">
        <v>5310</v>
      </c>
      <c r="F61" s="336" t="s">
        <v>538</v>
      </c>
      <c r="G61" s="341">
        <f t="shared" si="0"/>
        <v>45000000</v>
      </c>
      <c r="H61" s="342">
        <v>45000000</v>
      </c>
      <c r="I61" s="342">
        <v>45000000</v>
      </c>
      <c r="J61" s="342">
        <v>0</v>
      </c>
      <c r="K61" s="342">
        <v>0</v>
      </c>
      <c r="L61" s="343">
        <f t="shared" si="1"/>
        <v>0</v>
      </c>
      <c r="M61" s="344">
        <f t="shared" si="2"/>
        <v>0</v>
      </c>
    </row>
    <row r="62" spans="1:13" x14ac:dyDescent="0.2">
      <c r="A62" s="297"/>
      <c r="B62" s="338" t="s">
        <v>583</v>
      </c>
      <c r="C62" s="339"/>
      <c r="D62" s="340" t="s">
        <v>584</v>
      </c>
      <c r="E62" s="335">
        <v>5310</v>
      </c>
      <c r="F62" s="336" t="s">
        <v>538</v>
      </c>
      <c r="G62" s="341">
        <f t="shared" si="0"/>
        <v>0</v>
      </c>
      <c r="H62" s="342">
        <v>0</v>
      </c>
      <c r="I62" s="342">
        <v>628855</v>
      </c>
      <c r="J62" s="342">
        <v>628855</v>
      </c>
      <c r="K62" s="342">
        <v>628855</v>
      </c>
      <c r="L62" s="343">
        <f t="shared" si="1"/>
        <v>0</v>
      </c>
      <c r="M62" s="344">
        <f t="shared" si="2"/>
        <v>1</v>
      </c>
    </row>
    <row r="63" spans="1:13" x14ac:dyDescent="0.2">
      <c r="A63" s="297"/>
      <c r="B63" s="338"/>
      <c r="C63" s="339"/>
      <c r="D63" s="340"/>
      <c r="E63" s="335">
        <v>5320</v>
      </c>
      <c r="F63" s="336" t="s">
        <v>569</v>
      </c>
      <c r="G63" s="341">
        <f t="shared" si="0"/>
        <v>0</v>
      </c>
      <c r="H63" s="342">
        <v>0</v>
      </c>
      <c r="I63" s="342">
        <v>155928.28</v>
      </c>
      <c r="J63" s="342">
        <v>0</v>
      </c>
      <c r="K63" s="342">
        <v>0</v>
      </c>
      <c r="L63" s="343">
        <f t="shared" si="1"/>
        <v>0</v>
      </c>
      <c r="M63" s="344">
        <f t="shared" si="2"/>
        <v>0</v>
      </c>
    </row>
    <row r="64" spans="1:13" x14ac:dyDescent="0.2">
      <c r="A64" s="297"/>
      <c r="B64" s="338" t="s">
        <v>585</v>
      </c>
      <c r="C64" s="339"/>
      <c r="D64" s="340" t="s">
        <v>586</v>
      </c>
      <c r="E64" s="335">
        <v>5310</v>
      </c>
      <c r="F64" s="336" t="s">
        <v>538</v>
      </c>
      <c r="G64" s="341">
        <f t="shared" si="0"/>
        <v>0</v>
      </c>
      <c r="H64" s="342">
        <v>0</v>
      </c>
      <c r="I64" s="342">
        <v>16390310.32</v>
      </c>
      <c r="J64" s="342">
        <v>7696333.0899999999</v>
      </c>
      <c r="K64" s="342">
        <v>7696333.0899999999</v>
      </c>
      <c r="L64" s="343">
        <f t="shared" si="1"/>
        <v>0</v>
      </c>
      <c r="M64" s="344">
        <f t="shared" si="2"/>
        <v>0.4695660386984058</v>
      </c>
    </row>
    <row r="65" spans="1:13" x14ac:dyDescent="0.2">
      <c r="A65" s="297"/>
      <c r="B65" s="338"/>
      <c r="C65" s="339"/>
      <c r="D65" s="340"/>
      <c r="E65" s="335">
        <v>5320</v>
      </c>
      <c r="F65" s="336" t="s">
        <v>569</v>
      </c>
      <c r="G65" s="341">
        <f t="shared" si="0"/>
        <v>0</v>
      </c>
      <c r="H65" s="342">
        <v>0</v>
      </c>
      <c r="I65" s="342">
        <v>965540.84</v>
      </c>
      <c r="J65" s="342">
        <v>497756</v>
      </c>
      <c r="K65" s="342">
        <v>497756</v>
      </c>
      <c r="L65" s="343">
        <f t="shared" si="1"/>
        <v>0</v>
      </c>
      <c r="M65" s="344">
        <f t="shared" si="2"/>
        <v>0.51552039994496768</v>
      </c>
    </row>
    <row r="66" spans="1:13" x14ac:dyDescent="0.2">
      <c r="A66" s="297"/>
      <c r="B66" s="338" t="s">
        <v>587</v>
      </c>
      <c r="C66" s="339"/>
      <c r="D66" s="340" t="s">
        <v>588</v>
      </c>
      <c r="E66" s="335">
        <v>5110</v>
      </c>
      <c r="F66" s="336" t="s">
        <v>521</v>
      </c>
      <c r="G66" s="341">
        <f t="shared" si="0"/>
        <v>0</v>
      </c>
      <c r="H66" s="342">
        <v>0</v>
      </c>
      <c r="I66" s="342">
        <v>156348.28</v>
      </c>
      <c r="J66" s="342">
        <v>156348.28</v>
      </c>
      <c r="K66" s="342">
        <v>156348.28</v>
      </c>
      <c r="L66" s="343">
        <f t="shared" si="1"/>
        <v>0</v>
      </c>
      <c r="M66" s="344">
        <f t="shared" si="2"/>
        <v>1</v>
      </c>
    </row>
    <row r="67" spans="1:13" ht="22.5" x14ac:dyDescent="0.2">
      <c r="A67" s="297"/>
      <c r="B67" s="338" t="s">
        <v>589</v>
      </c>
      <c r="C67" s="339"/>
      <c r="D67" s="340" t="s">
        <v>590</v>
      </c>
      <c r="E67" s="335">
        <v>5150</v>
      </c>
      <c r="F67" s="336" t="s">
        <v>525</v>
      </c>
      <c r="G67" s="341">
        <f t="shared" si="0"/>
        <v>0</v>
      </c>
      <c r="H67" s="342">
        <v>0</v>
      </c>
      <c r="I67" s="342">
        <v>1247203.92</v>
      </c>
      <c r="J67" s="342">
        <v>1247203.92</v>
      </c>
      <c r="K67" s="342">
        <v>1247203.92</v>
      </c>
      <c r="L67" s="343">
        <f t="shared" si="1"/>
        <v>0</v>
      </c>
      <c r="M67" s="344">
        <f t="shared" si="2"/>
        <v>1</v>
      </c>
    </row>
    <row r="68" spans="1:13" x14ac:dyDescent="0.2">
      <c r="A68" s="297"/>
      <c r="B68" s="338" t="s">
        <v>591</v>
      </c>
      <c r="C68" s="339"/>
      <c r="D68" s="340" t="s">
        <v>592</v>
      </c>
      <c r="E68" s="335">
        <v>5110</v>
      </c>
      <c r="F68" s="336" t="s">
        <v>521</v>
      </c>
      <c r="G68" s="341">
        <f t="shared" si="0"/>
        <v>0</v>
      </c>
      <c r="H68" s="342">
        <v>0</v>
      </c>
      <c r="I68" s="342">
        <v>225822.68</v>
      </c>
      <c r="J68" s="342">
        <v>0</v>
      </c>
      <c r="K68" s="342">
        <v>0</v>
      </c>
      <c r="L68" s="343">
        <f t="shared" si="1"/>
        <v>0</v>
      </c>
      <c r="M68" s="344">
        <f t="shared" si="2"/>
        <v>0</v>
      </c>
    </row>
    <row r="69" spans="1:13" ht="33.75" customHeight="1" x14ac:dyDescent="0.2">
      <c r="A69" s="297"/>
      <c r="B69" s="338" t="s">
        <v>593</v>
      </c>
      <c r="C69" s="339"/>
      <c r="D69" s="340" t="s">
        <v>594</v>
      </c>
      <c r="E69" s="335">
        <v>5310</v>
      </c>
      <c r="F69" s="336" t="s">
        <v>538</v>
      </c>
      <c r="G69" s="341">
        <f t="shared" si="0"/>
        <v>0</v>
      </c>
      <c r="H69" s="342">
        <v>0</v>
      </c>
      <c r="I69" s="342">
        <v>1471736.72</v>
      </c>
      <c r="J69" s="342">
        <v>0</v>
      </c>
      <c r="K69" s="342">
        <v>0</v>
      </c>
      <c r="L69" s="343">
        <f t="shared" si="1"/>
        <v>0</v>
      </c>
      <c r="M69" s="344">
        <f t="shared" si="2"/>
        <v>0</v>
      </c>
    </row>
    <row r="70" spans="1:13" x14ac:dyDescent="0.2">
      <c r="A70" s="297"/>
      <c r="B70" s="338"/>
      <c r="C70" s="339"/>
      <c r="D70" s="340"/>
      <c r="E70" s="335">
        <v>5320</v>
      </c>
      <c r="F70" s="336" t="s">
        <v>569</v>
      </c>
      <c r="G70" s="341">
        <f t="shared" si="0"/>
        <v>0</v>
      </c>
      <c r="H70" s="342">
        <v>0</v>
      </c>
      <c r="I70" s="342">
        <v>186406.63</v>
      </c>
      <c r="J70" s="342">
        <v>0</v>
      </c>
      <c r="K70" s="342">
        <v>0</v>
      </c>
      <c r="L70" s="343">
        <f t="shared" si="1"/>
        <v>0</v>
      </c>
      <c r="M70" s="344">
        <f t="shared" si="2"/>
        <v>0</v>
      </c>
    </row>
    <row r="71" spans="1:13" ht="12.75" customHeight="1" x14ac:dyDescent="0.2">
      <c r="A71" s="297"/>
      <c r="B71" s="338" t="s">
        <v>595</v>
      </c>
      <c r="C71" s="339"/>
      <c r="D71" s="340" t="s">
        <v>596</v>
      </c>
      <c r="E71" s="335">
        <v>5310</v>
      </c>
      <c r="F71" s="336" t="s">
        <v>538</v>
      </c>
      <c r="G71" s="341">
        <f t="shared" si="0"/>
        <v>15000000</v>
      </c>
      <c r="H71" s="342">
        <v>15000000</v>
      </c>
      <c r="I71" s="342">
        <v>15000000</v>
      </c>
      <c r="J71" s="342">
        <v>0</v>
      </c>
      <c r="K71" s="342">
        <v>0</v>
      </c>
      <c r="L71" s="343">
        <f t="shared" si="1"/>
        <v>0</v>
      </c>
      <c r="M71" s="344">
        <f t="shared" si="2"/>
        <v>0</v>
      </c>
    </row>
    <row r="72" spans="1:13" ht="22.5" x14ac:dyDescent="0.2">
      <c r="A72" s="297"/>
      <c r="B72" s="338" t="s">
        <v>597</v>
      </c>
      <c r="C72" s="339"/>
      <c r="D72" s="340" t="s">
        <v>598</v>
      </c>
      <c r="E72" s="335">
        <v>5150</v>
      </c>
      <c r="F72" s="336" t="s">
        <v>525</v>
      </c>
      <c r="G72" s="341">
        <f t="shared" si="0"/>
        <v>56475000</v>
      </c>
      <c r="H72" s="342">
        <v>56475000</v>
      </c>
      <c r="I72" s="342">
        <v>56475000</v>
      </c>
      <c r="J72" s="342">
        <v>0</v>
      </c>
      <c r="K72" s="342">
        <v>0</v>
      </c>
      <c r="L72" s="343">
        <f t="shared" si="1"/>
        <v>0</v>
      </c>
      <c r="M72" s="344">
        <f t="shared" si="2"/>
        <v>0</v>
      </c>
    </row>
    <row r="73" spans="1:13" x14ac:dyDescent="0.2">
      <c r="A73" s="297"/>
      <c r="B73" s="338" t="s">
        <v>599</v>
      </c>
      <c r="C73" s="339"/>
      <c r="D73" s="340" t="s">
        <v>600</v>
      </c>
      <c r="E73" s="335">
        <v>5310</v>
      </c>
      <c r="F73" s="336" t="s">
        <v>538</v>
      </c>
      <c r="G73" s="341">
        <f t="shared" ref="G73:G111" si="3">+H73</f>
        <v>0</v>
      </c>
      <c r="H73" s="342">
        <v>0</v>
      </c>
      <c r="I73" s="342">
        <v>1525928.5</v>
      </c>
      <c r="J73" s="342">
        <v>1525928.5</v>
      </c>
      <c r="K73" s="342">
        <v>1525928.5</v>
      </c>
      <c r="L73" s="343">
        <f t="shared" ref="L73:L111" si="4">IFERROR(K73/H73,0)</f>
        <v>0</v>
      </c>
      <c r="M73" s="344">
        <f t="shared" ref="M73:M111" si="5">IFERROR(K73/I73,0)</f>
        <v>1</v>
      </c>
    </row>
    <row r="74" spans="1:13" x14ac:dyDescent="0.2">
      <c r="A74" s="297"/>
      <c r="B74" s="338" t="s">
        <v>601</v>
      </c>
      <c r="C74" s="339"/>
      <c r="D74" s="340" t="s">
        <v>602</v>
      </c>
      <c r="E74" s="335">
        <v>5110</v>
      </c>
      <c r="F74" s="336" t="s">
        <v>521</v>
      </c>
      <c r="G74" s="341">
        <f t="shared" si="3"/>
        <v>0</v>
      </c>
      <c r="H74" s="342">
        <v>0</v>
      </c>
      <c r="I74" s="342">
        <v>1561781.04</v>
      </c>
      <c r="J74" s="342">
        <v>1561781.04</v>
      </c>
      <c r="K74" s="342">
        <v>1561781.04</v>
      </c>
      <c r="L74" s="343">
        <f t="shared" si="4"/>
        <v>0</v>
      </c>
      <c r="M74" s="344">
        <f t="shared" si="5"/>
        <v>1</v>
      </c>
    </row>
    <row r="75" spans="1:13" x14ac:dyDescent="0.2">
      <c r="A75" s="297"/>
      <c r="B75" s="338" t="s">
        <v>603</v>
      </c>
      <c r="C75" s="339"/>
      <c r="D75" s="340" t="s">
        <v>604</v>
      </c>
      <c r="E75" s="335">
        <v>5310</v>
      </c>
      <c r="F75" s="336" t="s">
        <v>538</v>
      </c>
      <c r="G75" s="341">
        <f t="shared" si="3"/>
        <v>0</v>
      </c>
      <c r="H75" s="342">
        <v>0</v>
      </c>
      <c r="I75" s="342">
        <v>32154280.120000001</v>
      </c>
      <c r="J75" s="342">
        <v>32154280.120000001</v>
      </c>
      <c r="K75" s="342">
        <v>32154280.120000001</v>
      </c>
      <c r="L75" s="343">
        <f t="shared" si="4"/>
        <v>0</v>
      </c>
      <c r="M75" s="344">
        <f t="shared" si="5"/>
        <v>1</v>
      </c>
    </row>
    <row r="76" spans="1:13" x14ac:dyDescent="0.2">
      <c r="A76" s="297"/>
      <c r="B76" s="338" t="s">
        <v>605</v>
      </c>
      <c r="C76" s="339"/>
      <c r="D76" s="340" t="s">
        <v>606</v>
      </c>
      <c r="E76" s="335">
        <v>5310</v>
      </c>
      <c r="F76" s="336" t="s">
        <v>538</v>
      </c>
      <c r="G76" s="341">
        <f t="shared" si="3"/>
        <v>0</v>
      </c>
      <c r="H76" s="342">
        <v>0</v>
      </c>
      <c r="I76" s="342">
        <v>2149132</v>
      </c>
      <c r="J76" s="342">
        <v>2149132</v>
      </c>
      <c r="K76" s="342">
        <v>2149132</v>
      </c>
      <c r="L76" s="343">
        <f t="shared" si="4"/>
        <v>0</v>
      </c>
      <c r="M76" s="344">
        <f t="shared" si="5"/>
        <v>1</v>
      </c>
    </row>
    <row r="77" spans="1:13" x14ac:dyDescent="0.2">
      <c r="A77" s="297"/>
      <c r="B77" s="338" t="s">
        <v>607</v>
      </c>
      <c r="C77" s="339"/>
      <c r="D77" s="340" t="s">
        <v>608</v>
      </c>
      <c r="E77" s="335">
        <v>5310</v>
      </c>
      <c r="F77" s="336" t="s">
        <v>538</v>
      </c>
      <c r="G77" s="341">
        <f t="shared" si="3"/>
        <v>0</v>
      </c>
      <c r="H77" s="342">
        <v>0</v>
      </c>
      <c r="I77" s="342">
        <v>438480</v>
      </c>
      <c r="J77" s="342">
        <v>438480</v>
      </c>
      <c r="K77" s="342">
        <v>438480</v>
      </c>
      <c r="L77" s="343">
        <f t="shared" si="4"/>
        <v>0</v>
      </c>
      <c r="M77" s="344">
        <f t="shared" si="5"/>
        <v>1</v>
      </c>
    </row>
    <row r="78" spans="1:13" x14ac:dyDescent="0.2">
      <c r="A78" s="297"/>
      <c r="B78" s="338" t="s">
        <v>609</v>
      </c>
      <c r="C78" s="339"/>
      <c r="D78" s="340" t="s">
        <v>610</v>
      </c>
      <c r="E78" s="335">
        <v>5310</v>
      </c>
      <c r="F78" s="336" t="s">
        <v>538</v>
      </c>
      <c r="G78" s="341">
        <f t="shared" si="3"/>
        <v>0</v>
      </c>
      <c r="H78" s="342">
        <v>0</v>
      </c>
      <c r="I78" s="342">
        <v>1600000</v>
      </c>
      <c r="J78" s="342">
        <v>0</v>
      </c>
      <c r="K78" s="342">
        <v>0</v>
      </c>
      <c r="L78" s="343">
        <f t="shared" si="4"/>
        <v>0</v>
      </c>
      <c r="M78" s="344">
        <f t="shared" si="5"/>
        <v>0</v>
      </c>
    </row>
    <row r="79" spans="1:13" x14ac:dyDescent="0.2">
      <c r="A79" s="297"/>
      <c r="B79" s="338" t="s">
        <v>611</v>
      </c>
      <c r="C79" s="339"/>
      <c r="D79" s="340" t="s">
        <v>612</v>
      </c>
      <c r="E79" s="335">
        <v>5310</v>
      </c>
      <c r="F79" s="336" t="s">
        <v>538</v>
      </c>
      <c r="G79" s="341">
        <f t="shared" si="3"/>
        <v>0</v>
      </c>
      <c r="H79" s="342">
        <v>0</v>
      </c>
      <c r="I79" s="342">
        <v>6229200</v>
      </c>
      <c r="J79" s="342">
        <v>0</v>
      </c>
      <c r="K79" s="342">
        <v>0</v>
      </c>
      <c r="L79" s="343">
        <f t="shared" si="4"/>
        <v>0</v>
      </c>
      <c r="M79" s="344">
        <f t="shared" si="5"/>
        <v>0</v>
      </c>
    </row>
    <row r="80" spans="1:13" x14ac:dyDescent="0.2">
      <c r="A80" s="297"/>
      <c r="B80" s="338"/>
      <c r="C80" s="339"/>
      <c r="D80" s="340"/>
      <c r="E80" s="335">
        <v>5320</v>
      </c>
      <c r="F80" s="336" t="s">
        <v>569</v>
      </c>
      <c r="G80" s="341">
        <f t="shared" si="3"/>
        <v>0</v>
      </c>
      <c r="H80" s="342">
        <v>0</v>
      </c>
      <c r="I80" s="342">
        <v>339500</v>
      </c>
      <c r="J80" s="342">
        <v>0</v>
      </c>
      <c r="K80" s="342">
        <v>0</v>
      </c>
      <c r="L80" s="343">
        <f t="shared" si="4"/>
        <v>0</v>
      </c>
      <c r="M80" s="344">
        <f t="shared" si="5"/>
        <v>0</v>
      </c>
    </row>
    <row r="81" spans="1:13" x14ac:dyDescent="0.2">
      <c r="A81" s="297"/>
      <c r="B81" s="338" t="s">
        <v>613</v>
      </c>
      <c r="C81" s="339"/>
      <c r="D81" s="340" t="s">
        <v>614</v>
      </c>
      <c r="E81" s="335">
        <v>5110</v>
      </c>
      <c r="F81" s="336" t="s">
        <v>521</v>
      </c>
      <c r="G81" s="341">
        <f t="shared" si="3"/>
        <v>0</v>
      </c>
      <c r="H81" s="342">
        <v>0</v>
      </c>
      <c r="I81" s="342">
        <v>746100</v>
      </c>
      <c r="J81" s="342">
        <v>0</v>
      </c>
      <c r="K81" s="342">
        <v>0</v>
      </c>
      <c r="L81" s="343">
        <f t="shared" si="4"/>
        <v>0</v>
      </c>
      <c r="M81" s="344">
        <f t="shared" si="5"/>
        <v>0</v>
      </c>
    </row>
    <row r="82" spans="1:13" x14ac:dyDescent="0.2">
      <c r="A82" s="297"/>
      <c r="B82" s="338"/>
      <c r="C82" s="339"/>
      <c r="D82" s="340"/>
      <c r="E82" s="335">
        <v>5120</v>
      </c>
      <c r="F82" s="336" t="s">
        <v>524</v>
      </c>
      <c r="G82" s="341">
        <f t="shared" si="3"/>
        <v>0</v>
      </c>
      <c r="H82" s="342">
        <v>0</v>
      </c>
      <c r="I82" s="342">
        <v>39000</v>
      </c>
      <c r="J82" s="342">
        <v>0</v>
      </c>
      <c r="K82" s="342">
        <v>0</v>
      </c>
      <c r="L82" s="343">
        <f t="shared" si="4"/>
        <v>0</v>
      </c>
      <c r="M82" s="344">
        <f t="shared" si="5"/>
        <v>0</v>
      </c>
    </row>
    <row r="83" spans="1:13" x14ac:dyDescent="0.2">
      <c r="A83" s="297"/>
      <c r="B83" s="338" t="s">
        <v>615</v>
      </c>
      <c r="C83" s="339"/>
      <c r="D83" s="340" t="s">
        <v>616</v>
      </c>
      <c r="E83" s="335">
        <v>5310</v>
      </c>
      <c r="F83" s="336" t="s">
        <v>538</v>
      </c>
      <c r="G83" s="341">
        <f t="shared" si="3"/>
        <v>0</v>
      </c>
      <c r="H83" s="342">
        <v>0</v>
      </c>
      <c r="I83" s="342">
        <v>4800000</v>
      </c>
      <c r="J83" s="342">
        <v>0</v>
      </c>
      <c r="K83" s="342">
        <v>0</v>
      </c>
      <c r="L83" s="343">
        <f t="shared" si="4"/>
        <v>0</v>
      </c>
      <c r="M83" s="344">
        <f t="shared" si="5"/>
        <v>0</v>
      </c>
    </row>
    <row r="84" spans="1:13" x14ac:dyDescent="0.2">
      <c r="A84" s="297"/>
      <c r="B84" s="338" t="s">
        <v>617</v>
      </c>
      <c r="C84" s="339"/>
      <c r="D84" s="340" t="s">
        <v>618</v>
      </c>
      <c r="E84" s="335">
        <v>5310</v>
      </c>
      <c r="F84" s="336" t="s">
        <v>538</v>
      </c>
      <c r="G84" s="341">
        <f t="shared" si="3"/>
        <v>0</v>
      </c>
      <c r="H84" s="342">
        <v>0</v>
      </c>
      <c r="I84" s="342">
        <v>1460300</v>
      </c>
      <c r="J84" s="342">
        <v>0</v>
      </c>
      <c r="K84" s="342">
        <v>0</v>
      </c>
      <c r="L84" s="343">
        <f t="shared" si="4"/>
        <v>0</v>
      </c>
      <c r="M84" s="344">
        <f t="shared" si="5"/>
        <v>0</v>
      </c>
    </row>
    <row r="85" spans="1:13" x14ac:dyDescent="0.2">
      <c r="A85" s="297"/>
      <c r="B85" s="338"/>
      <c r="C85" s="339"/>
      <c r="D85" s="340"/>
      <c r="E85" s="335">
        <v>5320</v>
      </c>
      <c r="F85" s="336" t="s">
        <v>569</v>
      </c>
      <c r="G85" s="341">
        <f t="shared" si="3"/>
        <v>0</v>
      </c>
      <c r="H85" s="342">
        <v>0</v>
      </c>
      <c r="I85" s="342">
        <v>64000</v>
      </c>
      <c r="J85" s="342">
        <v>0</v>
      </c>
      <c r="K85" s="342">
        <v>0</v>
      </c>
      <c r="L85" s="343">
        <f t="shared" si="4"/>
        <v>0</v>
      </c>
      <c r="M85" s="344">
        <f t="shared" si="5"/>
        <v>0</v>
      </c>
    </row>
    <row r="86" spans="1:13" x14ac:dyDescent="0.2">
      <c r="A86" s="297"/>
      <c r="B86" s="338" t="s">
        <v>619</v>
      </c>
      <c r="C86" s="339"/>
      <c r="D86" s="340" t="s">
        <v>620</v>
      </c>
      <c r="E86" s="335">
        <v>5110</v>
      </c>
      <c r="F86" s="336" t="s">
        <v>521</v>
      </c>
      <c r="G86" s="341">
        <f t="shared" si="3"/>
        <v>0</v>
      </c>
      <c r="H86" s="342">
        <v>0</v>
      </c>
      <c r="I86" s="342">
        <v>437000</v>
      </c>
      <c r="J86" s="342">
        <v>0</v>
      </c>
      <c r="K86" s="342">
        <v>0</v>
      </c>
      <c r="L86" s="343">
        <f t="shared" si="4"/>
        <v>0</v>
      </c>
      <c r="M86" s="344">
        <f t="shared" si="5"/>
        <v>0</v>
      </c>
    </row>
    <row r="87" spans="1:13" x14ac:dyDescent="0.2">
      <c r="A87" s="297"/>
      <c r="B87" s="338" t="s">
        <v>621</v>
      </c>
      <c r="C87" s="339"/>
      <c r="D87" s="340" t="s">
        <v>622</v>
      </c>
      <c r="E87" s="335">
        <v>5310</v>
      </c>
      <c r="F87" s="336" t="s">
        <v>538</v>
      </c>
      <c r="G87" s="341">
        <f t="shared" si="3"/>
        <v>0</v>
      </c>
      <c r="H87" s="342">
        <v>0</v>
      </c>
      <c r="I87" s="342">
        <v>1544700</v>
      </c>
      <c r="J87" s="342">
        <v>0</v>
      </c>
      <c r="K87" s="342">
        <v>0</v>
      </c>
      <c r="L87" s="343">
        <f t="shared" si="4"/>
        <v>0</v>
      </c>
      <c r="M87" s="344">
        <f t="shared" si="5"/>
        <v>0</v>
      </c>
    </row>
    <row r="88" spans="1:13" x14ac:dyDescent="0.2">
      <c r="A88" s="297"/>
      <c r="B88" s="338" t="s">
        <v>623</v>
      </c>
      <c r="C88" s="339"/>
      <c r="D88" s="340" t="s">
        <v>624</v>
      </c>
      <c r="E88" s="335">
        <v>5120</v>
      </c>
      <c r="F88" s="336" t="s">
        <v>524</v>
      </c>
      <c r="G88" s="341">
        <f t="shared" si="3"/>
        <v>0</v>
      </c>
      <c r="H88" s="342">
        <v>0</v>
      </c>
      <c r="I88" s="342">
        <v>4000</v>
      </c>
      <c r="J88" s="342">
        <v>0</v>
      </c>
      <c r="K88" s="342">
        <v>0</v>
      </c>
      <c r="L88" s="343">
        <f t="shared" si="4"/>
        <v>0</v>
      </c>
      <c r="M88" s="344">
        <f t="shared" si="5"/>
        <v>0</v>
      </c>
    </row>
    <row r="89" spans="1:13" x14ac:dyDescent="0.2">
      <c r="A89" s="297"/>
      <c r="B89" s="338" t="s">
        <v>625</v>
      </c>
      <c r="C89" s="339"/>
      <c r="D89" s="340" t="s">
        <v>626</v>
      </c>
      <c r="E89" s="335">
        <v>5310</v>
      </c>
      <c r="F89" s="336" t="s">
        <v>538</v>
      </c>
      <c r="G89" s="341">
        <f t="shared" si="3"/>
        <v>0</v>
      </c>
      <c r="H89" s="342">
        <v>0</v>
      </c>
      <c r="I89" s="342">
        <v>21500</v>
      </c>
      <c r="J89" s="342">
        <v>0</v>
      </c>
      <c r="K89" s="342">
        <v>0</v>
      </c>
      <c r="L89" s="343">
        <f t="shared" si="4"/>
        <v>0</v>
      </c>
      <c r="M89" s="344">
        <f t="shared" si="5"/>
        <v>0</v>
      </c>
    </row>
    <row r="90" spans="1:13" x14ac:dyDescent="0.2">
      <c r="A90" s="297"/>
      <c r="B90" s="338" t="s">
        <v>627</v>
      </c>
      <c r="C90" s="339"/>
      <c r="D90" s="340" t="s">
        <v>628</v>
      </c>
      <c r="E90" s="335">
        <v>5110</v>
      </c>
      <c r="F90" s="336" t="s">
        <v>521</v>
      </c>
      <c r="G90" s="341">
        <f t="shared" si="3"/>
        <v>0</v>
      </c>
      <c r="H90" s="342">
        <v>0</v>
      </c>
      <c r="I90" s="342">
        <v>80000</v>
      </c>
      <c r="J90" s="342">
        <v>0</v>
      </c>
      <c r="K90" s="342">
        <v>0</v>
      </c>
      <c r="L90" s="343">
        <f t="shared" si="4"/>
        <v>0</v>
      </c>
      <c r="M90" s="344">
        <f t="shared" si="5"/>
        <v>0</v>
      </c>
    </row>
    <row r="91" spans="1:13" x14ac:dyDescent="0.2">
      <c r="A91" s="297"/>
      <c r="B91" s="338"/>
      <c r="C91" s="339"/>
      <c r="D91" s="340"/>
      <c r="E91" s="335">
        <v>5120</v>
      </c>
      <c r="F91" s="336" t="s">
        <v>524</v>
      </c>
      <c r="G91" s="341">
        <f t="shared" si="3"/>
        <v>0</v>
      </c>
      <c r="H91" s="342">
        <v>0</v>
      </c>
      <c r="I91" s="342">
        <v>47000</v>
      </c>
      <c r="J91" s="342">
        <v>0</v>
      </c>
      <c r="K91" s="342">
        <v>0</v>
      </c>
      <c r="L91" s="343">
        <f t="shared" si="4"/>
        <v>0</v>
      </c>
      <c r="M91" s="344">
        <f t="shared" si="5"/>
        <v>0</v>
      </c>
    </row>
    <row r="92" spans="1:13" ht="37.5" customHeight="1" x14ac:dyDescent="0.2">
      <c r="A92" s="297"/>
      <c r="B92" s="338" t="s">
        <v>629</v>
      </c>
      <c r="C92" s="339"/>
      <c r="D92" s="340" t="s">
        <v>630</v>
      </c>
      <c r="E92" s="335">
        <v>5310</v>
      </c>
      <c r="F92" s="336" t="s">
        <v>538</v>
      </c>
      <c r="G92" s="341">
        <f t="shared" si="3"/>
        <v>0</v>
      </c>
      <c r="H92" s="342">
        <v>0</v>
      </c>
      <c r="I92" s="342">
        <v>5300000</v>
      </c>
      <c r="J92" s="342">
        <v>0</v>
      </c>
      <c r="K92" s="342">
        <v>0</v>
      </c>
      <c r="L92" s="343">
        <f t="shared" si="4"/>
        <v>0</v>
      </c>
      <c r="M92" s="344">
        <f t="shared" si="5"/>
        <v>0</v>
      </c>
    </row>
    <row r="93" spans="1:13" ht="12.75" customHeight="1" x14ac:dyDescent="0.2">
      <c r="A93" s="297"/>
      <c r="B93" s="338" t="s">
        <v>631</v>
      </c>
      <c r="C93" s="339"/>
      <c r="D93" s="340" t="s">
        <v>632</v>
      </c>
      <c r="E93" s="335">
        <v>5310</v>
      </c>
      <c r="F93" s="336" t="s">
        <v>538</v>
      </c>
      <c r="G93" s="341">
        <f t="shared" si="3"/>
        <v>15000000</v>
      </c>
      <c r="H93" s="342">
        <v>15000000</v>
      </c>
      <c r="I93" s="342">
        <v>15000000</v>
      </c>
      <c r="J93" s="342">
        <v>0</v>
      </c>
      <c r="K93" s="342">
        <v>0</v>
      </c>
      <c r="L93" s="343">
        <f t="shared" si="4"/>
        <v>0</v>
      </c>
      <c r="M93" s="344">
        <f t="shared" si="5"/>
        <v>0</v>
      </c>
    </row>
    <row r="94" spans="1:13" ht="22.5" customHeight="1" x14ac:dyDescent="0.2">
      <c r="A94" s="297"/>
      <c r="B94" s="338" t="s">
        <v>633</v>
      </c>
      <c r="C94" s="339"/>
      <c r="D94" s="340" t="s">
        <v>634</v>
      </c>
      <c r="E94" s="335">
        <v>5310</v>
      </c>
      <c r="F94" s="336" t="s">
        <v>538</v>
      </c>
      <c r="G94" s="341">
        <f t="shared" si="3"/>
        <v>24000000</v>
      </c>
      <c r="H94" s="342">
        <v>24000000</v>
      </c>
      <c r="I94" s="342">
        <v>24000000</v>
      </c>
      <c r="J94" s="342">
        <v>0</v>
      </c>
      <c r="K94" s="342">
        <v>0</v>
      </c>
      <c r="L94" s="343">
        <f t="shared" si="4"/>
        <v>0</v>
      </c>
      <c r="M94" s="344">
        <f t="shared" si="5"/>
        <v>0</v>
      </c>
    </row>
    <row r="95" spans="1:13" ht="19.5" customHeight="1" x14ac:dyDescent="0.2">
      <c r="A95" s="297"/>
      <c r="B95" s="338" t="s">
        <v>635</v>
      </c>
      <c r="C95" s="339"/>
      <c r="D95" s="340" t="s">
        <v>636</v>
      </c>
      <c r="E95" s="335">
        <v>5150</v>
      </c>
      <c r="F95" s="336" t="s">
        <v>525</v>
      </c>
      <c r="G95" s="341">
        <f t="shared" si="3"/>
        <v>0</v>
      </c>
      <c r="H95" s="342">
        <v>0</v>
      </c>
      <c r="I95" s="342">
        <v>130301.49</v>
      </c>
      <c r="J95" s="342">
        <v>0</v>
      </c>
      <c r="K95" s="342">
        <v>0</v>
      </c>
      <c r="L95" s="343">
        <f t="shared" si="4"/>
        <v>0</v>
      </c>
      <c r="M95" s="344">
        <f t="shared" si="5"/>
        <v>0</v>
      </c>
    </row>
    <row r="96" spans="1:13" ht="33.75" x14ac:dyDescent="0.2">
      <c r="A96" s="297"/>
      <c r="B96" s="338" t="s">
        <v>637</v>
      </c>
      <c r="C96" s="339"/>
      <c r="D96" s="340" t="s">
        <v>638</v>
      </c>
      <c r="E96" s="335">
        <v>5690</v>
      </c>
      <c r="F96" s="336" t="s">
        <v>639</v>
      </c>
      <c r="G96" s="341">
        <f t="shared" si="3"/>
        <v>0</v>
      </c>
      <c r="H96" s="342">
        <v>0</v>
      </c>
      <c r="I96" s="342">
        <v>50000</v>
      </c>
      <c r="J96" s="342">
        <v>0</v>
      </c>
      <c r="K96" s="342">
        <v>0</v>
      </c>
      <c r="L96" s="343">
        <f t="shared" si="4"/>
        <v>0</v>
      </c>
      <c r="M96" s="344">
        <f t="shared" si="5"/>
        <v>0</v>
      </c>
    </row>
    <row r="97" spans="1:13" ht="22.5" x14ac:dyDescent="0.2">
      <c r="A97" s="297"/>
      <c r="B97" s="338" t="s">
        <v>640</v>
      </c>
      <c r="C97" s="339"/>
      <c r="D97" s="340"/>
      <c r="E97" s="335">
        <v>5150</v>
      </c>
      <c r="F97" s="336" t="s">
        <v>525</v>
      </c>
      <c r="G97" s="341">
        <f t="shared" si="3"/>
        <v>0</v>
      </c>
      <c r="H97" s="342">
        <v>0</v>
      </c>
      <c r="I97" s="342">
        <v>289597.32</v>
      </c>
      <c r="J97" s="342">
        <v>289597.32</v>
      </c>
      <c r="K97" s="342">
        <v>289597.32</v>
      </c>
      <c r="L97" s="343">
        <f t="shared" si="4"/>
        <v>0</v>
      </c>
      <c r="M97" s="344">
        <f t="shared" si="5"/>
        <v>1</v>
      </c>
    </row>
    <row r="98" spans="1:13" ht="12.75" customHeight="1" x14ac:dyDescent="0.2">
      <c r="A98" s="297"/>
      <c r="B98" s="338" t="s">
        <v>641</v>
      </c>
      <c r="C98" s="339"/>
      <c r="D98" s="340" t="s">
        <v>530</v>
      </c>
      <c r="E98" s="335">
        <v>5110</v>
      </c>
      <c r="F98" s="336" t="s">
        <v>521</v>
      </c>
      <c r="G98" s="341">
        <f t="shared" si="3"/>
        <v>0</v>
      </c>
      <c r="H98" s="342">
        <v>0</v>
      </c>
      <c r="I98" s="342">
        <v>33861.56</v>
      </c>
      <c r="J98" s="342">
        <v>33861.56</v>
      </c>
      <c r="K98" s="342">
        <v>33861.56</v>
      </c>
      <c r="L98" s="343">
        <f t="shared" si="4"/>
        <v>0</v>
      </c>
      <c r="M98" s="344">
        <f t="shared" si="5"/>
        <v>1</v>
      </c>
    </row>
    <row r="99" spans="1:13" ht="20.25" customHeight="1" x14ac:dyDescent="0.2">
      <c r="A99" s="320"/>
      <c r="B99" s="338"/>
      <c r="C99" s="339"/>
      <c r="D99" s="340"/>
      <c r="E99" s="335">
        <v>5120</v>
      </c>
      <c r="F99" s="336" t="s">
        <v>524</v>
      </c>
      <c r="G99" s="341">
        <f t="shared" si="3"/>
        <v>0</v>
      </c>
      <c r="H99" s="342">
        <v>0</v>
      </c>
      <c r="I99" s="342">
        <v>70951.98</v>
      </c>
      <c r="J99" s="342">
        <v>70951.98</v>
      </c>
      <c r="K99" s="342">
        <v>70951.98</v>
      </c>
      <c r="L99" s="343">
        <f t="shared" si="4"/>
        <v>0</v>
      </c>
      <c r="M99" s="344">
        <f t="shared" si="5"/>
        <v>1</v>
      </c>
    </row>
    <row r="100" spans="1:13" s="351" customFormat="1" ht="22.5" x14ac:dyDescent="0.2">
      <c r="A100" s="350"/>
      <c r="B100" s="338"/>
      <c r="C100" s="339"/>
      <c r="D100" s="340"/>
      <c r="E100" s="335">
        <v>5190</v>
      </c>
      <c r="F100" s="336" t="s">
        <v>531</v>
      </c>
      <c r="G100" s="341">
        <f t="shared" si="3"/>
        <v>0</v>
      </c>
      <c r="H100" s="342">
        <v>0</v>
      </c>
      <c r="I100" s="342">
        <v>49905.15</v>
      </c>
      <c r="J100" s="342">
        <v>7616.15</v>
      </c>
      <c r="K100" s="342">
        <v>7616.15</v>
      </c>
      <c r="L100" s="343">
        <f t="shared" si="4"/>
        <v>0</v>
      </c>
      <c r="M100" s="344">
        <f t="shared" si="5"/>
        <v>0.15261250592373732</v>
      </c>
    </row>
    <row r="101" spans="1:13" s="351" customFormat="1" ht="22.5" x14ac:dyDescent="0.2">
      <c r="A101" s="350"/>
      <c r="B101" s="338" t="s">
        <v>642</v>
      </c>
      <c r="C101" s="339"/>
      <c r="D101" s="340"/>
      <c r="E101" s="335">
        <v>5150</v>
      </c>
      <c r="F101" s="336" t="s">
        <v>525</v>
      </c>
      <c r="G101" s="341">
        <f t="shared" si="3"/>
        <v>0</v>
      </c>
      <c r="H101" s="342">
        <v>0</v>
      </c>
      <c r="I101" s="342">
        <v>518800</v>
      </c>
      <c r="J101" s="342">
        <v>0</v>
      </c>
      <c r="K101" s="342">
        <v>0</v>
      </c>
      <c r="L101" s="343">
        <f t="shared" si="4"/>
        <v>0</v>
      </c>
      <c r="M101" s="344">
        <f t="shared" si="5"/>
        <v>0</v>
      </c>
    </row>
    <row r="102" spans="1:13" s="351" customFormat="1" ht="12.75" customHeight="1" x14ac:dyDescent="0.2">
      <c r="A102" s="350"/>
      <c r="B102" s="338"/>
      <c r="C102" s="339"/>
      <c r="D102" s="340"/>
      <c r="E102" s="335">
        <v>5410</v>
      </c>
      <c r="F102" s="336" t="s">
        <v>643</v>
      </c>
      <c r="G102" s="341">
        <f t="shared" si="3"/>
        <v>0</v>
      </c>
      <c r="H102" s="342">
        <v>0</v>
      </c>
      <c r="I102" s="342">
        <v>450000</v>
      </c>
      <c r="J102" s="342">
        <v>0</v>
      </c>
      <c r="K102" s="342">
        <v>0</v>
      </c>
      <c r="L102" s="343">
        <f t="shared" si="4"/>
        <v>0</v>
      </c>
      <c r="M102" s="344">
        <f t="shared" si="5"/>
        <v>0</v>
      </c>
    </row>
    <row r="103" spans="1:13" s="351" customFormat="1" ht="12.75" customHeight="1" x14ac:dyDescent="0.2">
      <c r="A103" s="350"/>
      <c r="B103" s="338" t="s">
        <v>644</v>
      </c>
      <c r="C103" s="339"/>
      <c r="D103" s="340" t="s">
        <v>530</v>
      </c>
      <c r="E103" s="335">
        <v>5670</v>
      </c>
      <c r="F103" s="336" t="s">
        <v>534</v>
      </c>
      <c r="G103" s="341">
        <f t="shared" si="3"/>
        <v>0</v>
      </c>
      <c r="H103" s="342">
        <v>0</v>
      </c>
      <c r="I103" s="342">
        <v>4990</v>
      </c>
      <c r="J103" s="342">
        <v>0</v>
      </c>
      <c r="K103" s="342">
        <v>0</v>
      </c>
      <c r="L103" s="343">
        <f t="shared" si="4"/>
        <v>0</v>
      </c>
      <c r="M103" s="344">
        <f t="shared" si="5"/>
        <v>0</v>
      </c>
    </row>
    <row r="104" spans="1:13" s="351" customFormat="1" ht="12.75" customHeight="1" x14ac:dyDescent="0.2">
      <c r="A104" s="350"/>
      <c r="B104" s="338" t="s">
        <v>645</v>
      </c>
      <c r="C104" s="339"/>
      <c r="D104" s="340" t="s">
        <v>646</v>
      </c>
      <c r="E104" s="335">
        <v>5230</v>
      </c>
      <c r="F104" s="336" t="s">
        <v>647</v>
      </c>
      <c r="G104" s="341">
        <f t="shared" si="3"/>
        <v>0</v>
      </c>
      <c r="H104" s="342">
        <v>0</v>
      </c>
      <c r="I104" s="342">
        <v>269994.56</v>
      </c>
      <c r="J104" s="342">
        <v>269994.56</v>
      </c>
      <c r="K104" s="342">
        <v>269994.56</v>
      </c>
      <c r="L104" s="343">
        <f t="shared" si="4"/>
        <v>0</v>
      </c>
      <c r="M104" s="344">
        <f t="shared" si="5"/>
        <v>1</v>
      </c>
    </row>
    <row r="105" spans="1:13" s="351" customFormat="1" ht="12.75" customHeight="1" x14ac:dyDescent="0.2">
      <c r="A105" s="350"/>
      <c r="B105" s="338" t="s">
        <v>648</v>
      </c>
      <c r="C105" s="339"/>
      <c r="D105" s="340" t="s">
        <v>649</v>
      </c>
      <c r="E105" s="335">
        <v>5110</v>
      </c>
      <c r="F105" s="336" t="s">
        <v>521</v>
      </c>
      <c r="G105" s="341">
        <f t="shared" si="3"/>
        <v>0</v>
      </c>
      <c r="H105" s="342">
        <v>0</v>
      </c>
      <c r="I105" s="342">
        <v>585822.04</v>
      </c>
      <c r="J105" s="342">
        <v>0</v>
      </c>
      <c r="K105" s="342">
        <v>0</v>
      </c>
      <c r="L105" s="343">
        <f t="shared" si="4"/>
        <v>0</v>
      </c>
      <c r="M105" s="344">
        <f t="shared" si="5"/>
        <v>0</v>
      </c>
    </row>
    <row r="106" spans="1:13" s="351" customFormat="1" ht="21" customHeight="1" x14ac:dyDescent="0.2">
      <c r="A106" s="350"/>
      <c r="B106" s="338"/>
      <c r="C106" s="339"/>
      <c r="D106" s="340"/>
      <c r="E106" s="335">
        <v>5190</v>
      </c>
      <c r="F106" s="336" t="s">
        <v>531</v>
      </c>
      <c r="G106" s="341">
        <f t="shared" si="3"/>
        <v>0</v>
      </c>
      <c r="H106" s="342">
        <v>0</v>
      </c>
      <c r="I106" s="342">
        <v>72690</v>
      </c>
      <c r="J106" s="342">
        <v>0</v>
      </c>
      <c r="K106" s="342">
        <v>0</v>
      </c>
      <c r="L106" s="343">
        <f t="shared" si="4"/>
        <v>0</v>
      </c>
      <c r="M106" s="344">
        <f t="shared" si="5"/>
        <v>0</v>
      </c>
    </row>
    <row r="107" spans="1:13" s="351" customFormat="1" ht="22.5" x14ac:dyDescent="0.2">
      <c r="A107" s="350"/>
      <c r="B107" s="338" t="s">
        <v>650</v>
      </c>
      <c r="C107" s="339"/>
      <c r="D107" s="340" t="s">
        <v>651</v>
      </c>
      <c r="E107" s="335">
        <v>5150</v>
      </c>
      <c r="F107" s="336" t="s">
        <v>525</v>
      </c>
      <c r="G107" s="341">
        <f t="shared" si="3"/>
        <v>1794266</v>
      </c>
      <c r="H107" s="342">
        <v>1794266</v>
      </c>
      <c r="I107" s="342">
        <v>0</v>
      </c>
      <c r="J107" s="342">
        <v>0</v>
      </c>
      <c r="K107" s="342">
        <v>0</v>
      </c>
      <c r="L107" s="343">
        <f t="shared" si="4"/>
        <v>0</v>
      </c>
      <c r="M107" s="344">
        <f t="shared" si="5"/>
        <v>0</v>
      </c>
    </row>
    <row r="108" spans="1:13" s="351" customFormat="1" ht="18" customHeight="1" x14ac:dyDescent="0.2">
      <c r="A108" s="350"/>
      <c r="B108" s="338" t="s">
        <v>652</v>
      </c>
      <c r="C108" s="339"/>
      <c r="D108" s="340" t="s">
        <v>530</v>
      </c>
      <c r="E108" s="335">
        <v>5110</v>
      </c>
      <c r="F108" s="336" t="s">
        <v>521</v>
      </c>
      <c r="G108" s="341">
        <f t="shared" si="3"/>
        <v>0</v>
      </c>
      <c r="H108" s="342">
        <v>0</v>
      </c>
      <c r="I108" s="342">
        <v>17776.59</v>
      </c>
      <c r="J108" s="342">
        <v>17776.59</v>
      </c>
      <c r="K108" s="342">
        <v>17776.59</v>
      </c>
      <c r="L108" s="343">
        <f t="shared" si="4"/>
        <v>0</v>
      </c>
      <c r="M108" s="344">
        <f t="shared" si="5"/>
        <v>1</v>
      </c>
    </row>
    <row r="109" spans="1:13" s="351" customFormat="1" ht="22.5" x14ac:dyDescent="0.2">
      <c r="A109" s="350"/>
      <c r="B109" s="338"/>
      <c r="C109" s="339"/>
      <c r="D109" s="340"/>
      <c r="E109" s="335">
        <v>5640</v>
      </c>
      <c r="F109" s="336" t="s">
        <v>527</v>
      </c>
      <c r="G109" s="341">
        <f t="shared" si="3"/>
        <v>0</v>
      </c>
      <c r="H109" s="342">
        <v>0</v>
      </c>
      <c r="I109" s="342">
        <v>774500</v>
      </c>
      <c r="J109" s="342">
        <v>774500</v>
      </c>
      <c r="K109" s="342">
        <v>774500</v>
      </c>
      <c r="L109" s="343">
        <f t="shared" si="4"/>
        <v>0</v>
      </c>
      <c r="M109" s="344">
        <f t="shared" si="5"/>
        <v>1</v>
      </c>
    </row>
    <row r="110" spans="1:13" s="351" customFormat="1" ht="22.5" x14ac:dyDescent="0.2">
      <c r="A110" s="350"/>
      <c r="B110" s="338" t="s">
        <v>653</v>
      </c>
      <c r="C110" s="339"/>
      <c r="D110" s="340"/>
      <c r="E110" s="335">
        <v>5150</v>
      </c>
      <c r="F110" s="336" t="s">
        <v>525</v>
      </c>
      <c r="G110" s="341">
        <f t="shared" si="3"/>
        <v>0</v>
      </c>
      <c r="H110" s="342">
        <v>0</v>
      </c>
      <c r="I110" s="342">
        <v>1794266</v>
      </c>
      <c r="J110" s="342">
        <v>0</v>
      </c>
      <c r="K110" s="342">
        <v>0</v>
      </c>
      <c r="L110" s="343">
        <f t="shared" si="4"/>
        <v>0</v>
      </c>
      <c r="M110" s="344">
        <f t="shared" si="5"/>
        <v>0</v>
      </c>
    </row>
    <row r="111" spans="1:13" s="351" customFormat="1" ht="33.75" x14ac:dyDescent="0.2">
      <c r="A111" s="350"/>
      <c r="B111" s="338" t="s">
        <v>654</v>
      </c>
      <c r="C111" s="339"/>
      <c r="D111" s="340" t="s">
        <v>655</v>
      </c>
      <c r="E111" s="335">
        <v>5150</v>
      </c>
      <c r="F111" s="336" t="s">
        <v>525</v>
      </c>
      <c r="G111" s="341">
        <f t="shared" si="3"/>
        <v>0</v>
      </c>
      <c r="H111" s="342">
        <v>0</v>
      </c>
      <c r="I111" s="342">
        <v>7600</v>
      </c>
      <c r="J111" s="342">
        <v>0</v>
      </c>
      <c r="K111" s="342">
        <v>0</v>
      </c>
      <c r="L111" s="343">
        <f t="shared" si="4"/>
        <v>0</v>
      </c>
      <c r="M111" s="344">
        <f t="shared" si="5"/>
        <v>0</v>
      </c>
    </row>
    <row r="112" spans="1:13" s="351" customFormat="1" ht="12.75" customHeight="1" x14ac:dyDescent="0.2">
      <c r="A112" s="350"/>
      <c r="B112" s="338"/>
      <c r="C112" s="339"/>
      <c r="D112" s="340"/>
      <c r="E112" s="352"/>
      <c r="F112" s="353"/>
      <c r="G112" s="354"/>
      <c r="H112" s="354"/>
      <c r="I112" s="354"/>
      <c r="J112" s="354"/>
      <c r="K112" s="354"/>
      <c r="L112" s="355"/>
      <c r="M112" s="356"/>
    </row>
    <row r="113" spans="1:13" s="351" customFormat="1" ht="12.75" customHeight="1" x14ac:dyDescent="0.2">
      <c r="A113" s="350"/>
      <c r="B113" s="338"/>
      <c r="C113" s="339"/>
      <c r="D113" s="332"/>
      <c r="E113" s="357"/>
      <c r="F113" s="332"/>
      <c r="G113" s="332"/>
      <c r="H113" s="332"/>
      <c r="I113" s="332"/>
      <c r="J113" s="332"/>
      <c r="K113" s="332"/>
      <c r="L113" s="332"/>
      <c r="M113" s="333"/>
    </row>
    <row r="114" spans="1:13" s="351" customFormat="1" ht="12.75" customHeight="1" x14ac:dyDescent="0.2">
      <c r="A114" s="350"/>
      <c r="B114" s="358" t="s">
        <v>656</v>
      </c>
      <c r="C114" s="359"/>
      <c r="D114" s="359"/>
      <c r="E114" s="359"/>
      <c r="F114" s="359"/>
      <c r="G114" s="360">
        <f>SUM(G9:G111)</f>
        <v>172056966</v>
      </c>
      <c r="H114" s="360">
        <f>SUM(H9:H111)</f>
        <v>172056966</v>
      </c>
      <c r="I114" s="360">
        <f>SUM(I9:I111)</f>
        <v>283963327.94</v>
      </c>
      <c r="J114" s="360">
        <f>SUM(J9:J111)</f>
        <v>63238822.510000013</v>
      </c>
      <c r="K114" s="360">
        <f>SUM(K9:K111)</f>
        <v>63238822.510000013</v>
      </c>
      <c r="L114" s="361">
        <f>IFERROR(K114/H114,0)</f>
        <v>0.36754584240431171</v>
      </c>
      <c r="M114" s="362">
        <f>IFERROR(K114/I114,0)</f>
        <v>0.22270066690922166</v>
      </c>
    </row>
    <row r="115" spans="1:13" s="351" customFormat="1" ht="12.75" customHeight="1" x14ac:dyDescent="0.2">
      <c r="A115" s="350"/>
      <c r="B115" s="338"/>
      <c r="C115" s="339"/>
      <c r="D115" s="332"/>
      <c r="E115" s="357"/>
      <c r="F115" s="332"/>
      <c r="G115" s="332"/>
      <c r="H115" s="332"/>
      <c r="I115" s="332"/>
      <c r="J115" s="332"/>
      <c r="K115" s="332"/>
      <c r="L115" s="332"/>
      <c r="M115" s="333"/>
    </row>
    <row r="116" spans="1:13" s="351" customFormat="1" ht="12.75" customHeight="1" x14ac:dyDescent="0.2">
      <c r="A116" s="350"/>
      <c r="B116" s="363" t="s">
        <v>657</v>
      </c>
      <c r="C116" s="329"/>
      <c r="D116" s="329"/>
      <c r="E116" s="330"/>
      <c r="F116" s="331"/>
      <c r="G116" s="332"/>
      <c r="H116" s="332"/>
      <c r="I116" s="332"/>
      <c r="J116" s="332"/>
      <c r="K116" s="332"/>
      <c r="L116" s="332"/>
      <c r="M116" s="333"/>
    </row>
    <row r="117" spans="1:13" s="351" customFormat="1" ht="12.75" customHeight="1" x14ac:dyDescent="0.2">
      <c r="A117" s="350"/>
      <c r="B117" s="328"/>
      <c r="C117" s="329" t="s">
        <v>658</v>
      </c>
      <c r="D117" s="329"/>
      <c r="E117" s="330"/>
      <c r="F117" s="331"/>
      <c r="G117" s="332"/>
      <c r="H117" s="332"/>
      <c r="I117" s="332"/>
      <c r="J117" s="332"/>
      <c r="K117" s="332"/>
      <c r="L117" s="332"/>
      <c r="M117" s="333"/>
    </row>
    <row r="118" spans="1:13" s="351" customFormat="1" ht="12.75" customHeight="1" x14ac:dyDescent="0.2">
      <c r="A118" s="350"/>
      <c r="B118" s="364"/>
      <c r="C118" s="365"/>
      <c r="D118" s="365"/>
      <c r="E118" s="352"/>
      <c r="F118" s="365"/>
      <c r="G118" s="332"/>
      <c r="H118" s="332"/>
      <c r="I118" s="332"/>
      <c r="J118" s="332"/>
      <c r="K118" s="332"/>
      <c r="L118" s="332"/>
      <c r="M118" s="333"/>
    </row>
    <row r="119" spans="1:13" s="351" customFormat="1" ht="12.75" customHeight="1" x14ac:dyDescent="0.2">
      <c r="A119" s="350"/>
      <c r="B119" s="338" t="s">
        <v>659</v>
      </c>
      <c r="C119" s="339"/>
      <c r="D119" s="332" t="s">
        <v>660</v>
      </c>
      <c r="E119" s="357">
        <v>6220</v>
      </c>
      <c r="F119" s="332" t="s">
        <v>661</v>
      </c>
      <c r="G119" s="341">
        <f t="shared" ref="G119:G142" si="6">+H119</f>
        <v>0</v>
      </c>
      <c r="H119" s="342">
        <v>0</v>
      </c>
      <c r="I119" s="342">
        <v>8357541.6699999999</v>
      </c>
      <c r="J119" s="342">
        <v>0</v>
      </c>
      <c r="K119" s="342">
        <v>0</v>
      </c>
      <c r="L119" s="343">
        <f t="shared" ref="L119:L142" si="7">IFERROR(K119/H119,0)</f>
        <v>0</v>
      </c>
      <c r="M119" s="344">
        <f t="shared" ref="M119:M142" si="8">IFERROR(K119/I119,0)</f>
        <v>0</v>
      </c>
    </row>
    <row r="120" spans="1:13" s="351" customFormat="1" ht="12.75" customHeight="1" x14ac:dyDescent="0.2">
      <c r="A120" s="350"/>
      <c r="B120" s="338" t="s">
        <v>662</v>
      </c>
      <c r="C120" s="339"/>
      <c r="D120" s="332" t="s">
        <v>571</v>
      </c>
      <c r="E120" s="357">
        <v>6220</v>
      </c>
      <c r="F120" s="332" t="s">
        <v>661</v>
      </c>
      <c r="G120" s="341">
        <f t="shared" si="6"/>
        <v>0</v>
      </c>
      <c r="H120" s="342">
        <v>0</v>
      </c>
      <c r="I120" s="342">
        <v>2613600.86</v>
      </c>
      <c r="J120" s="342">
        <v>2155182.7200000002</v>
      </c>
      <c r="K120" s="342">
        <v>2155182.7200000002</v>
      </c>
      <c r="L120" s="343">
        <f t="shared" si="7"/>
        <v>0</v>
      </c>
      <c r="M120" s="344">
        <f t="shared" si="8"/>
        <v>0.8246028507964297</v>
      </c>
    </row>
    <row r="121" spans="1:13" s="351" customFormat="1" ht="12.75" customHeight="1" x14ac:dyDescent="0.2">
      <c r="A121" s="350"/>
      <c r="B121" s="338" t="s">
        <v>663</v>
      </c>
      <c r="C121" s="339"/>
      <c r="D121" s="332" t="s">
        <v>571</v>
      </c>
      <c r="E121" s="357">
        <v>6220</v>
      </c>
      <c r="F121" s="332" t="s">
        <v>661</v>
      </c>
      <c r="G121" s="341">
        <f t="shared" si="6"/>
        <v>25000000</v>
      </c>
      <c r="H121" s="342">
        <v>25000000</v>
      </c>
      <c r="I121" s="342">
        <v>25000000</v>
      </c>
      <c r="J121" s="342">
        <v>0</v>
      </c>
      <c r="K121" s="342">
        <v>0</v>
      </c>
      <c r="L121" s="343">
        <f t="shared" si="7"/>
        <v>0</v>
      </c>
      <c r="M121" s="344">
        <f t="shared" si="8"/>
        <v>0</v>
      </c>
    </row>
    <row r="122" spans="1:13" s="351" customFormat="1" ht="12.75" customHeight="1" x14ac:dyDescent="0.2">
      <c r="A122" s="350"/>
      <c r="B122" s="338" t="s">
        <v>664</v>
      </c>
      <c r="C122" s="339"/>
      <c r="D122" s="332" t="s">
        <v>665</v>
      </c>
      <c r="E122" s="357">
        <v>6220</v>
      </c>
      <c r="F122" s="332" t="s">
        <v>661</v>
      </c>
      <c r="G122" s="341">
        <f t="shared" si="6"/>
        <v>0</v>
      </c>
      <c r="H122" s="342">
        <v>0</v>
      </c>
      <c r="I122" s="342">
        <v>3531527.07</v>
      </c>
      <c r="J122" s="342">
        <v>901145.82</v>
      </c>
      <c r="K122" s="342">
        <v>901145.82</v>
      </c>
      <c r="L122" s="343">
        <f t="shared" si="7"/>
        <v>0</v>
      </c>
      <c r="M122" s="344">
        <f t="shared" si="8"/>
        <v>0.25517171527726673</v>
      </c>
    </row>
    <row r="123" spans="1:13" s="351" customFormat="1" ht="12.75" customHeight="1" x14ac:dyDescent="0.2">
      <c r="A123" s="350"/>
      <c r="B123" s="338" t="s">
        <v>666</v>
      </c>
      <c r="C123" s="339"/>
      <c r="D123" s="332" t="s">
        <v>667</v>
      </c>
      <c r="E123" s="357">
        <v>6220</v>
      </c>
      <c r="F123" s="332" t="s">
        <v>661</v>
      </c>
      <c r="G123" s="341">
        <f t="shared" si="6"/>
        <v>0</v>
      </c>
      <c r="H123" s="342">
        <v>0</v>
      </c>
      <c r="I123" s="342">
        <v>2724798.99</v>
      </c>
      <c r="J123" s="342">
        <v>2048943.87</v>
      </c>
      <c r="K123" s="342">
        <v>2048943.87</v>
      </c>
      <c r="L123" s="343">
        <f t="shared" si="7"/>
        <v>0</v>
      </c>
      <c r="M123" s="344">
        <f t="shared" si="8"/>
        <v>0.75196147588119888</v>
      </c>
    </row>
    <row r="124" spans="1:13" s="351" customFormat="1" ht="12.75" customHeight="1" x14ac:dyDescent="0.2">
      <c r="A124" s="350"/>
      <c r="B124" s="338" t="s">
        <v>668</v>
      </c>
      <c r="C124" s="339"/>
      <c r="D124" s="332" t="s">
        <v>669</v>
      </c>
      <c r="E124" s="357">
        <v>6220</v>
      </c>
      <c r="F124" s="332" t="s">
        <v>661</v>
      </c>
      <c r="G124" s="341">
        <f t="shared" si="6"/>
        <v>0</v>
      </c>
      <c r="H124" s="342">
        <v>0</v>
      </c>
      <c r="I124" s="342">
        <v>605926.37</v>
      </c>
      <c r="J124" s="342">
        <v>0</v>
      </c>
      <c r="K124" s="342">
        <v>0</v>
      </c>
      <c r="L124" s="343">
        <f t="shared" si="7"/>
        <v>0</v>
      </c>
      <c r="M124" s="344">
        <f t="shared" si="8"/>
        <v>0</v>
      </c>
    </row>
    <row r="125" spans="1:13" s="351" customFormat="1" ht="12.75" customHeight="1" x14ac:dyDescent="0.2">
      <c r="A125" s="350"/>
      <c r="B125" s="338" t="s">
        <v>670</v>
      </c>
      <c r="C125" s="339"/>
      <c r="D125" s="332" t="s">
        <v>671</v>
      </c>
      <c r="E125" s="357">
        <v>6220</v>
      </c>
      <c r="F125" s="332" t="s">
        <v>661</v>
      </c>
      <c r="G125" s="341">
        <f t="shared" si="6"/>
        <v>0</v>
      </c>
      <c r="H125" s="342">
        <v>0</v>
      </c>
      <c r="I125" s="342">
        <v>3096996.34</v>
      </c>
      <c r="J125" s="342">
        <v>0</v>
      </c>
      <c r="K125" s="342">
        <v>0</v>
      </c>
      <c r="L125" s="343">
        <f t="shared" si="7"/>
        <v>0</v>
      </c>
      <c r="M125" s="344">
        <f t="shared" si="8"/>
        <v>0</v>
      </c>
    </row>
    <row r="126" spans="1:13" s="351" customFormat="1" ht="12.75" customHeight="1" x14ac:dyDescent="0.2">
      <c r="A126" s="350"/>
      <c r="B126" s="338" t="s">
        <v>672</v>
      </c>
      <c r="C126" s="339"/>
      <c r="D126" s="332"/>
      <c r="E126" s="357">
        <v>6220</v>
      </c>
      <c r="F126" s="332" t="s">
        <v>661</v>
      </c>
      <c r="G126" s="341">
        <f t="shared" si="6"/>
        <v>0</v>
      </c>
      <c r="H126" s="342">
        <v>0</v>
      </c>
      <c r="I126" s="342">
        <v>11558000</v>
      </c>
      <c r="J126" s="342">
        <v>405896.49</v>
      </c>
      <c r="K126" s="342">
        <v>405896.49</v>
      </c>
      <c r="L126" s="343">
        <f t="shared" si="7"/>
        <v>0</v>
      </c>
      <c r="M126" s="344">
        <f t="shared" si="8"/>
        <v>3.5118228932341233E-2</v>
      </c>
    </row>
    <row r="127" spans="1:13" s="351" customFormat="1" ht="12.75" customHeight="1" x14ac:dyDescent="0.2">
      <c r="A127" s="350"/>
      <c r="B127" s="338" t="s">
        <v>673</v>
      </c>
      <c r="C127" s="339"/>
      <c r="D127" s="332" t="s">
        <v>674</v>
      </c>
      <c r="E127" s="357">
        <v>6220</v>
      </c>
      <c r="F127" s="332" t="s">
        <v>661</v>
      </c>
      <c r="G127" s="341">
        <f t="shared" si="6"/>
        <v>0</v>
      </c>
      <c r="H127" s="342">
        <v>0</v>
      </c>
      <c r="I127" s="342">
        <v>11053585.43</v>
      </c>
      <c r="J127" s="342">
        <v>7558624.8099999996</v>
      </c>
      <c r="K127" s="342">
        <v>7558624.8099999996</v>
      </c>
      <c r="L127" s="343">
        <f t="shared" si="7"/>
        <v>0</v>
      </c>
      <c r="M127" s="344">
        <f t="shared" si="8"/>
        <v>0.68381656412456926</v>
      </c>
    </row>
    <row r="128" spans="1:13" s="351" customFormat="1" ht="12.75" customHeight="1" x14ac:dyDescent="0.2">
      <c r="A128" s="350"/>
      <c r="B128" s="338" t="s">
        <v>675</v>
      </c>
      <c r="C128" s="339"/>
      <c r="D128" s="332" t="s">
        <v>676</v>
      </c>
      <c r="E128" s="357">
        <v>6220</v>
      </c>
      <c r="F128" s="332" t="s">
        <v>661</v>
      </c>
      <c r="G128" s="341">
        <f t="shared" si="6"/>
        <v>0</v>
      </c>
      <c r="H128" s="342">
        <v>0</v>
      </c>
      <c r="I128" s="342">
        <v>560228.43000000005</v>
      </c>
      <c r="J128" s="342">
        <v>0</v>
      </c>
      <c r="K128" s="342">
        <v>0</v>
      </c>
      <c r="L128" s="343">
        <f t="shared" si="7"/>
        <v>0</v>
      </c>
      <c r="M128" s="344">
        <f t="shared" si="8"/>
        <v>0</v>
      </c>
    </row>
    <row r="129" spans="1:13" s="351" customFormat="1" ht="12.75" customHeight="1" x14ac:dyDescent="0.2">
      <c r="A129" s="350"/>
      <c r="B129" s="338" t="s">
        <v>677</v>
      </c>
      <c r="C129" s="339"/>
      <c r="D129" s="332" t="s">
        <v>678</v>
      </c>
      <c r="E129" s="357">
        <v>6220</v>
      </c>
      <c r="F129" s="332" t="s">
        <v>661</v>
      </c>
      <c r="G129" s="341">
        <f t="shared" si="6"/>
        <v>0</v>
      </c>
      <c r="H129" s="342">
        <v>0</v>
      </c>
      <c r="I129" s="342">
        <v>167789.45</v>
      </c>
      <c r="J129" s="342">
        <v>0</v>
      </c>
      <c r="K129" s="342">
        <v>0</v>
      </c>
      <c r="L129" s="343">
        <f t="shared" si="7"/>
        <v>0</v>
      </c>
      <c r="M129" s="344">
        <f t="shared" si="8"/>
        <v>0</v>
      </c>
    </row>
    <row r="130" spans="1:13" s="351" customFormat="1" ht="12.75" customHeight="1" x14ac:dyDescent="0.2">
      <c r="A130" s="350"/>
      <c r="B130" s="338" t="s">
        <v>679</v>
      </c>
      <c r="C130" s="339"/>
      <c r="D130" s="332" t="s">
        <v>680</v>
      </c>
      <c r="E130" s="357">
        <v>6220</v>
      </c>
      <c r="F130" s="332" t="s">
        <v>661</v>
      </c>
      <c r="G130" s="341">
        <f t="shared" si="6"/>
        <v>0</v>
      </c>
      <c r="H130" s="342">
        <v>0</v>
      </c>
      <c r="I130" s="342">
        <v>3964431.46</v>
      </c>
      <c r="J130" s="342">
        <v>1646614.35</v>
      </c>
      <c r="K130" s="342">
        <v>1646614.35</v>
      </c>
      <c r="L130" s="343">
        <f t="shared" si="7"/>
        <v>0</v>
      </c>
      <c r="M130" s="344">
        <f t="shared" si="8"/>
        <v>0.41534690828026072</v>
      </c>
    </row>
    <row r="131" spans="1:13" s="351" customFormat="1" ht="12.75" customHeight="1" x14ac:dyDescent="0.2">
      <c r="A131" s="350"/>
      <c r="B131" s="338" t="s">
        <v>681</v>
      </c>
      <c r="C131" s="339"/>
      <c r="D131" s="332" t="s">
        <v>682</v>
      </c>
      <c r="E131" s="357">
        <v>6220</v>
      </c>
      <c r="F131" s="332" t="s">
        <v>661</v>
      </c>
      <c r="G131" s="341">
        <f t="shared" si="6"/>
        <v>0</v>
      </c>
      <c r="H131" s="342">
        <v>0</v>
      </c>
      <c r="I131" s="342">
        <v>1805440.15</v>
      </c>
      <c r="J131" s="342">
        <v>1805440.15</v>
      </c>
      <c r="K131" s="342">
        <v>1805440.15</v>
      </c>
      <c r="L131" s="343">
        <f t="shared" si="7"/>
        <v>0</v>
      </c>
      <c r="M131" s="344">
        <f t="shared" si="8"/>
        <v>1</v>
      </c>
    </row>
    <row r="132" spans="1:13" s="351" customFormat="1" ht="12.75" customHeight="1" x14ac:dyDescent="0.2">
      <c r="A132" s="350"/>
      <c r="B132" s="338" t="s">
        <v>683</v>
      </c>
      <c r="C132" s="339"/>
      <c r="D132" s="332" t="s">
        <v>684</v>
      </c>
      <c r="E132" s="357">
        <v>6220</v>
      </c>
      <c r="F132" s="332" t="s">
        <v>661</v>
      </c>
      <c r="G132" s="341">
        <f t="shared" si="6"/>
        <v>0</v>
      </c>
      <c r="H132" s="342">
        <v>0</v>
      </c>
      <c r="I132" s="342">
        <v>5267725.24</v>
      </c>
      <c r="J132" s="342">
        <v>5148003.41</v>
      </c>
      <c r="K132" s="342">
        <v>5148003.41</v>
      </c>
      <c r="L132" s="343">
        <f t="shared" si="7"/>
        <v>0</v>
      </c>
      <c r="M132" s="344">
        <f t="shared" si="8"/>
        <v>0.97727257505936282</v>
      </c>
    </row>
    <row r="133" spans="1:13" s="351" customFormat="1" ht="12.75" customHeight="1" x14ac:dyDescent="0.2">
      <c r="A133" s="350"/>
      <c r="B133" s="338" t="s">
        <v>685</v>
      </c>
      <c r="C133" s="339"/>
      <c r="D133" s="332" t="s">
        <v>686</v>
      </c>
      <c r="E133" s="357">
        <v>6220</v>
      </c>
      <c r="F133" s="332" t="s">
        <v>661</v>
      </c>
      <c r="G133" s="341">
        <f t="shared" si="6"/>
        <v>0</v>
      </c>
      <c r="H133" s="342">
        <v>0</v>
      </c>
      <c r="I133" s="342">
        <v>19725573.27</v>
      </c>
      <c r="J133" s="342">
        <v>0</v>
      </c>
      <c r="K133" s="342">
        <v>0</v>
      </c>
      <c r="L133" s="343">
        <f t="shared" si="7"/>
        <v>0</v>
      </c>
      <c r="M133" s="344">
        <f t="shared" si="8"/>
        <v>0</v>
      </c>
    </row>
    <row r="134" spans="1:13" s="351" customFormat="1" ht="12.75" customHeight="1" x14ac:dyDescent="0.2">
      <c r="A134" s="350"/>
      <c r="B134" s="338" t="s">
        <v>687</v>
      </c>
      <c r="C134" s="339"/>
      <c r="D134" s="332" t="s">
        <v>688</v>
      </c>
      <c r="E134" s="357">
        <v>6220</v>
      </c>
      <c r="F134" s="332" t="s">
        <v>661</v>
      </c>
      <c r="G134" s="341">
        <f t="shared" si="6"/>
        <v>0</v>
      </c>
      <c r="H134" s="342">
        <v>0</v>
      </c>
      <c r="I134" s="342">
        <v>89774446.939999998</v>
      </c>
      <c r="J134" s="342">
        <v>4881899.46</v>
      </c>
      <c r="K134" s="342">
        <v>4881899.46</v>
      </c>
      <c r="L134" s="343">
        <f t="shared" si="7"/>
        <v>0</v>
      </c>
      <c r="M134" s="344">
        <f t="shared" si="8"/>
        <v>5.4379610528403219E-2</v>
      </c>
    </row>
    <row r="135" spans="1:13" s="351" customFormat="1" ht="12.75" customHeight="1" x14ac:dyDescent="0.2">
      <c r="A135" s="350"/>
      <c r="B135" s="338" t="s">
        <v>689</v>
      </c>
      <c r="C135" s="339"/>
      <c r="D135" s="332" t="s">
        <v>690</v>
      </c>
      <c r="E135" s="357">
        <v>6220</v>
      </c>
      <c r="F135" s="332" t="s">
        <v>661</v>
      </c>
      <c r="G135" s="341">
        <f t="shared" si="6"/>
        <v>0</v>
      </c>
      <c r="H135" s="342">
        <v>0</v>
      </c>
      <c r="I135" s="342">
        <v>67930961.359999999</v>
      </c>
      <c r="J135" s="342">
        <v>9444938.4199999999</v>
      </c>
      <c r="K135" s="342">
        <v>9444938.4199999999</v>
      </c>
      <c r="L135" s="343">
        <f t="shared" si="7"/>
        <v>0</v>
      </c>
      <c r="M135" s="344">
        <f t="shared" si="8"/>
        <v>0.13903731422181068</v>
      </c>
    </row>
    <row r="136" spans="1:13" s="351" customFormat="1" ht="12.75" customHeight="1" x14ac:dyDescent="0.2">
      <c r="A136" s="350"/>
      <c r="B136" s="338" t="s">
        <v>691</v>
      </c>
      <c r="C136" s="339"/>
      <c r="D136" s="332" t="s">
        <v>692</v>
      </c>
      <c r="E136" s="357">
        <v>6220</v>
      </c>
      <c r="F136" s="332" t="s">
        <v>661</v>
      </c>
      <c r="G136" s="341">
        <f t="shared" si="6"/>
        <v>0</v>
      </c>
      <c r="H136" s="342">
        <v>0</v>
      </c>
      <c r="I136" s="342">
        <v>4673927.5599999996</v>
      </c>
      <c r="J136" s="342">
        <v>0</v>
      </c>
      <c r="K136" s="342">
        <v>0</v>
      </c>
      <c r="L136" s="343">
        <f t="shared" si="7"/>
        <v>0</v>
      </c>
      <c r="M136" s="344">
        <f t="shared" si="8"/>
        <v>0</v>
      </c>
    </row>
    <row r="137" spans="1:13" s="351" customFormat="1" ht="12.75" customHeight="1" x14ac:dyDescent="0.2">
      <c r="A137" s="350"/>
      <c r="B137" s="338" t="s">
        <v>693</v>
      </c>
      <c r="C137" s="339"/>
      <c r="D137" s="332" t="s">
        <v>694</v>
      </c>
      <c r="E137" s="357">
        <v>6220</v>
      </c>
      <c r="F137" s="332" t="s">
        <v>661</v>
      </c>
      <c r="G137" s="341">
        <f t="shared" si="6"/>
        <v>0</v>
      </c>
      <c r="H137" s="342">
        <v>0</v>
      </c>
      <c r="I137" s="342">
        <v>11333768.369999999</v>
      </c>
      <c r="J137" s="342">
        <v>342647.47</v>
      </c>
      <c r="K137" s="342">
        <v>342647.47</v>
      </c>
      <c r="L137" s="343">
        <f t="shared" si="7"/>
        <v>0</v>
      </c>
      <c r="M137" s="344">
        <f t="shared" si="8"/>
        <v>3.0232439804131976E-2</v>
      </c>
    </row>
    <row r="138" spans="1:13" s="351" customFormat="1" ht="12.75" customHeight="1" x14ac:dyDescent="0.2">
      <c r="A138" s="350"/>
      <c r="B138" s="338" t="s">
        <v>695</v>
      </c>
      <c r="C138" s="339"/>
      <c r="D138" s="332" t="s">
        <v>696</v>
      </c>
      <c r="E138" s="357">
        <v>6220</v>
      </c>
      <c r="F138" s="332" t="s">
        <v>661</v>
      </c>
      <c r="G138" s="341">
        <f t="shared" si="6"/>
        <v>0</v>
      </c>
      <c r="H138" s="342">
        <v>0</v>
      </c>
      <c r="I138" s="342">
        <v>62266567.25</v>
      </c>
      <c r="J138" s="342">
        <v>8446853.0800000001</v>
      </c>
      <c r="K138" s="342">
        <v>8446853.0800000001</v>
      </c>
      <c r="L138" s="343">
        <f t="shared" si="7"/>
        <v>0</v>
      </c>
      <c r="M138" s="344">
        <f t="shared" si="8"/>
        <v>0.13565631530779465</v>
      </c>
    </row>
    <row r="139" spans="1:13" s="351" customFormat="1" ht="12.75" customHeight="1" x14ac:dyDescent="0.2">
      <c r="A139" s="350"/>
      <c r="B139" s="338" t="s">
        <v>697</v>
      </c>
      <c r="C139" s="339"/>
      <c r="D139" s="332" t="s">
        <v>698</v>
      </c>
      <c r="E139" s="357">
        <v>6220</v>
      </c>
      <c r="F139" s="332" t="s">
        <v>661</v>
      </c>
      <c r="G139" s="341">
        <f t="shared" si="6"/>
        <v>0</v>
      </c>
      <c r="H139" s="342">
        <v>0</v>
      </c>
      <c r="I139" s="342">
        <v>17561961.510000002</v>
      </c>
      <c r="J139" s="342">
        <v>5090081.58</v>
      </c>
      <c r="K139" s="342">
        <v>5090081.58</v>
      </c>
      <c r="L139" s="343">
        <f t="shared" si="7"/>
        <v>0</v>
      </c>
      <c r="M139" s="344">
        <f t="shared" si="8"/>
        <v>0.28983559593281444</v>
      </c>
    </row>
    <row r="140" spans="1:13" s="351" customFormat="1" ht="12.75" customHeight="1" x14ac:dyDescent="0.2">
      <c r="A140" s="350"/>
      <c r="B140" s="338" t="s">
        <v>699</v>
      </c>
      <c r="C140" s="339"/>
      <c r="D140" s="332" t="s">
        <v>700</v>
      </c>
      <c r="E140" s="357">
        <v>6220</v>
      </c>
      <c r="F140" s="332" t="s">
        <v>661</v>
      </c>
      <c r="G140" s="341">
        <f t="shared" si="6"/>
        <v>350000</v>
      </c>
      <c r="H140" s="342">
        <v>350000</v>
      </c>
      <c r="I140" s="342">
        <v>350000</v>
      </c>
      <c r="J140" s="342">
        <v>0</v>
      </c>
      <c r="K140" s="342">
        <v>0</v>
      </c>
      <c r="L140" s="343">
        <f t="shared" si="7"/>
        <v>0</v>
      </c>
      <c r="M140" s="344">
        <f t="shared" si="8"/>
        <v>0</v>
      </c>
    </row>
    <row r="141" spans="1:13" s="351" customFormat="1" ht="12.75" customHeight="1" x14ac:dyDescent="0.2">
      <c r="A141" s="350"/>
      <c r="B141" s="338" t="s">
        <v>701</v>
      </c>
      <c r="C141" s="339"/>
      <c r="D141" s="332" t="s">
        <v>702</v>
      </c>
      <c r="E141" s="357">
        <v>6220</v>
      </c>
      <c r="F141" s="332" t="s">
        <v>661</v>
      </c>
      <c r="G141" s="341">
        <f t="shared" si="6"/>
        <v>0</v>
      </c>
      <c r="H141" s="342">
        <v>0</v>
      </c>
      <c r="I141" s="342">
        <v>327713.91999999998</v>
      </c>
      <c r="J141" s="342">
        <v>266059.92</v>
      </c>
      <c r="K141" s="342">
        <v>266059.92</v>
      </c>
      <c r="L141" s="343">
        <f t="shared" si="7"/>
        <v>0</v>
      </c>
      <c r="M141" s="344">
        <f t="shared" si="8"/>
        <v>0.81186639859545784</v>
      </c>
    </row>
    <row r="142" spans="1:13" s="351" customFormat="1" ht="12.75" customHeight="1" x14ac:dyDescent="0.2">
      <c r="A142" s="350"/>
      <c r="B142" s="338" t="s">
        <v>595</v>
      </c>
      <c r="C142" s="339"/>
      <c r="D142" s="332" t="s">
        <v>596</v>
      </c>
      <c r="E142" s="357">
        <v>6220</v>
      </c>
      <c r="F142" s="332" t="s">
        <v>661</v>
      </c>
      <c r="G142" s="341">
        <f t="shared" si="6"/>
        <v>35000000</v>
      </c>
      <c r="H142" s="342">
        <v>35000000</v>
      </c>
      <c r="I142" s="342">
        <v>35000000</v>
      </c>
      <c r="J142" s="342">
        <v>0</v>
      </c>
      <c r="K142" s="342">
        <v>0</v>
      </c>
      <c r="L142" s="343">
        <f t="shared" si="7"/>
        <v>0</v>
      </c>
      <c r="M142" s="344">
        <f t="shared" si="8"/>
        <v>0</v>
      </c>
    </row>
    <row r="143" spans="1:13" s="351" customFormat="1" ht="12.75" customHeight="1" x14ac:dyDescent="0.2">
      <c r="A143" s="350"/>
      <c r="B143" s="338"/>
      <c r="C143" s="339"/>
      <c r="D143" s="332"/>
      <c r="E143" s="357"/>
      <c r="F143" s="332"/>
      <c r="G143" s="354"/>
      <c r="H143" s="354"/>
      <c r="I143" s="354"/>
      <c r="J143" s="354"/>
      <c r="K143" s="354"/>
      <c r="L143" s="355"/>
      <c r="M143" s="356"/>
    </row>
    <row r="144" spans="1:13" s="351" customFormat="1" ht="12.75" customHeight="1" x14ac:dyDescent="0.2">
      <c r="A144" s="350"/>
      <c r="B144" s="338"/>
      <c r="C144" s="339"/>
      <c r="D144" s="332"/>
      <c r="E144" s="357"/>
      <c r="F144" s="332"/>
      <c r="G144" s="332"/>
      <c r="H144" s="332"/>
      <c r="I144" s="332"/>
      <c r="J144" s="332"/>
      <c r="K144" s="332"/>
      <c r="L144" s="332"/>
      <c r="M144" s="333"/>
    </row>
    <row r="145" spans="1:13" s="351" customFormat="1" ht="12.75" customHeight="1" x14ac:dyDescent="0.2">
      <c r="A145" s="350"/>
      <c r="B145" s="358" t="s">
        <v>703</v>
      </c>
      <c r="C145" s="359"/>
      <c r="D145" s="359"/>
      <c r="E145" s="359"/>
      <c r="F145" s="359"/>
      <c r="G145" s="360">
        <f>SUM(G119:G142)</f>
        <v>60350000</v>
      </c>
      <c r="H145" s="360">
        <f>SUM(H119:H142)</f>
        <v>60350000</v>
      </c>
      <c r="I145" s="360">
        <f>SUM(I119:I142)</f>
        <v>389252511.63999999</v>
      </c>
      <c r="J145" s="360">
        <f>SUM(J119:J142)</f>
        <v>50142331.549999997</v>
      </c>
      <c r="K145" s="360">
        <f>SUM(K119:K142)</f>
        <v>50142331.549999997</v>
      </c>
      <c r="L145" s="361">
        <f>IFERROR(K145/H145,0)</f>
        <v>0.83085884921292452</v>
      </c>
      <c r="M145" s="362">
        <f>IFERROR(K145/I145,0)</f>
        <v>0.12881697625723765</v>
      </c>
    </row>
    <row r="146" spans="1:13" s="351" customFormat="1" ht="12.75" customHeight="1" x14ac:dyDescent="0.2">
      <c r="A146" s="350"/>
      <c r="B146" s="366"/>
      <c r="C146" s="367"/>
      <c r="D146" s="368"/>
      <c r="E146" s="369"/>
      <c r="F146" s="368"/>
      <c r="G146" s="368"/>
      <c r="H146" s="368"/>
      <c r="I146" s="368"/>
      <c r="J146" s="368"/>
      <c r="K146" s="368"/>
      <c r="L146" s="368"/>
      <c r="M146" s="370"/>
    </row>
    <row r="147" spans="1:13" s="351" customFormat="1" ht="12.75" customHeight="1" thickBot="1" x14ac:dyDescent="0.25">
      <c r="A147" s="350"/>
      <c r="B147" s="371" t="s">
        <v>704</v>
      </c>
      <c r="C147" s="372"/>
      <c r="D147" s="372"/>
      <c r="E147" s="372"/>
      <c r="F147" s="372"/>
      <c r="G147" s="373">
        <f>+G114+G145</f>
        <v>232406966</v>
      </c>
      <c r="H147" s="373">
        <f>+H114+H145</f>
        <v>232406966</v>
      </c>
      <c r="I147" s="373">
        <f>+I114+I145</f>
        <v>673215839.57999992</v>
      </c>
      <c r="J147" s="373">
        <f>+J114+J145</f>
        <v>113381154.06</v>
      </c>
      <c r="K147" s="373">
        <f>+K114+K145</f>
        <v>113381154.06</v>
      </c>
      <c r="L147" s="374">
        <f>IFERROR(K147/H147,0)</f>
        <v>0.48785609145639808</v>
      </c>
      <c r="M147" s="375">
        <f>IFERROR(K147/I147,0)</f>
        <v>0.16841724064415248</v>
      </c>
    </row>
    <row r="148" spans="1:13" ht="12.75" customHeight="1" thickBot="1" x14ac:dyDescent="0.25">
      <c r="A148" s="320"/>
      <c r="B148" s="376"/>
      <c r="C148" s="377"/>
      <c r="D148" s="377"/>
      <c r="E148" s="378"/>
      <c r="F148" s="377"/>
      <c r="G148" s="377"/>
      <c r="H148" s="377"/>
      <c r="I148" s="377"/>
      <c r="J148" s="377"/>
      <c r="K148" s="377"/>
      <c r="L148" s="377"/>
      <c r="M148" s="379"/>
    </row>
    <row r="149" spans="1:13" x14ac:dyDescent="0.2">
      <c r="B149" s="380"/>
      <c r="C149" s="381"/>
      <c r="D149" s="381"/>
      <c r="E149" s="382"/>
      <c r="F149" s="381"/>
      <c r="G149" s="381"/>
      <c r="H149" s="381"/>
      <c r="I149" s="381"/>
      <c r="J149" s="381"/>
      <c r="K149" s="381"/>
      <c r="L149" s="381"/>
      <c r="M149" s="383"/>
    </row>
    <row r="150" spans="1:13" x14ac:dyDescent="0.2">
      <c r="B150" s="384" t="s">
        <v>705</v>
      </c>
      <c r="C150" s="385"/>
      <c r="D150" s="386"/>
      <c r="E150" s="387"/>
      <c r="F150" s="386"/>
      <c r="G150" s="386"/>
      <c r="H150" s="386"/>
      <c r="I150" s="381"/>
      <c r="J150" s="381"/>
      <c r="K150" s="381"/>
      <c r="L150" s="381"/>
      <c r="M150" s="383"/>
    </row>
    <row r="151" spans="1:13" ht="13.5" thickBot="1" x14ac:dyDescent="0.25">
      <c r="B151" s="388"/>
      <c r="C151" s="389"/>
      <c r="D151" s="389"/>
      <c r="E151" s="389"/>
      <c r="F151" s="389"/>
      <c r="G151" s="389"/>
      <c r="H151" s="389"/>
      <c r="I151" s="389"/>
      <c r="J151" s="389"/>
      <c r="K151" s="389"/>
      <c r="L151" s="389"/>
      <c r="M151" s="390"/>
    </row>
  </sheetData>
  <mergeCells count="22">
    <mergeCell ref="C7:D7"/>
    <mergeCell ref="B114:F114"/>
    <mergeCell ref="B116:D116"/>
    <mergeCell ref="C117:D117"/>
    <mergeCell ref="B145:F145"/>
    <mergeCell ref="B147:F147"/>
    <mergeCell ref="K3:K5"/>
    <mergeCell ref="L3:M3"/>
    <mergeCell ref="L4:L5"/>
    <mergeCell ref="M4:M5"/>
    <mergeCell ref="B6:D6"/>
    <mergeCell ref="J6:K6"/>
    <mergeCell ref="B1:M1"/>
    <mergeCell ref="B2:C5"/>
    <mergeCell ref="D2:D5"/>
    <mergeCell ref="E2:E5"/>
    <mergeCell ref="F2:F5"/>
    <mergeCell ref="G2:M2"/>
    <mergeCell ref="G3:G5"/>
    <mergeCell ref="H3:H5"/>
    <mergeCell ref="I3:I5"/>
    <mergeCell ref="J3:J5"/>
  </mergeCells>
  <dataValidations count="1">
    <dataValidation allowBlank="1" showInputMessage="1" showErrorMessage="1" prompt="Valor absoluto y/o relativo que registren los indicadores con relación a su meta anual correspondiente al programa, proyecto o actividad que se trate. (DOF 9-dic-09)" sqref="P64055 JL64055 TH64055 ADD64055 AMZ64055 AWV64055 BGR64055 BQN64055 CAJ64055 CKF64055 CUB64055 DDX64055 DNT64055 DXP64055 EHL64055 ERH64055 FBD64055 FKZ64055 FUV64055 GER64055 GON64055 GYJ64055 HIF64055 HSB64055 IBX64055 ILT64055 IVP64055 JFL64055 JPH64055 JZD64055 KIZ64055 KSV64055 LCR64055 LMN64055 LWJ64055 MGF64055 MQB64055 MZX64055 NJT64055 NTP64055 ODL64055 ONH64055 OXD64055 PGZ64055 PQV64055 QAR64055 QKN64055 QUJ64055 REF64055 ROB64055 RXX64055 SHT64055 SRP64055 TBL64055 TLH64055 TVD64055 UEZ64055 UOV64055 UYR64055 VIN64055 VSJ64055 WCF64055 WMB64055 WVX64055 P129591 JL129591 TH129591 ADD129591 AMZ129591 AWV129591 BGR129591 BQN129591 CAJ129591 CKF129591 CUB129591 DDX129591 DNT129591 DXP129591 EHL129591 ERH129591 FBD129591 FKZ129591 FUV129591 GER129591 GON129591 GYJ129591 HIF129591 HSB129591 IBX129591 ILT129591 IVP129591 JFL129591 JPH129591 JZD129591 KIZ129591 KSV129591 LCR129591 LMN129591 LWJ129591 MGF129591 MQB129591 MZX129591 NJT129591 NTP129591 ODL129591 ONH129591 OXD129591 PGZ129591 PQV129591 QAR129591 QKN129591 QUJ129591 REF129591 ROB129591 RXX129591 SHT129591 SRP129591 TBL129591 TLH129591 TVD129591 UEZ129591 UOV129591 UYR129591 VIN129591 VSJ129591 WCF129591 WMB129591 WVX129591 P195127 JL195127 TH195127 ADD195127 AMZ195127 AWV195127 BGR195127 BQN195127 CAJ195127 CKF195127 CUB195127 DDX195127 DNT195127 DXP195127 EHL195127 ERH195127 FBD195127 FKZ195127 FUV195127 GER195127 GON195127 GYJ195127 HIF195127 HSB195127 IBX195127 ILT195127 IVP195127 JFL195127 JPH195127 JZD195127 KIZ195127 KSV195127 LCR195127 LMN195127 LWJ195127 MGF195127 MQB195127 MZX195127 NJT195127 NTP195127 ODL195127 ONH195127 OXD195127 PGZ195127 PQV195127 QAR195127 QKN195127 QUJ195127 REF195127 ROB195127 RXX195127 SHT195127 SRP195127 TBL195127 TLH195127 TVD195127 UEZ195127 UOV195127 UYR195127 VIN195127 VSJ195127 WCF195127 WMB195127 WVX195127 P260663 JL260663 TH260663 ADD260663 AMZ260663 AWV260663 BGR260663 BQN260663 CAJ260663 CKF260663 CUB260663 DDX260663 DNT260663 DXP260663 EHL260663 ERH260663 FBD260663 FKZ260663 FUV260663 GER260663 GON260663 GYJ260663 HIF260663 HSB260663 IBX260663 ILT260663 IVP260663 JFL260663 JPH260663 JZD260663 KIZ260663 KSV260663 LCR260663 LMN260663 LWJ260663 MGF260663 MQB260663 MZX260663 NJT260663 NTP260663 ODL260663 ONH260663 OXD260663 PGZ260663 PQV260663 QAR260663 QKN260663 QUJ260663 REF260663 ROB260663 RXX260663 SHT260663 SRP260663 TBL260663 TLH260663 TVD260663 UEZ260663 UOV260663 UYR260663 VIN260663 VSJ260663 WCF260663 WMB260663 WVX260663 P326199 JL326199 TH326199 ADD326199 AMZ326199 AWV326199 BGR326199 BQN326199 CAJ326199 CKF326199 CUB326199 DDX326199 DNT326199 DXP326199 EHL326199 ERH326199 FBD326199 FKZ326199 FUV326199 GER326199 GON326199 GYJ326199 HIF326199 HSB326199 IBX326199 ILT326199 IVP326199 JFL326199 JPH326199 JZD326199 KIZ326199 KSV326199 LCR326199 LMN326199 LWJ326199 MGF326199 MQB326199 MZX326199 NJT326199 NTP326199 ODL326199 ONH326199 OXD326199 PGZ326199 PQV326199 QAR326199 QKN326199 QUJ326199 REF326199 ROB326199 RXX326199 SHT326199 SRP326199 TBL326199 TLH326199 TVD326199 UEZ326199 UOV326199 UYR326199 VIN326199 VSJ326199 WCF326199 WMB326199 WVX326199 P391735 JL391735 TH391735 ADD391735 AMZ391735 AWV391735 BGR391735 BQN391735 CAJ391735 CKF391735 CUB391735 DDX391735 DNT391735 DXP391735 EHL391735 ERH391735 FBD391735 FKZ391735 FUV391735 GER391735 GON391735 GYJ391735 HIF391735 HSB391735 IBX391735 ILT391735 IVP391735 JFL391735 JPH391735 JZD391735 KIZ391735 KSV391735 LCR391735 LMN391735 LWJ391735 MGF391735 MQB391735 MZX391735 NJT391735 NTP391735 ODL391735 ONH391735 OXD391735 PGZ391735 PQV391735 QAR391735 QKN391735 QUJ391735 REF391735 ROB391735 RXX391735 SHT391735 SRP391735 TBL391735 TLH391735 TVD391735 UEZ391735 UOV391735 UYR391735 VIN391735 VSJ391735 WCF391735 WMB391735 WVX391735 P457271 JL457271 TH457271 ADD457271 AMZ457271 AWV457271 BGR457271 BQN457271 CAJ457271 CKF457271 CUB457271 DDX457271 DNT457271 DXP457271 EHL457271 ERH457271 FBD457271 FKZ457271 FUV457271 GER457271 GON457271 GYJ457271 HIF457271 HSB457271 IBX457271 ILT457271 IVP457271 JFL457271 JPH457271 JZD457271 KIZ457271 KSV457271 LCR457271 LMN457271 LWJ457271 MGF457271 MQB457271 MZX457271 NJT457271 NTP457271 ODL457271 ONH457271 OXD457271 PGZ457271 PQV457271 QAR457271 QKN457271 QUJ457271 REF457271 ROB457271 RXX457271 SHT457271 SRP457271 TBL457271 TLH457271 TVD457271 UEZ457271 UOV457271 UYR457271 VIN457271 VSJ457271 WCF457271 WMB457271 WVX457271 P522807 JL522807 TH522807 ADD522807 AMZ522807 AWV522807 BGR522807 BQN522807 CAJ522807 CKF522807 CUB522807 DDX522807 DNT522807 DXP522807 EHL522807 ERH522807 FBD522807 FKZ522807 FUV522807 GER522807 GON522807 GYJ522807 HIF522807 HSB522807 IBX522807 ILT522807 IVP522807 JFL522807 JPH522807 JZD522807 KIZ522807 KSV522807 LCR522807 LMN522807 LWJ522807 MGF522807 MQB522807 MZX522807 NJT522807 NTP522807 ODL522807 ONH522807 OXD522807 PGZ522807 PQV522807 QAR522807 QKN522807 QUJ522807 REF522807 ROB522807 RXX522807 SHT522807 SRP522807 TBL522807 TLH522807 TVD522807 UEZ522807 UOV522807 UYR522807 VIN522807 VSJ522807 WCF522807 WMB522807 WVX522807 P588343 JL588343 TH588343 ADD588343 AMZ588343 AWV588343 BGR588343 BQN588343 CAJ588343 CKF588343 CUB588343 DDX588343 DNT588343 DXP588343 EHL588343 ERH588343 FBD588343 FKZ588343 FUV588343 GER588343 GON588343 GYJ588343 HIF588343 HSB588343 IBX588343 ILT588343 IVP588343 JFL588343 JPH588343 JZD588343 KIZ588343 KSV588343 LCR588343 LMN588343 LWJ588343 MGF588343 MQB588343 MZX588343 NJT588343 NTP588343 ODL588343 ONH588343 OXD588343 PGZ588343 PQV588343 QAR588343 QKN588343 QUJ588343 REF588343 ROB588343 RXX588343 SHT588343 SRP588343 TBL588343 TLH588343 TVD588343 UEZ588343 UOV588343 UYR588343 VIN588343 VSJ588343 WCF588343 WMB588343 WVX588343 P653879 JL653879 TH653879 ADD653879 AMZ653879 AWV653879 BGR653879 BQN653879 CAJ653879 CKF653879 CUB653879 DDX653879 DNT653879 DXP653879 EHL653879 ERH653879 FBD653879 FKZ653879 FUV653879 GER653879 GON653879 GYJ653879 HIF653879 HSB653879 IBX653879 ILT653879 IVP653879 JFL653879 JPH653879 JZD653879 KIZ653879 KSV653879 LCR653879 LMN653879 LWJ653879 MGF653879 MQB653879 MZX653879 NJT653879 NTP653879 ODL653879 ONH653879 OXD653879 PGZ653879 PQV653879 QAR653879 QKN653879 QUJ653879 REF653879 ROB653879 RXX653879 SHT653879 SRP653879 TBL653879 TLH653879 TVD653879 UEZ653879 UOV653879 UYR653879 VIN653879 VSJ653879 WCF653879 WMB653879 WVX653879 P719415 JL719415 TH719415 ADD719415 AMZ719415 AWV719415 BGR719415 BQN719415 CAJ719415 CKF719415 CUB719415 DDX719415 DNT719415 DXP719415 EHL719415 ERH719415 FBD719415 FKZ719415 FUV719415 GER719415 GON719415 GYJ719415 HIF719415 HSB719415 IBX719415 ILT719415 IVP719415 JFL719415 JPH719415 JZD719415 KIZ719415 KSV719415 LCR719415 LMN719415 LWJ719415 MGF719415 MQB719415 MZX719415 NJT719415 NTP719415 ODL719415 ONH719415 OXD719415 PGZ719415 PQV719415 QAR719415 QKN719415 QUJ719415 REF719415 ROB719415 RXX719415 SHT719415 SRP719415 TBL719415 TLH719415 TVD719415 UEZ719415 UOV719415 UYR719415 VIN719415 VSJ719415 WCF719415 WMB719415 WVX719415 P784951 JL784951 TH784951 ADD784951 AMZ784951 AWV784951 BGR784951 BQN784951 CAJ784951 CKF784951 CUB784951 DDX784951 DNT784951 DXP784951 EHL784951 ERH784951 FBD784951 FKZ784951 FUV784951 GER784951 GON784951 GYJ784951 HIF784951 HSB784951 IBX784951 ILT784951 IVP784951 JFL784951 JPH784951 JZD784951 KIZ784951 KSV784951 LCR784951 LMN784951 LWJ784951 MGF784951 MQB784951 MZX784951 NJT784951 NTP784951 ODL784951 ONH784951 OXD784951 PGZ784951 PQV784951 QAR784951 QKN784951 QUJ784951 REF784951 ROB784951 RXX784951 SHT784951 SRP784951 TBL784951 TLH784951 TVD784951 UEZ784951 UOV784951 UYR784951 VIN784951 VSJ784951 WCF784951 WMB784951 WVX784951 P850487 JL850487 TH850487 ADD850487 AMZ850487 AWV850487 BGR850487 BQN850487 CAJ850487 CKF850487 CUB850487 DDX850487 DNT850487 DXP850487 EHL850487 ERH850487 FBD850487 FKZ850487 FUV850487 GER850487 GON850487 GYJ850487 HIF850487 HSB850487 IBX850487 ILT850487 IVP850487 JFL850487 JPH850487 JZD850487 KIZ850487 KSV850487 LCR850487 LMN850487 LWJ850487 MGF850487 MQB850487 MZX850487 NJT850487 NTP850487 ODL850487 ONH850487 OXD850487 PGZ850487 PQV850487 QAR850487 QKN850487 QUJ850487 REF850487 ROB850487 RXX850487 SHT850487 SRP850487 TBL850487 TLH850487 TVD850487 UEZ850487 UOV850487 UYR850487 VIN850487 VSJ850487 WCF850487 WMB850487 WVX850487 P916023 JL916023 TH916023 ADD916023 AMZ916023 AWV916023 BGR916023 BQN916023 CAJ916023 CKF916023 CUB916023 DDX916023 DNT916023 DXP916023 EHL916023 ERH916023 FBD916023 FKZ916023 FUV916023 GER916023 GON916023 GYJ916023 HIF916023 HSB916023 IBX916023 ILT916023 IVP916023 JFL916023 JPH916023 JZD916023 KIZ916023 KSV916023 LCR916023 LMN916023 LWJ916023 MGF916023 MQB916023 MZX916023 NJT916023 NTP916023 ODL916023 ONH916023 OXD916023 PGZ916023 PQV916023 QAR916023 QKN916023 QUJ916023 REF916023 ROB916023 RXX916023 SHT916023 SRP916023 TBL916023 TLH916023 TVD916023 UEZ916023 UOV916023 UYR916023 VIN916023 VSJ916023 WCF916023 WMB916023 WVX916023 P981559 JL981559 TH981559 ADD981559 AMZ981559 AWV981559 BGR981559 BQN981559 CAJ981559 CKF981559 CUB981559 DDX981559 DNT981559 DXP981559 EHL981559 ERH981559 FBD981559 FKZ981559 FUV981559 GER981559 GON981559 GYJ981559 HIF981559 HSB981559 IBX981559 ILT981559 IVP981559 JFL981559 JPH981559 JZD981559 KIZ981559 KSV981559 LCR981559 LMN981559 LWJ981559 MGF981559 MQB981559 MZX981559 NJT981559 NTP981559 ODL981559 ONH981559 OXD981559 PGZ981559 PQV981559 QAR981559 QKN981559 QUJ981559 REF981559 ROB981559 RXX981559 SHT981559 SRP981559 TBL981559 TLH981559 TVD981559 UEZ981559 UOV981559 UYR981559 VIN981559 VSJ981559 WCF981559 WMB981559 WVX981559" xr:uid="{D7CBECA8-213F-4AEC-8F5E-9AAC58DDB4C7}"/>
  </dataValidations>
  <pageMargins left="0.70866141732283472" right="0.70866141732283472" top="0.74803149606299213" bottom="0.74803149606299213" header="0.31496062992125984" footer="0.31496062992125984"/>
  <pageSetup scale="59"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EB15-577A-4C69-9438-9BB8EF15FBB3}">
  <sheetPr>
    <tabColor theme="7" tint="-0.249977111117893"/>
    <pageSetUpPr fitToPage="1"/>
  </sheetPr>
  <dimension ref="A1:I47"/>
  <sheetViews>
    <sheetView showGridLines="0" topLeftCell="A40" workbookViewId="0">
      <selection activeCell="C19" sqref="C19"/>
    </sheetView>
  </sheetViews>
  <sheetFormatPr baseColWidth="10" defaultColWidth="10.28515625" defaultRowHeight="11.25" x14ac:dyDescent="0.25"/>
  <cols>
    <col min="1" max="1" width="1.5703125" style="73" customWidth="1"/>
    <col min="2" max="2" width="53.5703125" style="73" customWidth="1"/>
    <col min="3" max="3" width="15.28515625" style="73" customWidth="1"/>
    <col min="4" max="4" width="17" style="73" customWidth="1"/>
    <col min="5" max="6" width="15.28515625" style="73" customWidth="1"/>
    <col min="7" max="7" width="16.140625" style="73" customWidth="1"/>
    <col min="8" max="8" width="15.28515625" style="73" customWidth="1"/>
    <col min="9" max="9" width="2.140625" style="73" hidden="1" customWidth="1"/>
    <col min="10" max="16384" width="10.28515625" style="73"/>
  </cols>
  <sheetData>
    <row r="1" spans="1:9" s="53" customFormat="1" ht="43.5" customHeight="1" x14ac:dyDescent="0.25">
      <c r="A1" s="50" t="s">
        <v>209</v>
      </c>
      <c r="B1" s="51"/>
      <c r="C1" s="51"/>
      <c r="D1" s="51"/>
      <c r="E1" s="51"/>
      <c r="F1" s="51"/>
      <c r="G1" s="51"/>
      <c r="H1" s="52"/>
    </row>
    <row r="2" spans="1:9" s="53" customFormat="1" x14ac:dyDescent="0.25">
      <c r="A2" s="54" t="s">
        <v>210</v>
      </c>
      <c r="B2" s="55"/>
      <c r="C2" s="50" t="s">
        <v>211</v>
      </c>
      <c r="D2" s="51"/>
      <c r="E2" s="51"/>
      <c r="F2" s="51"/>
      <c r="G2" s="52"/>
      <c r="H2" s="56" t="s">
        <v>9</v>
      </c>
    </row>
    <row r="3" spans="1:9" s="63" customFormat="1" ht="24.95" customHeight="1" x14ac:dyDescent="0.25">
      <c r="A3" s="57"/>
      <c r="B3" s="58"/>
      <c r="C3" s="59" t="s">
        <v>10</v>
      </c>
      <c r="D3" s="60" t="s">
        <v>212</v>
      </c>
      <c r="E3" s="60" t="s">
        <v>4</v>
      </c>
      <c r="F3" s="60" t="s">
        <v>5</v>
      </c>
      <c r="G3" s="61" t="s">
        <v>213</v>
      </c>
      <c r="H3" s="62"/>
    </row>
    <row r="4" spans="1:9" s="63" customFormat="1" x14ac:dyDescent="0.25">
      <c r="A4" s="64"/>
      <c r="B4" s="65"/>
      <c r="C4" s="66" t="s">
        <v>214</v>
      </c>
      <c r="D4" s="67" t="s">
        <v>215</v>
      </c>
      <c r="E4" s="67" t="s">
        <v>216</v>
      </c>
      <c r="F4" s="67" t="s">
        <v>217</v>
      </c>
      <c r="G4" s="67" t="s">
        <v>218</v>
      </c>
      <c r="H4" s="67" t="s">
        <v>219</v>
      </c>
    </row>
    <row r="5" spans="1:9" x14ac:dyDescent="0.25">
      <c r="A5" s="68"/>
      <c r="B5" s="69" t="s">
        <v>14</v>
      </c>
      <c r="C5" s="70">
        <v>0</v>
      </c>
      <c r="D5" s="70">
        <v>0</v>
      </c>
      <c r="E5" s="71">
        <v>0</v>
      </c>
      <c r="F5" s="71">
        <v>0</v>
      </c>
      <c r="G5" s="71">
        <v>0</v>
      </c>
      <c r="H5" s="71">
        <f t="shared" ref="H5:H15" si="0">+G5-C5</f>
        <v>0</v>
      </c>
      <c r="I5" s="72" t="s">
        <v>220</v>
      </c>
    </row>
    <row r="6" spans="1:9" x14ac:dyDescent="0.25">
      <c r="A6" s="74"/>
      <c r="B6" s="75" t="s">
        <v>221</v>
      </c>
      <c r="C6" s="76">
        <v>0</v>
      </c>
      <c r="D6" s="76">
        <v>0</v>
      </c>
      <c r="E6" s="77">
        <v>0</v>
      </c>
      <c r="F6" s="77">
        <v>0</v>
      </c>
      <c r="G6" s="77">
        <v>0</v>
      </c>
      <c r="H6" s="77">
        <f t="shared" si="0"/>
        <v>0</v>
      </c>
      <c r="I6" s="72" t="s">
        <v>222</v>
      </c>
    </row>
    <row r="7" spans="1:9" x14ac:dyDescent="0.25">
      <c r="A7" s="68"/>
      <c r="B7" s="69" t="s">
        <v>67</v>
      </c>
      <c r="C7" s="76">
        <v>0</v>
      </c>
      <c r="D7" s="76">
        <v>0</v>
      </c>
      <c r="E7" s="77">
        <v>0</v>
      </c>
      <c r="F7" s="77">
        <v>0</v>
      </c>
      <c r="G7" s="77">
        <v>0</v>
      </c>
      <c r="H7" s="77">
        <f t="shared" si="0"/>
        <v>0</v>
      </c>
      <c r="I7" s="72" t="s">
        <v>223</v>
      </c>
    </row>
    <row r="8" spans="1:9" x14ac:dyDescent="0.25">
      <c r="A8" s="68"/>
      <c r="B8" s="69" t="s">
        <v>224</v>
      </c>
      <c r="C8" s="76">
        <v>0</v>
      </c>
      <c r="D8" s="76">
        <v>0</v>
      </c>
      <c r="E8" s="77">
        <v>0</v>
      </c>
      <c r="F8" s="77">
        <v>0</v>
      </c>
      <c r="G8" s="77">
        <v>0</v>
      </c>
      <c r="H8" s="77">
        <f t="shared" si="0"/>
        <v>0</v>
      </c>
      <c r="I8" s="72" t="s">
        <v>225</v>
      </c>
    </row>
    <row r="9" spans="1:9" x14ac:dyDescent="0.25">
      <c r="A9" s="68"/>
      <c r="B9" s="69" t="s">
        <v>226</v>
      </c>
      <c r="C9" s="76">
        <v>0</v>
      </c>
      <c r="D9" s="76">
        <v>0</v>
      </c>
      <c r="E9" s="77">
        <v>0</v>
      </c>
      <c r="F9" s="77">
        <v>0</v>
      </c>
      <c r="G9" s="77">
        <v>0</v>
      </c>
      <c r="H9" s="77">
        <f t="shared" si="0"/>
        <v>0</v>
      </c>
      <c r="I9" s="72" t="s">
        <v>227</v>
      </c>
    </row>
    <row r="10" spans="1:9" x14ac:dyDescent="0.25">
      <c r="A10" s="74"/>
      <c r="B10" s="75" t="s">
        <v>228</v>
      </c>
      <c r="C10" s="76">
        <v>0</v>
      </c>
      <c r="D10" s="76">
        <v>0</v>
      </c>
      <c r="E10" s="77">
        <v>0</v>
      </c>
      <c r="F10" s="77">
        <v>0</v>
      </c>
      <c r="G10" s="77">
        <v>0</v>
      </c>
      <c r="H10" s="77">
        <f t="shared" si="0"/>
        <v>0</v>
      </c>
      <c r="I10" s="72" t="s">
        <v>229</v>
      </c>
    </row>
    <row r="11" spans="1:9" ht="15" x14ac:dyDescent="0.25">
      <c r="A11" s="78"/>
      <c r="B11" s="69" t="s">
        <v>230</v>
      </c>
      <c r="C11" s="76">
        <v>25472314</v>
      </c>
      <c r="D11" s="76">
        <v>248634639.87</v>
      </c>
      <c r="E11" s="76">
        <f>C11+D11</f>
        <v>274106953.87</v>
      </c>
      <c r="F11" s="76">
        <v>24496024.469999999</v>
      </c>
      <c r="G11" s="76">
        <v>24496024.469999999</v>
      </c>
      <c r="H11" s="77">
        <f t="shared" si="0"/>
        <v>-976289.53000000119</v>
      </c>
      <c r="I11" s="72" t="s">
        <v>231</v>
      </c>
    </row>
    <row r="12" spans="1:9" ht="22.5" x14ac:dyDescent="0.25">
      <c r="A12" s="78"/>
      <c r="B12" s="69" t="s">
        <v>232</v>
      </c>
      <c r="C12" s="76">
        <v>8459393555</v>
      </c>
      <c r="D12" s="76">
        <v>363852216.50999999</v>
      </c>
      <c r="E12" s="76">
        <f>C12+D12</f>
        <v>8823245771.5100002</v>
      </c>
      <c r="F12" s="76">
        <v>4098302059.5599999</v>
      </c>
      <c r="G12" s="76">
        <v>4098302059.5599999</v>
      </c>
      <c r="H12" s="77">
        <f t="shared" si="0"/>
        <v>-4361091495.4400005</v>
      </c>
      <c r="I12" s="72" t="s">
        <v>233</v>
      </c>
    </row>
    <row r="13" spans="1:9" ht="22.5" x14ac:dyDescent="0.25">
      <c r="A13" s="78"/>
      <c r="B13" s="69" t="s">
        <v>234</v>
      </c>
      <c r="C13" s="76">
        <v>7128501624.9700003</v>
      </c>
      <c r="D13" s="76">
        <v>671501389.20000005</v>
      </c>
      <c r="E13" s="76">
        <f>C13+D13</f>
        <v>7800003014.1700001</v>
      </c>
      <c r="F13" s="76">
        <v>3865697944.1599998</v>
      </c>
      <c r="G13" s="76">
        <v>3865697944.1599998</v>
      </c>
      <c r="H13" s="77">
        <f t="shared" si="0"/>
        <v>-3262803680.8100004</v>
      </c>
      <c r="I13" s="72" t="s">
        <v>235</v>
      </c>
    </row>
    <row r="14" spans="1:9" x14ac:dyDescent="0.25">
      <c r="A14" s="68"/>
      <c r="B14" s="69" t="s">
        <v>236</v>
      </c>
      <c r="C14" s="76">
        <v>0</v>
      </c>
      <c r="D14" s="76">
        <v>0</v>
      </c>
      <c r="E14" s="77"/>
      <c r="F14" s="76">
        <v>0</v>
      </c>
      <c r="G14" s="76">
        <v>0</v>
      </c>
      <c r="H14" s="77">
        <f t="shared" si="0"/>
        <v>0</v>
      </c>
      <c r="I14" s="72" t="s">
        <v>237</v>
      </c>
    </row>
    <row r="15" spans="1:9" x14ac:dyDescent="0.25">
      <c r="A15" s="68"/>
      <c r="C15" s="79"/>
      <c r="D15" s="79"/>
      <c r="E15" s="79"/>
      <c r="F15" s="79">
        <v>0</v>
      </c>
      <c r="G15" s="79">
        <v>0</v>
      </c>
      <c r="H15" s="79">
        <f t="shared" si="0"/>
        <v>0</v>
      </c>
      <c r="I15" s="72" t="s">
        <v>238</v>
      </c>
    </row>
    <row r="16" spans="1:9" x14ac:dyDescent="0.25">
      <c r="A16" s="80"/>
      <c r="B16" s="81" t="s">
        <v>239</v>
      </c>
      <c r="C16" s="82">
        <f t="shared" ref="C16:H16" si="1">SUM(C5:C15)</f>
        <v>15613367493.970001</v>
      </c>
      <c r="D16" s="82">
        <f t="shared" si="1"/>
        <v>1283988245.5799999</v>
      </c>
      <c r="E16" s="82">
        <f t="shared" si="1"/>
        <v>16897355739.550001</v>
      </c>
      <c r="F16" s="82">
        <f t="shared" si="1"/>
        <v>7988496028.1899996</v>
      </c>
      <c r="G16" s="82">
        <f t="shared" si="1"/>
        <v>7988496028.1899996</v>
      </c>
      <c r="H16" s="83">
        <f t="shared" si="1"/>
        <v>-7624871465.7800007</v>
      </c>
      <c r="I16" s="72" t="s">
        <v>238</v>
      </c>
    </row>
    <row r="17" spans="1:9" x14ac:dyDescent="0.25">
      <c r="A17" s="84"/>
      <c r="B17" s="85"/>
      <c r="C17" s="86"/>
      <c r="D17" s="86"/>
      <c r="E17" s="87"/>
      <c r="F17" s="88" t="s">
        <v>240</v>
      </c>
      <c r="G17" s="89"/>
      <c r="H17" s="90"/>
      <c r="I17" s="72" t="s">
        <v>238</v>
      </c>
    </row>
    <row r="18" spans="1:9" ht="10.15" customHeight="1" x14ac:dyDescent="0.25">
      <c r="A18" s="91" t="s">
        <v>241</v>
      </c>
      <c r="B18" s="92"/>
      <c r="C18" s="93" t="s">
        <v>211</v>
      </c>
      <c r="D18" s="94"/>
      <c r="E18" s="94"/>
      <c r="F18" s="94"/>
      <c r="G18" s="95"/>
      <c r="H18" s="96" t="s">
        <v>9</v>
      </c>
      <c r="I18" s="72" t="s">
        <v>238</v>
      </c>
    </row>
    <row r="19" spans="1:9" ht="22.5" x14ac:dyDescent="0.25">
      <c r="A19" s="97"/>
      <c r="B19" s="98"/>
      <c r="C19" s="99" t="s">
        <v>10</v>
      </c>
      <c r="D19" s="100" t="s">
        <v>212</v>
      </c>
      <c r="E19" s="100" t="s">
        <v>4</v>
      </c>
      <c r="F19" s="100" t="s">
        <v>5</v>
      </c>
      <c r="G19" s="101" t="s">
        <v>213</v>
      </c>
      <c r="H19" s="102"/>
      <c r="I19" s="72" t="s">
        <v>238</v>
      </c>
    </row>
    <row r="20" spans="1:9" x14ac:dyDescent="0.25">
      <c r="A20" s="103"/>
      <c r="B20" s="104"/>
      <c r="C20" s="105" t="s">
        <v>214</v>
      </c>
      <c r="D20" s="106" t="s">
        <v>215</v>
      </c>
      <c r="E20" s="106" t="s">
        <v>216</v>
      </c>
      <c r="F20" s="106" t="s">
        <v>217</v>
      </c>
      <c r="G20" s="106" t="s">
        <v>218</v>
      </c>
      <c r="H20" s="106" t="s">
        <v>219</v>
      </c>
      <c r="I20" s="72" t="s">
        <v>238</v>
      </c>
    </row>
    <row r="21" spans="1:9" x14ac:dyDescent="0.25">
      <c r="A21" s="107" t="s">
        <v>242</v>
      </c>
      <c r="B21" s="108"/>
      <c r="C21" s="109">
        <f>SUM(C22+C23+C24+C25+C26+C27+C28+C29)</f>
        <v>8459393555</v>
      </c>
      <c r="D21" s="109">
        <f>SUM(D22+D23+D24+D25+D26+D27+D28+D29)</f>
        <v>363852216.50999999</v>
      </c>
      <c r="E21" s="109">
        <f>SUM(E22+E23+E24+E25+E26+E27+E28+E29)</f>
        <v>8823245771.5100002</v>
      </c>
      <c r="F21" s="109">
        <f>SUM(F22+F23+F24+F25+F26+F27+F28+F29)</f>
        <v>4098302059.5599999</v>
      </c>
      <c r="G21" s="109">
        <f>SUM(G22+G23+G24+G25+G26+G27+G28+G29)</f>
        <v>4098302059.5599999</v>
      </c>
      <c r="H21" s="109">
        <f>SUM(H22:H29)</f>
        <v>-4361091495.4400005</v>
      </c>
      <c r="I21" s="72" t="s">
        <v>238</v>
      </c>
    </row>
    <row r="22" spans="1:9" x14ac:dyDescent="0.25">
      <c r="A22" s="110"/>
      <c r="B22" s="111" t="s">
        <v>14</v>
      </c>
      <c r="C22" s="112">
        <v>0</v>
      </c>
      <c r="D22" s="112">
        <v>0</v>
      </c>
      <c r="E22" s="113">
        <v>0</v>
      </c>
      <c r="F22" s="113">
        <v>0</v>
      </c>
      <c r="G22" s="113">
        <v>0</v>
      </c>
      <c r="H22" s="113">
        <v>0</v>
      </c>
      <c r="I22" s="72" t="s">
        <v>220</v>
      </c>
    </row>
    <row r="23" spans="1:9" x14ac:dyDescent="0.25">
      <c r="A23" s="110"/>
      <c r="B23" s="111" t="s">
        <v>221</v>
      </c>
      <c r="C23" s="112">
        <v>0</v>
      </c>
      <c r="D23" s="112">
        <v>0</v>
      </c>
      <c r="E23" s="113">
        <v>0</v>
      </c>
      <c r="F23" s="113">
        <v>0</v>
      </c>
      <c r="G23" s="113">
        <v>0</v>
      </c>
      <c r="H23" s="113">
        <v>0</v>
      </c>
      <c r="I23" s="72" t="s">
        <v>222</v>
      </c>
    </row>
    <row r="24" spans="1:9" x14ac:dyDescent="0.25">
      <c r="A24" s="110"/>
      <c r="B24" s="111" t="s">
        <v>67</v>
      </c>
      <c r="C24" s="112">
        <v>0</v>
      </c>
      <c r="D24" s="112">
        <v>0</v>
      </c>
      <c r="E24" s="113">
        <v>0</v>
      </c>
      <c r="F24" s="113">
        <v>0</v>
      </c>
      <c r="G24" s="113">
        <v>0</v>
      </c>
      <c r="H24" s="113">
        <v>0</v>
      </c>
      <c r="I24" s="72" t="s">
        <v>223</v>
      </c>
    </row>
    <row r="25" spans="1:9" x14ac:dyDescent="0.25">
      <c r="A25" s="110"/>
      <c r="B25" s="111" t="s">
        <v>224</v>
      </c>
      <c r="C25" s="112">
        <v>0</v>
      </c>
      <c r="D25" s="112">
        <v>0</v>
      </c>
      <c r="E25" s="113">
        <v>0</v>
      </c>
      <c r="F25" s="113">
        <v>0</v>
      </c>
      <c r="G25" s="113">
        <v>0</v>
      </c>
      <c r="H25" s="113">
        <v>0</v>
      </c>
      <c r="I25" s="72" t="s">
        <v>225</v>
      </c>
    </row>
    <row r="26" spans="1:9" x14ac:dyDescent="0.25">
      <c r="A26" s="110"/>
      <c r="B26" s="111" t="s">
        <v>243</v>
      </c>
      <c r="C26" s="112">
        <v>0</v>
      </c>
      <c r="D26" s="112">
        <v>0</v>
      </c>
      <c r="E26" s="113">
        <v>0</v>
      </c>
      <c r="F26" s="113">
        <v>0</v>
      </c>
      <c r="G26" s="113">
        <v>0</v>
      </c>
      <c r="H26" s="113">
        <v>0</v>
      </c>
      <c r="I26" s="72" t="s">
        <v>227</v>
      </c>
    </row>
    <row r="27" spans="1:9" x14ac:dyDescent="0.25">
      <c r="A27" s="110"/>
      <c r="B27" s="111" t="s">
        <v>244</v>
      </c>
      <c r="C27" s="112">
        <v>0</v>
      </c>
      <c r="D27" s="112">
        <v>0</v>
      </c>
      <c r="E27" s="113">
        <v>0</v>
      </c>
      <c r="F27" s="113">
        <v>0</v>
      </c>
      <c r="G27" s="113">
        <v>0</v>
      </c>
      <c r="H27" s="113">
        <v>0</v>
      </c>
      <c r="I27" s="72" t="s">
        <v>229</v>
      </c>
    </row>
    <row r="28" spans="1:9" ht="22.5" x14ac:dyDescent="0.25">
      <c r="A28" s="110"/>
      <c r="B28" s="111" t="s">
        <v>245</v>
      </c>
      <c r="C28" s="114">
        <v>8459393555</v>
      </c>
      <c r="D28" s="114">
        <v>363852216.50999999</v>
      </c>
      <c r="E28" s="114">
        <f>C28+D28</f>
        <v>8823245771.5100002</v>
      </c>
      <c r="F28" s="114">
        <v>4098302059.5599999</v>
      </c>
      <c r="G28" s="114">
        <v>4098302059.5599999</v>
      </c>
      <c r="H28" s="113">
        <f>G28-C28</f>
        <v>-4361091495.4400005</v>
      </c>
      <c r="I28" s="72" t="s">
        <v>233</v>
      </c>
    </row>
    <row r="29" spans="1:9" ht="22.5" x14ac:dyDescent="0.25">
      <c r="A29" s="110"/>
      <c r="B29" s="111" t="s">
        <v>234</v>
      </c>
      <c r="C29" s="112">
        <v>0</v>
      </c>
      <c r="D29" s="112">
        <v>0</v>
      </c>
      <c r="E29" s="113">
        <v>0</v>
      </c>
      <c r="F29" s="113">
        <v>0</v>
      </c>
      <c r="G29" s="113">
        <v>0</v>
      </c>
      <c r="H29" s="113">
        <v>0</v>
      </c>
      <c r="I29" s="72" t="s">
        <v>235</v>
      </c>
    </row>
    <row r="30" spans="1:9" x14ac:dyDescent="0.25">
      <c r="A30" s="110"/>
      <c r="B30" s="111"/>
      <c r="C30" s="113"/>
      <c r="D30" s="113"/>
      <c r="E30" s="113"/>
      <c r="F30" s="113"/>
      <c r="G30" s="113"/>
      <c r="H30" s="113"/>
      <c r="I30" s="72" t="s">
        <v>238</v>
      </c>
    </row>
    <row r="31" spans="1:9" ht="41.25" customHeight="1" x14ac:dyDescent="0.25">
      <c r="A31" s="115" t="s">
        <v>246</v>
      </c>
      <c r="B31" s="116"/>
      <c r="C31" s="117">
        <f t="shared" ref="C31:H31" si="2">SUM(C32:C35)</f>
        <v>7153973938.9700003</v>
      </c>
      <c r="D31" s="117">
        <f t="shared" si="2"/>
        <v>920136029.07000005</v>
      </c>
      <c r="E31" s="117">
        <f t="shared" si="2"/>
        <v>8074109968.04</v>
      </c>
      <c r="F31" s="117">
        <f t="shared" si="2"/>
        <v>3890193968.6299996</v>
      </c>
      <c r="G31" s="117">
        <f t="shared" si="2"/>
        <v>3890193968.6299996</v>
      </c>
      <c r="H31" s="117">
        <f t="shared" si="2"/>
        <v>-3263779970.3400006</v>
      </c>
      <c r="I31" s="72" t="s">
        <v>238</v>
      </c>
    </row>
    <row r="32" spans="1:9" x14ac:dyDescent="0.25">
      <c r="A32" s="110"/>
      <c r="B32" s="111" t="s">
        <v>221</v>
      </c>
      <c r="C32" s="112">
        <v>0</v>
      </c>
      <c r="D32" s="112">
        <v>0</v>
      </c>
      <c r="E32" s="113">
        <v>0</v>
      </c>
      <c r="F32" s="113">
        <v>0</v>
      </c>
      <c r="G32" s="113">
        <v>0</v>
      </c>
      <c r="H32" s="113">
        <v>0</v>
      </c>
      <c r="I32" s="72" t="s">
        <v>222</v>
      </c>
    </row>
    <row r="33" spans="1:9" x14ac:dyDescent="0.25">
      <c r="A33" s="110"/>
      <c r="B33" s="111" t="s">
        <v>247</v>
      </c>
      <c r="C33" s="112">
        <v>0</v>
      </c>
      <c r="D33" s="112">
        <v>0</v>
      </c>
      <c r="E33" s="113">
        <v>0</v>
      </c>
      <c r="F33" s="113">
        <v>0</v>
      </c>
      <c r="G33" s="113">
        <v>0</v>
      </c>
      <c r="H33" s="113">
        <v>0</v>
      </c>
      <c r="I33" s="72" t="s">
        <v>227</v>
      </c>
    </row>
    <row r="34" spans="1:9" x14ac:dyDescent="0.25">
      <c r="A34" s="110"/>
      <c r="B34" s="111" t="s">
        <v>248</v>
      </c>
      <c r="C34" s="118">
        <v>25472314</v>
      </c>
      <c r="D34" s="118">
        <v>248634639.87</v>
      </c>
      <c r="E34" s="112">
        <f>C34+D34</f>
        <v>274106953.87</v>
      </c>
      <c r="F34" s="118">
        <v>24496024.469999999</v>
      </c>
      <c r="G34" s="118">
        <v>24496024.469999999</v>
      </c>
      <c r="H34" s="113">
        <f>G34-C34</f>
        <v>-976289.53000000119</v>
      </c>
      <c r="I34" s="72" t="s">
        <v>231</v>
      </c>
    </row>
    <row r="35" spans="1:9" ht="22.5" x14ac:dyDescent="0.25">
      <c r="A35" s="110"/>
      <c r="B35" s="111" t="s">
        <v>234</v>
      </c>
      <c r="C35" s="118">
        <v>7128501624.9700003</v>
      </c>
      <c r="D35" s="118">
        <v>671501389.20000005</v>
      </c>
      <c r="E35" s="112">
        <f>C35+D35</f>
        <v>7800003014.1700001</v>
      </c>
      <c r="F35" s="118">
        <v>3865697944.1599998</v>
      </c>
      <c r="G35" s="118">
        <v>3865697944.1599998</v>
      </c>
      <c r="H35" s="113">
        <f>G35-C35</f>
        <v>-3262803680.8100004</v>
      </c>
      <c r="I35" s="72" t="s">
        <v>235</v>
      </c>
    </row>
    <row r="36" spans="1:9" x14ac:dyDescent="0.25">
      <c r="A36" s="110"/>
      <c r="B36" s="111"/>
      <c r="C36" s="113"/>
      <c r="D36" s="113"/>
      <c r="E36" s="113"/>
      <c r="F36" s="113"/>
      <c r="G36" s="113"/>
      <c r="H36" s="113"/>
      <c r="I36" s="72" t="s">
        <v>238</v>
      </c>
    </row>
    <row r="37" spans="1:9" x14ac:dyDescent="0.25">
      <c r="A37" s="119" t="s">
        <v>249</v>
      </c>
      <c r="B37" s="120"/>
      <c r="C37" s="117">
        <f>SUM(C38)</f>
        <v>0</v>
      </c>
      <c r="D37" s="117">
        <v>0</v>
      </c>
      <c r="E37" s="117">
        <v>0</v>
      </c>
      <c r="F37" s="117">
        <f>+F38</f>
        <v>0</v>
      </c>
      <c r="G37" s="117">
        <f>+G38</f>
        <v>0</v>
      </c>
      <c r="H37" s="117">
        <f>+H38</f>
        <v>0</v>
      </c>
      <c r="I37" s="72" t="s">
        <v>238</v>
      </c>
    </row>
    <row r="38" spans="1:9" x14ac:dyDescent="0.25">
      <c r="A38" s="121"/>
      <c r="B38" s="111" t="s">
        <v>236</v>
      </c>
      <c r="C38" s="113">
        <v>0</v>
      </c>
      <c r="D38" s="113">
        <v>0</v>
      </c>
      <c r="E38" s="113">
        <f>+C38+D38</f>
        <v>0</v>
      </c>
      <c r="F38" s="113">
        <v>0</v>
      </c>
      <c r="G38" s="113">
        <v>0</v>
      </c>
      <c r="H38" s="113">
        <f>+G38-C38</f>
        <v>0</v>
      </c>
      <c r="I38" s="72" t="s">
        <v>237</v>
      </c>
    </row>
    <row r="39" spans="1:9" x14ac:dyDescent="0.25">
      <c r="A39" s="122"/>
      <c r="B39" s="123" t="s">
        <v>239</v>
      </c>
      <c r="C39" s="82">
        <f>+C21+C31+C37</f>
        <v>15613367493.970001</v>
      </c>
      <c r="D39" s="82">
        <f>+D21+D31+D37</f>
        <v>1283988245.5799999</v>
      </c>
      <c r="E39" s="82">
        <f>+E21+E31+E37</f>
        <v>16897355739.549999</v>
      </c>
      <c r="F39" s="82">
        <f>+F21+F31+F37</f>
        <v>7988496028.1899996</v>
      </c>
      <c r="G39" s="82">
        <f>+G21+G31+G37</f>
        <v>7988496028.1899996</v>
      </c>
      <c r="H39" s="109">
        <f>+H37+H31+H21</f>
        <v>-7624871465.7800007</v>
      </c>
      <c r="I39" s="72" t="s">
        <v>238</v>
      </c>
    </row>
    <row r="40" spans="1:9" x14ac:dyDescent="0.25">
      <c r="A40" s="124"/>
      <c r="B40" s="85"/>
      <c r="C40" s="125"/>
      <c r="D40" s="125"/>
      <c r="E40" s="125"/>
      <c r="F40" s="126" t="s">
        <v>240</v>
      </c>
      <c r="G40" s="127"/>
      <c r="H40" s="128"/>
      <c r="I40" s="72" t="s">
        <v>238</v>
      </c>
    </row>
    <row r="41" spans="1:9" x14ac:dyDescent="0.25">
      <c r="A41" s="129"/>
      <c r="B41" s="130"/>
      <c r="C41" s="131"/>
      <c r="D41" s="131"/>
      <c r="E41" s="131"/>
      <c r="F41" s="132"/>
      <c r="G41" s="132"/>
      <c r="H41" s="131"/>
      <c r="I41" s="72"/>
    </row>
    <row r="42" spans="1:9" x14ac:dyDescent="0.2">
      <c r="B42" s="133" t="s">
        <v>250</v>
      </c>
    </row>
    <row r="43" spans="1:9" ht="11.25" customHeight="1" x14ac:dyDescent="0.25">
      <c r="B43" s="134" t="s">
        <v>251</v>
      </c>
      <c r="C43" s="134"/>
      <c r="D43" s="134"/>
      <c r="E43" s="134"/>
      <c r="F43" s="134"/>
    </row>
    <row r="44" spans="1:9" ht="15" x14ac:dyDescent="0.25">
      <c r="B44" s="135" t="s">
        <v>252</v>
      </c>
    </row>
    <row r="45" spans="1:9" ht="30.75" customHeight="1" x14ac:dyDescent="0.25">
      <c r="B45" s="134" t="s">
        <v>253</v>
      </c>
      <c r="C45" s="134"/>
      <c r="D45" s="134"/>
      <c r="E45" s="134"/>
      <c r="F45" s="134"/>
      <c r="G45" s="134"/>
      <c r="H45" s="134"/>
    </row>
    <row r="47" spans="1:9" x14ac:dyDescent="0.25">
      <c r="D47" s="136"/>
      <c r="E47" s="136"/>
    </row>
  </sheetData>
  <sheetProtection formatCells="0" formatColumns="0" formatRows="0" insertRows="0" autoFilter="0"/>
  <mergeCells count="11">
    <mergeCell ref="A31:B31"/>
    <mergeCell ref="B43:F43"/>
    <mergeCell ref="B45:H45"/>
    <mergeCell ref="A1:H1"/>
    <mergeCell ref="A2:B4"/>
    <mergeCell ref="C2:G2"/>
    <mergeCell ref="H2:H3"/>
    <mergeCell ref="H16:H17"/>
    <mergeCell ref="A18:B20"/>
    <mergeCell ref="C18:G18"/>
    <mergeCell ref="H18:H19"/>
  </mergeCells>
  <pageMargins left="0.70866141732283472" right="0.70866141732283472" top="0.74803149606299213" bottom="0.74803149606299213" header="0.31496062992125984" footer="0.31496062992125984"/>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3F44D-F888-452A-BC5A-8B35D5292809}">
  <sheetPr>
    <tabColor theme="4" tint="-0.249977111117893"/>
    <pageSetUpPr fitToPage="1"/>
  </sheetPr>
  <dimension ref="A1:G76"/>
  <sheetViews>
    <sheetView showGridLines="0" topLeftCell="A65" workbookViewId="0">
      <selection activeCell="C19" sqref="C19"/>
    </sheetView>
  </sheetViews>
  <sheetFormatPr baseColWidth="10" defaultColWidth="10.28515625" defaultRowHeight="14.25" customHeight="1" x14ac:dyDescent="0.2"/>
  <cols>
    <col min="1" max="1" width="61.28515625" style="143" customWidth="1"/>
    <col min="2" max="2" width="13.85546875" style="143" customWidth="1"/>
    <col min="3" max="3" width="12.28515625" style="143" customWidth="1"/>
    <col min="4" max="4" width="13.42578125" style="143" customWidth="1"/>
    <col min="5" max="6" width="13" style="143" bestFit="1" customWidth="1"/>
    <col min="7" max="7" width="13.42578125" style="143" customWidth="1"/>
    <col min="8" max="16384" width="10.28515625" style="143"/>
  </cols>
  <sheetData>
    <row r="1" spans="1:7" ht="49.5" customHeight="1" thickBot="1" x14ac:dyDescent="0.25">
      <c r="A1" s="140" t="s">
        <v>254</v>
      </c>
      <c r="B1" s="141"/>
      <c r="C1" s="141"/>
      <c r="D1" s="141"/>
      <c r="E1" s="141"/>
      <c r="F1" s="141"/>
      <c r="G1" s="142"/>
    </row>
    <row r="2" spans="1:7" s="149" customFormat="1" ht="14.25" customHeight="1" thickBot="1" x14ac:dyDescent="0.25">
      <c r="A2" s="144" t="s">
        <v>1</v>
      </c>
      <c r="B2" s="145" t="s">
        <v>2</v>
      </c>
      <c r="C2" s="146"/>
      <c r="D2" s="146"/>
      <c r="E2" s="146"/>
      <c r="F2" s="147"/>
      <c r="G2" s="148" t="s">
        <v>255</v>
      </c>
    </row>
    <row r="3" spans="1:7" s="149" customFormat="1" ht="23.25" thickBot="1" x14ac:dyDescent="0.25">
      <c r="A3" s="150"/>
      <c r="B3" s="151" t="s">
        <v>256</v>
      </c>
      <c r="C3" s="152" t="s">
        <v>3</v>
      </c>
      <c r="D3" s="153" t="s">
        <v>4</v>
      </c>
      <c r="E3" s="152" t="s">
        <v>5</v>
      </c>
      <c r="F3" s="153" t="s">
        <v>257</v>
      </c>
      <c r="G3" s="154"/>
    </row>
    <row r="4" spans="1:7" s="149" customFormat="1" ht="14.25" customHeight="1" thickBot="1" x14ac:dyDescent="0.25">
      <c r="A4" s="155"/>
      <c r="B4" s="156">
        <v>1</v>
      </c>
      <c r="C4" s="152">
        <v>2</v>
      </c>
      <c r="D4" s="153" t="s">
        <v>258</v>
      </c>
      <c r="E4" s="152">
        <v>4</v>
      </c>
      <c r="F4" s="153">
        <v>5</v>
      </c>
      <c r="G4" s="152" t="s">
        <v>259</v>
      </c>
    </row>
    <row r="5" spans="1:7" s="149" customFormat="1" ht="14.25" customHeight="1" x14ac:dyDescent="0.2">
      <c r="A5" s="157" t="s">
        <v>260</v>
      </c>
      <c r="B5" s="158">
        <v>21329177</v>
      </c>
      <c r="C5" s="158">
        <v>-1719378.42</v>
      </c>
      <c r="D5" s="158">
        <f>B5+C5</f>
        <v>19609798.579999998</v>
      </c>
      <c r="E5" s="158">
        <v>7722415.0899999999</v>
      </c>
      <c r="F5" s="158">
        <v>7722415.0899999999</v>
      </c>
      <c r="G5" s="159">
        <f>D5-E5</f>
        <v>11887383.489999998</v>
      </c>
    </row>
    <row r="6" spans="1:7" s="149" customFormat="1" ht="14.25" customHeight="1" x14ac:dyDescent="0.2">
      <c r="A6" s="157" t="s">
        <v>261</v>
      </c>
      <c r="B6" s="158">
        <v>34337158</v>
      </c>
      <c r="C6" s="158">
        <v>-2030132.08</v>
      </c>
      <c r="D6" s="158">
        <f t="shared" ref="D6:D69" si="0">B6+C6</f>
        <v>32307025.920000002</v>
      </c>
      <c r="E6" s="158">
        <v>13605635.65</v>
      </c>
      <c r="F6" s="158">
        <v>13605635.65</v>
      </c>
      <c r="G6" s="159">
        <f t="shared" ref="G6:G69" si="1">D6-E6</f>
        <v>18701390.270000003</v>
      </c>
    </row>
    <row r="7" spans="1:7" s="149" customFormat="1" ht="14.25" customHeight="1" x14ac:dyDescent="0.2">
      <c r="A7" s="157" t="s">
        <v>262</v>
      </c>
      <c r="B7" s="158">
        <v>19493962</v>
      </c>
      <c r="C7" s="158">
        <v>20137884.469999999</v>
      </c>
      <c r="D7" s="158">
        <f t="shared" si="0"/>
        <v>39631846.469999999</v>
      </c>
      <c r="E7" s="158">
        <v>9785776.0199999996</v>
      </c>
      <c r="F7" s="158">
        <v>9785776.0199999996</v>
      </c>
      <c r="G7" s="159">
        <f t="shared" si="1"/>
        <v>29846070.449999999</v>
      </c>
    </row>
    <row r="8" spans="1:7" s="149" customFormat="1" ht="14.25" customHeight="1" x14ac:dyDescent="0.2">
      <c r="A8" s="157" t="s">
        <v>263</v>
      </c>
      <c r="B8" s="158">
        <v>1395964</v>
      </c>
      <c r="C8" s="158">
        <v>454404.47</v>
      </c>
      <c r="D8" s="158">
        <f t="shared" si="0"/>
        <v>1850368.47</v>
      </c>
      <c r="E8" s="158">
        <v>157256.22</v>
      </c>
      <c r="F8" s="158">
        <v>157256.22</v>
      </c>
      <c r="G8" s="159">
        <f t="shared" si="1"/>
        <v>1693112.25</v>
      </c>
    </row>
    <row r="9" spans="1:7" s="149" customFormat="1" ht="14.25" customHeight="1" x14ac:dyDescent="0.2">
      <c r="A9" s="157" t="s">
        <v>264</v>
      </c>
      <c r="B9" s="158">
        <v>27908606</v>
      </c>
      <c r="C9" s="158">
        <v>-1307068.79</v>
      </c>
      <c r="D9" s="158">
        <f t="shared" si="0"/>
        <v>26601537.210000001</v>
      </c>
      <c r="E9" s="158">
        <v>5188066.4000000004</v>
      </c>
      <c r="F9" s="158">
        <v>5188066.4000000004</v>
      </c>
      <c r="G9" s="159">
        <f t="shared" si="1"/>
        <v>21413470.810000002</v>
      </c>
    </row>
    <row r="10" spans="1:7" s="149" customFormat="1" ht="14.25" customHeight="1" x14ac:dyDescent="0.2">
      <c r="A10" s="157" t="s">
        <v>265</v>
      </c>
      <c r="B10" s="158">
        <v>209268156</v>
      </c>
      <c r="C10" s="158">
        <v>56372542.07</v>
      </c>
      <c r="D10" s="158">
        <f t="shared" si="0"/>
        <v>265640698.06999999</v>
      </c>
      <c r="E10" s="158">
        <v>69142208.019999996</v>
      </c>
      <c r="F10" s="158">
        <v>69142208.019999996</v>
      </c>
      <c r="G10" s="159">
        <f t="shared" si="1"/>
        <v>196498490.05000001</v>
      </c>
    </row>
    <row r="11" spans="1:7" s="149" customFormat="1" ht="14.25" customHeight="1" x14ac:dyDescent="0.2">
      <c r="A11" s="157" t="s">
        <v>266</v>
      </c>
      <c r="B11" s="158">
        <v>160168757</v>
      </c>
      <c r="C11" s="158">
        <v>-61298136.57</v>
      </c>
      <c r="D11" s="158">
        <f t="shared" si="0"/>
        <v>98870620.430000007</v>
      </c>
      <c r="E11" s="158">
        <v>29775203.84</v>
      </c>
      <c r="F11" s="158">
        <v>29775203.84</v>
      </c>
      <c r="G11" s="159">
        <f t="shared" si="1"/>
        <v>69095416.590000004</v>
      </c>
    </row>
    <row r="12" spans="1:7" s="149" customFormat="1" ht="14.25" customHeight="1" x14ac:dyDescent="0.2">
      <c r="A12" s="157" t="s">
        <v>267</v>
      </c>
      <c r="B12" s="158">
        <v>116028782</v>
      </c>
      <c r="C12" s="158">
        <v>55321953.079999998</v>
      </c>
      <c r="D12" s="158">
        <f t="shared" si="0"/>
        <v>171350735.07999998</v>
      </c>
      <c r="E12" s="158">
        <v>33889747.409999996</v>
      </c>
      <c r="F12" s="158">
        <v>33889747.409999996</v>
      </c>
      <c r="G12" s="159">
        <f t="shared" si="1"/>
        <v>137460987.66999999</v>
      </c>
    </row>
    <row r="13" spans="1:7" s="149" customFormat="1" ht="14.25" customHeight="1" x14ac:dyDescent="0.2">
      <c r="A13" s="157" t="s">
        <v>268</v>
      </c>
      <c r="B13" s="158">
        <v>153584372.71000001</v>
      </c>
      <c r="C13" s="158">
        <v>-4907427.68</v>
      </c>
      <c r="D13" s="158">
        <f t="shared" si="0"/>
        <v>148676945.03</v>
      </c>
      <c r="E13" s="158">
        <v>36860534.420000002</v>
      </c>
      <c r="F13" s="158">
        <v>36860534.420000002</v>
      </c>
      <c r="G13" s="159">
        <f t="shared" si="1"/>
        <v>111816410.61</v>
      </c>
    </row>
    <row r="14" spans="1:7" s="149" customFormat="1" ht="14.25" customHeight="1" x14ac:dyDescent="0.2">
      <c r="A14" s="157" t="s">
        <v>269</v>
      </c>
      <c r="B14" s="158">
        <v>8904014</v>
      </c>
      <c r="C14" s="158">
        <v>290821.45</v>
      </c>
      <c r="D14" s="158">
        <f t="shared" si="0"/>
        <v>9194835.4499999993</v>
      </c>
      <c r="E14" s="158">
        <v>4375811.34</v>
      </c>
      <c r="F14" s="158">
        <v>4375811.34</v>
      </c>
      <c r="G14" s="159">
        <f t="shared" si="1"/>
        <v>4819024.1099999994</v>
      </c>
    </row>
    <row r="15" spans="1:7" s="149" customFormat="1" ht="14.25" customHeight="1" x14ac:dyDescent="0.2">
      <c r="A15" s="157" t="s">
        <v>270</v>
      </c>
      <c r="B15" s="158">
        <v>958073246.25999999</v>
      </c>
      <c r="C15" s="158">
        <v>364762652.72000003</v>
      </c>
      <c r="D15" s="158">
        <f t="shared" si="0"/>
        <v>1322835898.98</v>
      </c>
      <c r="E15" s="158">
        <v>446621603.56</v>
      </c>
      <c r="F15" s="158">
        <v>446621603.56</v>
      </c>
      <c r="G15" s="159">
        <f t="shared" si="1"/>
        <v>876214295.42000008</v>
      </c>
    </row>
    <row r="16" spans="1:7" s="149" customFormat="1" ht="14.25" customHeight="1" x14ac:dyDescent="0.2">
      <c r="A16" s="157" t="s">
        <v>271</v>
      </c>
      <c r="B16" s="158">
        <v>34040759</v>
      </c>
      <c r="C16" s="158">
        <v>42378.16</v>
      </c>
      <c r="D16" s="158">
        <f t="shared" si="0"/>
        <v>34083137.159999996</v>
      </c>
      <c r="E16" s="158">
        <v>14676132.539999999</v>
      </c>
      <c r="F16" s="158">
        <v>14676132.539999999</v>
      </c>
      <c r="G16" s="159">
        <f t="shared" si="1"/>
        <v>19407004.619999997</v>
      </c>
    </row>
    <row r="17" spans="1:7" s="149" customFormat="1" ht="14.25" customHeight="1" x14ac:dyDescent="0.2">
      <c r="A17" s="157" t="s">
        <v>272</v>
      </c>
      <c r="B17" s="158">
        <v>510130270</v>
      </c>
      <c r="C17" s="158">
        <v>-27774038</v>
      </c>
      <c r="D17" s="158">
        <f t="shared" si="0"/>
        <v>482356232</v>
      </c>
      <c r="E17" s="158">
        <v>191366248.06</v>
      </c>
      <c r="F17" s="158">
        <v>191366248.06</v>
      </c>
      <c r="G17" s="159">
        <f t="shared" si="1"/>
        <v>290989983.94</v>
      </c>
    </row>
    <row r="18" spans="1:7" s="149" customFormat="1" ht="14.25" customHeight="1" x14ac:dyDescent="0.2">
      <c r="A18" s="157" t="s">
        <v>273</v>
      </c>
      <c r="B18" s="158">
        <v>570888123</v>
      </c>
      <c r="C18" s="158">
        <v>65962818.229999997</v>
      </c>
      <c r="D18" s="158">
        <f t="shared" si="0"/>
        <v>636850941.23000002</v>
      </c>
      <c r="E18" s="158">
        <v>236413235.08000001</v>
      </c>
      <c r="F18" s="158">
        <v>236413235.08000001</v>
      </c>
      <c r="G18" s="159">
        <f t="shared" si="1"/>
        <v>400437706.14999998</v>
      </c>
    </row>
    <row r="19" spans="1:7" s="149" customFormat="1" ht="14.25" customHeight="1" x14ac:dyDescent="0.2">
      <c r="A19" s="157" t="s">
        <v>274</v>
      </c>
      <c r="B19" s="158">
        <v>679144791</v>
      </c>
      <c r="C19" s="158">
        <v>-5302993.6500000004</v>
      </c>
      <c r="D19" s="158">
        <f t="shared" si="0"/>
        <v>673841797.35000002</v>
      </c>
      <c r="E19" s="158">
        <v>279439725.43000001</v>
      </c>
      <c r="F19" s="158">
        <v>279439725.43000001</v>
      </c>
      <c r="G19" s="159">
        <f t="shared" si="1"/>
        <v>394402071.92000002</v>
      </c>
    </row>
    <row r="20" spans="1:7" s="149" customFormat="1" ht="14.25" customHeight="1" x14ac:dyDescent="0.2">
      <c r="A20" s="157" t="s">
        <v>275</v>
      </c>
      <c r="B20" s="158">
        <v>441889228</v>
      </c>
      <c r="C20" s="158">
        <v>-3742526.78</v>
      </c>
      <c r="D20" s="158">
        <f t="shared" si="0"/>
        <v>438146701.22000003</v>
      </c>
      <c r="E20" s="158">
        <v>173867016.16999999</v>
      </c>
      <c r="F20" s="158">
        <v>173867016.16999999</v>
      </c>
      <c r="G20" s="159">
        <f t="shared" si="1"/>
        <v>264279685.05000004</v>
      </c>
    </row>
    <row r="21" spans="1:7" s="149" customFormat="1" ht="14.25" customHeight="1" x14ac:dyDescent="0.2">
      <c r="A21" s="157" t="s">
        <v>276</v>
      </c>
      <c r="B21" s="158">
        <v>548003436</v>
      </c>
      <c r="C21" s="158">
        <v>15079366.390000001</v>
      </c>
      <c r="D21" s="158">
        <f t="shared" si="0"/>
        <v>563082802.38999999</v>
      </c>
      <c r="E21" s="158">
        <v>212743996.87</v>
      </c>
      <c r="F21" s="158">
        <v>212743996.87</v>
      </c>
      <c r="G21" s="159">
        <f t="shared" si="1"/>
        <v>350338805.51999998</v>
      </c>
    </row>
    <row r="22" spans="1:7" s="149" customFormat="1" ht="14.25" customHeight="1" x14ac:dyDescent="0.2">
      <c r="A22" s="157" t="s">
        <v>277</v>
      </c>
      <c r="B22" s="158">
        <v>681296787</v>
      </c>
      <c r="C22" s="158">
        <v>10473245.57</v>
      </c>
      <c r="D22" s="158">
        <f t="shared" si="0"/>
        <v>691770032.57000005</v>
      </c>
      <c r="E22" s="158">
        <v>285948177.5</v>
      </c>
      <c r="F22" s="158">
        <v>285948177.5</v>
      </c>
      <c r="G22" s="159">
        <f t="shared" si="1"/>
        <v>405821855.07000005</v>
      </c>
    </row>
    <row r="23" spans="1:7" s="149" customFormat="1" ht="14.25" customHeight="1" x14ac:dyDescent="0.2">
      <c r="A23" s="157" t="s">
        <v>278</v>
      </c>
      <c r="B23" s="158">
        <v>721320548</v>
      </c>
      <c r="C23" s="158">
        <v>-2415995.08</v>
      </c>
      <c r="D23" s="158">
        <f t="shared" si="0"/>
        <v>718904552.91999996</v>
      </c>
      <c r="E23" s="158">
        <v>273191997.25999999</v>
      </c>
      <c r="F23" s="158">
        <v>273191997.25999999</v>
      </c>
      <c r="G23" s="159">
        <f t="shared" si="1"/>
        <v>445712555.65999997</v>
      </c>
    </row>
    <row r="24" spans="1:7" s="149" customFormat="1" ht="14.25" customHeight="1" x14ac:dyDescent="0.2">
      <c r="A24" s="157" t="s">
        <v>279</v>
      </c>
      <c r="B24" s="158">
        <v>350000</v>
      </c>
      <c r="C24" s="158">
        <v>17684268.449999999</v>
      </c>
      <c r="D24" s="158">
        <f t="shared" si="0"/>
        <v>18034268.449999999</v>
      </c>
      <c r="E24" s="158">
        <v>17684268.449999999</v>
      </c>
      <c r="F24" s="158">
        <v>17684268.449999999</v>
      </c>
      <c r="G24" s="159">
        <f t="shared" si="1"/>
        <v>350000</v>
      </c>
    </row>
    <row r="25" spans="1:7" s="149" customFormat="1" ht="14.25" customHeight="1" x14ac:dyDescent="0.2">
      <c r="A25" s="157" t="s">
        <v>280</v>
      </c>
      <c r="B25" s="158">
        <v>438483559</v>
      </c>
      <c r="C25" s="158">
        <v>8130359.0999999996</v>
      </c>
      <c r="D25" s="158">
        <f t="shared" si="0"/>
        <v>446613918.10000002</v>
      </c>
      <c r="E25" s="158">
        <v>186844099.19999999</v>
      </c>
      <c r="F25" s="158">
        <v>186844099.19999999</v>
      </c>
      <c r="G25" s="159">
        <f t="shared" si="1"/>
        <v>259769818.90000004</v>
      </c>
    </row>
    <row r="26" spans="1:7" s="149" customFormat="1" ht="14.25" customHeight="1" x14ac:dyDescent="0.2">
      <c r="A26" s="157" t="s">
        <v>281</v>
      </c>
      <c r="B26" s="158">
        <v>315285007</v>
      </c>
      <c r="C26" s="158">
        <v>38691044.840000004</v>
      </c>
      <c r="D26" s="158">
        <f t="shared" si="0"/>
        <v>353976051.84000003</v>
      </c>
      <c r="E26" s="158">
        <v>104029278.73999999</v>
      </c>
      <c r="F26" s="158">
        <v>104029278.73999999</v>
      </c>
      <c r="G26" s="159">
        <f t="shared" si="1"/>
        <v>249946773.10000002</v>
      </c>
    </row>
    <row r="27" spans="1:7" s="149" customFormat="1" ht="14.25" customHeight="1" x14ac:dyDescent="0.2">
      <c r="A27" s="157" t="s">
        <v>282</v>
      </c>
      <c r="B27" s="158">
        <v>238778600</v>
      </c>
      <c r="C27" s="158">
        <v>2864615.28</v>
      </c>
      <c r="D27" s="158">
        <f t="shared" si="0"/>
        <v>241643215.28</v>
      </c>
      <c r="E27" s="158">
        <v>95877005.540000007</v>
      </c>
      <c r="F27" s="158">
        <v>95877005.540000007</v>
      </c>
      <c r="G27" s="159">
        <f t="shared" si="1"/>
        <v>145766209.74000001</v>
      </c>
    </row>
    <row r="28" spans="1:7" s="149" customFormat="1" ht="14.25" customHeight="1" x14ac:dyDescent="0.2">
      <c r="A28" s="157" t="s">
        <v>283</v>
      </c>
      <c r="B28" s="158">
        <v>569266910</v>
      </c>
      <c r="C28" s="158">
        <v>25814430.77</v>
      </c>
      <c r="D28" s="158">
        <f t="shared" si="0"/>
        <v>595081340.76999998</v>
      </c>
      <c r="E28" s="158">
        <v>218059392.5</v>
      </c>
      <c r="F28" s="158">
        <v>218059392.5</v>
      </c>
      <c r="G28" s="159">
        <f t="shared" si="1"/>
        <v>377021948.26999998</v>
      </c>
    </row>
    <row r="29" spans="1:7" s="149" customFormat="1" ht="14.25" customHeight="1" x14ac:dyDescent="0.2">
      <c r="A29" s="157" t="s">
        <v>284</v>
      </c>
      <c r="B29" s="158">
        <v>236403235</v>
      </c>
      <c r="C29" s="158">
        <v>6296329.8700000001</v>
      </c>
      <c r="D29" s="158">
        <f t="shared" si="0"/>
        <v>242699564.87</v>
      </c>
      <c r="E29" s="158">
        <v>96357833.980000004</v>
      </c>
      <c r="F29" s="158">
        <v>96357833.980000004</v>
      </c>
      <c r="G29" s="159">
        <f t="shared" si="1"/>
        <v>146341730.88999999</v>
      </c>
    </row>
    <row r="30" spans="1:7" s="149" customFormat="1" ht="14.25" customHeight="1" x14ac:dyDescent="0.2">
      <c r="A30" s="157" t="s">
        <v>285</v>
      </c>
      <c r="B30" s="158">
        <v>289682062</v>
      </c>
      <c r="C30" s="158">
        <v>17852993.609999999</v>
      </c>
      <c r="D30" s="158">
        <f t="shared" si="0"/>
        <v>307535055.61000001</v>
      </c>
      <c r="E30" s="158">
        <v>122225749.20999999</v>
      </c>
      <c r="F30" s="158">
        <v>122225749.20999999</v>
      </c>
      <c r="G30" s="159">
        <f t="shared" si="1"/>
        <v>185309306.40000004</v>
      </c>
    </row>
    <row r="31" spans="1:7" s="149" customFormat="1" ht="14.25" customHeight="1" x14ac:dyDescent="0.2">
      <c r="A31" s="157" t="s">
        <v>286</v>
      </c>
      <c r="B31" s="158">
        <v>490272184</v>
      </c>
      <c r="C31" s="158">
        <v>89815591.540000007</v>
      </c>
      <c r="D31" s="158">
        <f t="shared" si="0"/>
        <v>580087775.53999996</v>
      </c>
      <c r="E31" s="158">
        <v>210140725.94</v>
      </c>
      <c r="F31" s="158">
        <v>210140725.94</v>
      </c>
      <c r="G31" s="159">
        <f t="shared" si="1"/>
        <v>369947049.59999996</v>
      </c>
    </row>
    <row r="32" spans="1:7" s="149" customFormat="1" ht="14.25" customHeight="1" x14ac:dyDescent="0.2">
      <c r="A32" s="157" t="s">
        <v>287</v>
      </c>
      <c r="B32" s="158">
        <v>1516425933</v>
      </c>
      <c r="C32" s="158">
        <v>136060258.53999999</v>
      </c>
      <c r="D32" s="158">
        <f t="shared" si="0"/>
        <v>1652486191.54</v>
      </c>
      <c r="E32" s="158">
        <v>825328298.28999996</v>
      </c>
      <c r="F32" s="158">
        <v>825328298.28999996</v>
      </c>
      <c r="G32" s="159">
        <f t="shared" si="1"/>
        <v>827157893.25</v>
      </c>
    </row>
    <row r="33" spans="1:7" s="149" customFormat="1" ht="14.25" customHeight="1" x14ac:dyDescent="0.2">
      <c r="A33" s="157" t="s">
        <v>288</v>
      </c>
      <c r="B33" s="158">
        <v>238948971</v>
      </c>
      <c r="C33" s="158">
        <v>6946150.7199999997</v>
      </c>
      <c r="D33" s="158">
        <f t="shared" si="0"/>
        <v>245895121.72</v>
      </c>
      <c r="E33" s="158">
        <v>91463926.549999997</v>
      </c>
      <c r="F33" s="158">
        <v>91463926.549999997</v>
      </c>
      <c r="G33" s="159">
        <f t="shared" si="1"/>
        <v>154431195.17000002</v>
      </c>
    </row>
    <row r="34" spans="1:7" s="149" customFormat="1" ht="14.25" customHeight="1" x14ac:dyDescent="0.2">
      <c r="A34" s="157" t="s">
        <v>289</v>
      </c>
      <c r="B34" s="158">
        <v>236814785</v>
      </c>
      <c r="C34" s="158">
        <v>10381559.93</v>
      </c>
      <c r="D34" s="158">
        <f t="shared" si="0"/>
        <v>247196344.93000001</v>
      </c>
      <c r="E34" s="158">
        <v>94103128.109999999</v>
      </c>
      <c r="F34" s="158">
        <v>94103128.109999999</v>
      </c>
      <c r="G34" s="159">
        <f t="shared" si="1"/>
        <v>153093216.81999999</v>
      </c>
    </row>
    <row r="35" spans="1:7" s="149" customFormat="1" ht="14.25" customHeight="1" x14ac:dyDescent="0.2">
      <c r="A35" s="157" t="s">
        <v>290</v>
      </c>
      <c r="B35" s="158">
        <v>222220375</v>
      </c>
      <c r="C35" s="158">
        <v>116308235.86</v>
      </c>
      <c r="D35" s="158">
        <f t="shared" si="0"/>
        <v>338528610.86000001</v>
      </c>
      <c r="E35" s="158">
        <v>94057116.930000007</v>
      </c>
      <c r="F35" s="158">
        <v>94057116.930000007</v>
      </c>
      <c r="G35" s="159">
        <f t="shared" si="1"/>
        <v>244471493.93000001</v>
      </c>
    </row>
    <row r="36" spans="1:7" s="149" customFormat="1" ht="14.25" customHeight="1" x14ac:dyDescent="0.2">
      <c r="A36" s="157" t="s">
        <v>291</v>
      </c>
      <c r="B36" s="158">
        <v>228378072</v>
      </c>
      <c r="C36" s="158">
        <v>7599410.1600000001</v>
      </c>
      <c r="D36" s="158">
        <f t="shared" si="0"/>
        <v>235977482.16</v>
      </c>
      <c r="E36" s="158">
        <v>89569357.810000002</v>
      </c>
      <c r="F36" s="158">
        <v>89569357.810000002</v>
      </c>
      <c r="G36" s="159">
        <f t="shared" si="1"/>
        <v>146408124.34999999</v>
      </c>
    </row>
    <row r="37" spans="1:7" s="149" customFormat="1" ht="14.25" customHeight="1" x14ac:dyDescent="0.2">
      <c r="A37" s="157" t="s">
        <v>292</v>
      </c>
      <c r="B37" s="158">
        <v>167438727</v>
      </c>
      <c r="C37" s="158">
        <v>14169148.869999999</v>
      </c>
      <c r="D37" s="158">
        <f t="shared" si="0"/>
        <v>181607875.87</v>
      </c>
      <c r="E37" s="158">
        <v>64089398.170000002</v>
      </c>
      <c r="F37" s="158">
        <v>64089398.170000002</v>
      </c>
      <c r="G37" s="159">
        <f t="shared" si="1"/>
        <v>117518477.7</v>
      </c>
    </row>
    <row r="38" spans="1:7" s="149" customFormat="1" ht="14.25" customHeight="1" x14ac:dyDescent="0.2">
      <c r="A38" s="157" t="s">
        <v>293</v>
      </c>
      <c r="B38" s="158">
        <v>360713508</v>
      </c>
      <c r="C38" s="158">
        <v>27767080.030000001</v>
      </c>
      <c r="D38" s="158">
        <f t="shared" si="0"/>
        <v>388480588.02999997</v>
      </c>
      <c r="E38" s="158">
        <v>165813270.69999999</v>
      </c>
      <c r="F38" s="158">
        <v>165813270.69999999</v>
      </c>
      <c r="G38" s="159">
        <f t="shared" si="1"/>
        <v>222667317.32999998</v>
      </c>
    </row>
    <row r="39" spans="1:7" s="149" customFormat="1" ht="14.25" customHeight="1" x14ac:dyDescent="0.2">
      <c r="A39" s="157" t="s">
        <v>294</v>
      </c>
      <c r="B39" s="158">
        <v>194304243</v>
      </c>
      <c r="C39" s="158">
        <v>4798988.34</v>
      </c>
      <c r="D39" s="158">
        <f t="shared" si="0"/>
        <v>199103231.34</v>
      </c>
      <c r="E39" s="158">
        <v>81353499.239999995</v>
      </c>
      <c r="F39" s="158">
        <v>81353499.239999995</v>
      </c>
      <c r="G39" s="159">
        <f t="shared" si="1"/>
        <v>117749732.10000001</v>
      </c>
    </row>
    <row r="40" spans="1:7" s="149" customFormat="1" ht="14.25" customHeight="1" x14ac:dyDescent="0.2">
      <c r="A40" s="157" t="s">
        <v>295</v>
      </c>
      <c r="B40" s="158">
        <v>181902465</v>
      </c>
      <c r="C40" s="158">
        <v>7251099.4400000004</v>
      </c>
      <c r="D40" s="158">
        <f t="shared" si="0"/>
        <v>189153564.44</v>
      </c>
      <c r="E40" s="158">
        <v>75207992.909999996</v>
      </c>
      <c r="F40" s="158">
        <v>75207992.909999996</v>
      </c>
      <c r="G40" s="159">
        <f t="shared" si="1"/>
        <v>113945571.53</v>
      </c>
    </row>
    <row r="41" spans="1:7" s="149" customFormat="1" ht="14.25" customHeight="1" x14ac:dyDescent="0.2">
      <c r="A41" s="157" t="s">
        <v>296</v>
      </c>
      <c r="B41" s="158">
        <v>329865959</v>
      </c>
      <c r="C41" s="158">
        <v>17617708.949999999</v>
      </c>
      <c r="D41" s="158">
        <f t="shared" si="0"/>
        <v>347483667.94999999</v>
      </c>
      <c r="E41" s="158">
        <v>142378476.91999999</v>
      </c>
      <c r="F41" s="158">
        <v>142378476.91999999</v>
      </c>
      <c r="G41" s="159">
        <f t="shared" si="1"/>
        <v>205105191.03</v>
      </c>
    </row>
    <row r="42" spans="1:7" s="149" customFormat="1" ht="14.25" customHeight="1" x14ac:dyDescent="0.2">
      <c r="A42" s="157" t="s">
        <v>297</v>
      </c>
      <c r="B42" s="158">
        <v>237457454</v>
      </c>
      <c r="C42" s="158">
        <v>7133085.2400000002</v>
      </c>
      <c r="D42" s="158">
        <f t="shared" si="0"/>
        <v>244590539.24000001</v>
      </c>
      <c r="E42" s="158">
        <v>86750935.109999999</v>
      </c>
      <c r="F42" s="158">
        <v>86750935.109999999</v>
      </c>
      <c r="G42" s="159">
        <f t="shared" si="1"/>
        <v>157839604.13</v>
      </c>
    </row>
    <row r="43" spans="1:7" s="149" customFormat="1" ht="14.25" customHeight="1" x14ac:dyDescent="0.2">
      <c r="A43" s="157" t="s">
        <v>298</v>
      </c>
      <c r="B43" s="158">
        <v>346683818</v>
      </c>
      <c r="C43" s="158">
        <v>79734051.299999997</v>
      </c>
      <c r="D43" s="158">
        <f t="shared" si="0"/>
        <v>426417869.30000001</v>
      </c>
      <c r="E43" s="158">
        <v>156237484.56</v>
      </c>
      <c r="F43" s="158">
        <v>156237484.56</v>
      </c>
      <c r="G43" s="159">
        <f t="shared" si="1"/>
        <v>270180384.74000001</v>
      </c>
    </row>
    <row r="44" spans="1:7" s="149" customFormat="1" ht="14.25" customHeight="1" x14ac:dyDescent="0.2">
      <c r="A44" s="157" t="s">
        <v>299</v>
      </c>
      <c r="B44" s="158">
        <v>159887170</v>
      </c>
      <c r="C44" s="158">
        <v>12539718.460000001</v>
      </c>
      <c r="D44" s="158">
        <f t="shared" si="0"/>
        <v>172426888.46000001</v>
      </c>
      <c r="E44" s="158">
        <v>59677772.439999998</v>
      </c>
      <c r="F44" s="158">
        <v>59677772.439999998</v>
      </c>
      <c r="G44" s="159">
        <f t="shared" si="1"/>
        <v>112749116.02000001</v>
      </c>
    </row>
    <row r="45" spans="1:7" s="149" customFormat="1" ht="14.25" customHeight="1" x14ac:dyDescent="0.2">
      <c r="A45" s="157" t="s">
        <v>300</v>
      </c>
      <c r="B45" s="158">
        <v>335537140</v>
      </c>
      <c r="C45" s="158">
        <v>27381809.52</v>
      </c>
      <c r="D45" s="158">
        <f t="shared" si="0"/>
        <v>362918949.51999998</v>
      </c>
      <c r="E45" s="158">
        <v>130925580.33</v>
      </c>
      <c r="F45" s="158">
        <v>130925580.33</v>
      </c>
      <c r="G45" s="159">
        <f t="shared" si="1"/>
        <v>231993369.19</v>
      </c>
    </row>
    <row r="46" spans="1:7" s="149" customFormat="1" ht="14.25" customHeight="1" x14ac:dyDescent="0.2">
      <c r="A46" s="157" t="s">
        <v>301</v>
      </c>
      <c r="B46" s="158">
        <v>76017137</v>
      </c>
      <c r="C46" s="158">
        <v>-1428272.81</v>
      </c>
      <c r="D46" s="158">
        <f t="shared" si="0"/>
        <v>74588864.189999998</v>
      </c>
      <c r="E46" s="158">
        <v>37733182.630000003</v>
      </c>
      <c r="F46" s="158">
        <v>37733182.630000003</v>
      </c>
      <c r="G46" s="159">
        <f t="shared" si="1"/>
        <v>36855681.559999995</v>
      </c>
    </row>
    <row r="47" spans="1:7" s="149" customFormat="1" ht="14.25" customHeight="1" x14ac:dyDescent="0.2">
      <c r="A47" s="157" t="s">
        <v>302</v>
      </c>
      <c r="B47" s="158">
        <v>21122631</v>
      </c>
      <c r="C47" s="158">
        <v>1205758.3999999999</v>
      </c>
      <c r="D47" s="158">
        <f t="shared" si="0"/>
        <v>22328389.399999999</v>
      </c>
      <c r="E47" s="158">
        <v>10341936.130000001</v>
      </c>
      <c r="F47" s="158">
        <v>10341936.130000001</v>
      </c>
      <c r="G47" s="159">
        <f t="shared" si="1"/>
        <v>11986453.269999998</v>
      </c>
    </row>
    <row r="48" spans="1:7" s="149" customFormat="1" ht="14.25" customHeight="1" x14ac:dyDescent="0.2">
      <c r="A48" s="157" t="s">
        <v>303</v>
      </c>
      <c r="B48" s="158">
        <v>83739381</v>
      </c>
      <c r="C48" s="158">
        <v>5428840</v>
      </c>
      <c r="D48" s="158">
        <f t="shared" si="0"/>
        <v>89168221</v>
      </c>
      <c r="E48" s="158">
        <v>30725858.329999998</v>
      </c>
      <c r="F48" s="158">
        <v>30725858.329999998</v>
      </c>
      <c r="G48" s="159">
        <f t="shared" si="1"/>
        <v>58442362.670000002</v>
      </c>
    </row>
    <row r="49" spans="1:7" s="149" customFormat="1" ht="14.25" customHeight="1" x14ac:dyDescent="0.2">
      <c r="A49" s="157" t="s">
        <v>304</v>
      </c>
      <c r="B49" s="158">
        <v>74830172</v>
      </c>
      <c r="C49" s="158">
        <v>5180905.58</v>
      </c>
      <c r="D49" s="158">
        <f t="shared" si="0"/>
        <v>80011077.579999998</v>
      </c>
      <c r="E49" s="158">
        <v>30001283.850000001</v>
      </c>
      <c r="F49" s="158">
        <v>30001283.850000001</v>
      </c>
      <c r="G49" s="159">
        <f t="shared" si="1"/>
        <v>50009793.729999997</v>
      </c>
    </row>
    <row r="50" spans="1:7" s="149" customFormat="1" ht="14.25" customHeight="1" x14ac:dyDescent="0.2">
      <c r="A50" s="157" t="s">
        <v>305</v>
      </c>
      <c r="B50" s="158">
        <v>150518625</v>
      </c>
      <c r="C50" s="158">
        <v>6527871.1699999999</v>
      </c>
      <c r="D50" s="158">
        <f t="shared" si="0"/>
        <v>157046496.16999999</v>
      </c>
      <c r="E50" s="158">
        <v>55823209.670000002</v>
      </c>
      <c r="F50" s="158">
        <v>55823209.670000002</v>
      </c>
      <c r="G50" s="159">
        <f t="shared" si="1"/>
        <v>101223286.49999999</v>
      </c>
    </row>
    <row r="51" spans="1:7" s="149" customFormat="1" ht="14.25" customHeight="1" x14ac:dyDescent="0.2">
      <c r="A51" s="157" t="s">
        <v>306</v>
      </c>
      <c r="B51" s="158">
        <v>105051735</v>
      </c>
      <c r="C51" s="158">
        <v>14517300.199999999</v>
      </c>
      <c r="D51" s="158">
        <f t="shared" si="0"/>
        <v>119569035.2</v>
      </c>
      <c r="E51" s="158">
        <v>28969038.32</v>
      </c>
      <c r="F51" s="158">
        <v>28969038.32</v>
      </c>
      <c r="G51" s="159">
        <f t="shared" si="1"/>
        <v>90599996.879999995</v>
      </c>
    </row>
    <row r="52" spans="1:7" s="149" customFormat="1" ht="14.25" customHeight="1" x14ac:dyDescent="0.2">
      <c r="A52" s="157" t="s">
        <v>307</v>
      </c>
      <c r="B52" s="158">
        <v>73030583</v>
      </c>
      <c r="C52" s="158">
        <v>6191967.6399999997</v>
      </c>
      <c r="D52" s="158">
        <f t="shared" si="0"/>
        <v>79222550.640000001</v>
      </c>
      <c r="E52" s="158">
        <v>32429937.039999999</v>
      </c>
      <c r="F52" s="158">
        <v>32429937.039999999</v>
      </c>
      <c r="G52" s="159">
        <f t="shared" si="1"/>
        <v>46792613.600000001</v>
      </c>
    </row>
    <row r="53" spans="1:7" s="149" customFormat="1" ht="14.25" customHeight="1" x14ac:dyDescent="0.2">
      <c r="A53" s="157" t="s">
        <v>308</v>
      </c>
      <c r="B53" s="158">
        <v>81018629</v>
      </c>
      <c r="C53" s="158">
        <v>1116557.6100000001</v>
      </c>
      <c r="D53" s="158">
        <f t="shared" si="0"/>
        <v>82135186.609999999</v>
      </c>
      <c r="E53" s="158">
        <v>28206833.620000001</v>
      </c>
      <c r="F53" s="158">
        <v>28206833.620000001</v>
      </c>
      <c r="G53" s="159">
        <f t="shared" si="1"/>
        <v>53928352.989999995</v>
      </c>
    </row>
    <row r="54" spans="1:7" s="149" customFormat="1" ht="14.25" customHeight="1" x14ac:dyDescent="0.2">
      <c r="A54" s="157" t="s">
        <v>309</v>
      </c>
      <c r="B54" s="158">
        <v>64006240</v>
      </c>
      <c r="C54" s="158">
        <v>1946879.42</v>
      </c>
      <c r="D54" s="158">
        <f t="shared" si="0"/>
        <v>65953119.420000002</v>
      </c>
      <c r="E54" s="158">
        <v>26182626.18</v>
      </c>
      <c r="F54" s="158">
        <v>26182626.18</v>
      </c>
      <c r="G54" s="159">
        <f t="shared" si="1"/>
        <v>39770493.240000002</v>
      </c>
    </row>
    <row r="55" spans="1:7" s="149" customFormat="1" ht="14.25" customHeight="1" x14ac:dyDescent="0.2">
      <c r="A55" s="157" t="s">
        <v>310</v>
      </c>
      <c r="B55" s="158">
        <v>74649917</v>
      </c>
      <c r="C55" s="158">
        <v>4584719.5199999996</v>
      </c>
      <c r="D55" s="158">
        <f t="shared" si="0"/>
        <v>79234636.519999996</v>
      </c>
      <c r="E55" s="158">
        <v>31176456.140000001</v>
      </c>
      <c r="F55" s="158">
        <v>31176456.140000001</v>
      </c>
      <c r="G55" s="159">
        <f t="shared" si="1"/>
        <v>48058180.379999995</v>
      </c>
    </row>
    <row r="56" spans="1:7" s="149" customFormat="1" ht="14.25" customHeight="1" x14ac:dyDescent="0.2">
      <c r="A56" s="157" t="s">
        <v>311</v>
      </c>
      <c r="B56" s="158">
        <v>73325579</v>
      </c>
      <c r="C56" s="158">
        <v>4401177.87</v>
      </c>
      <c r="D56" s="158">
        <f t="shared" si="0"/>
        <v>77726756.870000005</v>
      </c>
      <c r="E56" s="158">
        <v>29766803.52</v>
      </c>
      <c r="F56" s="158">
        <v>29766803.52</v>
      </c>
      <c r="G56" s="159">
        <f t="shared" si="1"/>
        <v>47959953.350000009</v>
      </c>
    </row>
    <row r="57" spans="1:7" s="149" customFormat="1" ht="14.25" customHeight="1" x14ac:dyDescent="0.2">
      <c r="A57" s="157" t="s">
        <v>312</v>
      </c>
      <c r="B57" s="158">
        <v>61937788</v>
      </c>
      <c r="C57" s="158">
        <v>107323.2</v>
      </c>
      <c r="D57" s="158">
        <f t="shared" si="0"/>
        <v>62045111.200000003</v>
      </c>
      <c r="E57" s="158">
        <v>24890414.329999998</v>
      </c>
      <c r="F57" s="158">
        <v>24890414.329999998</v>
      </c>
      <c r="G57" s="159">
        <f t="shared" si="1"/>
        <v>37154696.870000005</v>
      </c>
    </row>
    <row r="58" spans="1:7" s="149" customFormat="1" ht="14.25" customHeight="1" x14ac:dyDescent="0.2">
      <c r="A58" s="157" t="s">
        <v>313</v>
      </c>
      <c r="B58" s="158">
        <v>48351199</v>
      </c>
      <c r="C58" s="158">
        <v>1966619.92</v>
      </c>
      <c r="D58" s="158">
        <f t="shared" si="0"/>
        <v>50317818.920000002</v>
      </c>
      <c r="E58" s="158">
        <v>19243317.239999998</v>
      </c>
      <c r="F58" s="158">
        <v>19243317.239999998</v>
      </c>
      <c r="G58" s="159">
        <f t="shared" si="1"/>
        <v>31074501.680000003</v>
      </c>
    </row>
    <row r="59" spans="1:7" s="149" customFormat="1" ht="14.25" customHeight="1" x14ac:dyDescent="0.2">
      <c r="A59" s="157" t="s">
        <v>314</v>
      </c>
      <c r="B59" s="158">
        <v>72089359</v>
      </c>
      <c r="C59" s="158">
        <v>4686114.09</v>
      </c>
      <c r="D59" s="158">
        <f t="shared" si="0"/>
        <v>76775473.090000004</v>
      </c>
      <c r="E59" s="158">
        <v>29988591.739999998</v>
      </c>
      <c r="F59" s="158">
        <v>29988591.739999998</v>
      </c>
      <c r="G59" s="159">
        <f t="shared" si="1"/>
        <v>46786881.350000009</v>
      </c>
    </row>
    <row r="60" spans="1:7" s="149" customFormat="1" ht="14.25" customHeight="1" x14ac:dyDescent="0.2">
      <c r="A60" s="157" t="s">
        <v>315</v>
      </c>
      <c r="B60" s="158">
        <v>58667700</v>
      </c>
      <c r="C60" s="158">
        <v>5605799.8099999996</v>
      </c>
      <c r="D60" s="158">
        <f t="shared" si="0"/>
        <v>64273499.810000002</v>
      </c>
      <c r="E60" s="158">
        <v>24677767.57</v>
      </c>
      <c r="F60" s="158">
        <v>24677767.57</v>
      </c>
      <c r="G60" s="159">
        <f t="shared" si="1"/>
        <v>39595732.240000002</v>
      </c>
    </row>
    <row r="61" spans="1:7" s="149" customFormat="1" ht="14.25" customHeight="1" x14ac:dyDescent="0.2">
      <c r="A61" s="157" t="s">
        <v>316</v>
      </c>
      <c r="B61" s="158">
        <v>66575095</v>
      </c>
      <c r="C61" s="158">
        <v>5534759.9500000002</v>
      </c>
      <c r="D61" s="158">
        <f t="shared" si="0"/>
        <v>72109854.950000003</v>
      </c>
      <c r="E61" s="158">
        <v>27331421.420000002</v>
      </c>
      <c r="F61" s="158">
        <v>27331421.420000002</v>
      </c>
      <c r="G61" s="159">
        <f t="shared" si="1"/>
        <v>44778433.530000001</v>
      </c>
    </row>
    <row r="62" spans="1:7" s="149" customFormat="1" ht="14.25" customHeight="1" x14ac:dyDescent="0.2">
      <c r="A62" s="157" t="s">
        <v>317</v>
      </c>
      <c r="B62" s="158">
        <v>65724409</v>
      </c>
      <c r="C62" s="158">
        <v>3299215.46</v>
      </c>
      <c r="D62" s="158">
        <f t="shared" si="0"/>
        <v>69023624.459999993</v>
      </c>
      <c r="E62" s="158">
        <v>26192743.530000001</v>
      </c>
      <c r="F62" s="158">
        <v>26192743.530000001</v>
      </c>
      <c r="G62" s="159">
        <f t="shared" si="1"/>
        <v>42830880.929999992</v>
      </c>
    </row>
    <row r="63" spans="1:7" s="149" customFormat="1" ht="14.25" customHeight="1" x14ac:dyDescent="0.2">
      <c r="A63" s="157" t="s">
        <v>318</v>
      </c>
      <c r="B63" s="158">
        <v>44364561</v>
      </c>
      <c r="C63" s="158">
        <v>2772744.63</v>
      </c>
      <c r="D63" s="158">
        <f t="shared" si="0"/>
        <v>47137305.630000003</v>
      </c>
      <c r="E63" s="158">
        <v>17667846.420000002</v>
      </c>
      <c r="F63" s="158">
        <v>17667846.420000002</v>
      </c>
      <c r="G63" s="159">
        <f t="shared" si="1"/>
        <v>29469459.210000001</v>
      </c>
    </row>
    <row r="64" spans="1:7" s="149" customFormat="1" ht="14.25" customHeight="1" x14ac:dyDescent="0.2">
      <c r="A64" s="157" t="s">
        <v>319</v>
      </c>
      <c r="B64" s="158">
        <v>72417076</v>
      </c>
      <c r="C64" s="158">
        <v>4568620.25</v>
      </c>
      <c r="D64" s="158">
        <f t="shared" si="0"/>
        <v>76985696.25</v>
      </c>
      <c r="E64" s="158">
        <v>32003506.620000001</v>
      </c>
      <c r="F64" s="158">
        <v>32003506.620000001</v>
      </c>
      <c r="G64" s="159">
        <f t="shared" si="1"/>
        <v>44982189.629999995</v>
      </c>
    </row>
    <row r="65" spans="1:7" s="149" customFormat="1" ht="14.25" customHeight="1" x14ac:dyDescent="0.2">
      <c r="A65" s="157" t="s">
        <v>320</v>
      </c>
      <c r="B65" s="158">
        <v>49347968</v>
      </c>
      <c r="C65" s="158">
        <v>2620585.4</v>
      </c>
      <c r="D65" s="158">
        <f t="shared" si="0"/>
        <v>51968553.399999999</v>
      </c>
      <c r="E65" s="158">
        <v>21579264.57</v>
      </c>
      <c r="F65" s="158">
        <v>21579264.57</v>
      </c>
      <c r="G65" s="159">
        <f t="shared" si="1"/>
        <v>30389288.829999998</v>
      </c>
    </row>
    <row r="66" spans="1:7" s="149" customFormat="1" ht="14.25" customHeight="1" x14ac:dyDescent="0.2">
      <c r="A66" s="157" t="s">
        <v>321</v>
      </c>
      <c r="B66" s="158">
        <v>83369357</v>
      </c>
      <c r="C66" s="158">
        <v>4666197.8899999997</v>
      </c>
      <c r="D66" s="158">
        <f t="shared" si="0"/>
        <v>88035554.890000001</v>
      </c>
      <c r="E66" s="158">
        <v>22856488.469999999</v>
      </c>
      <c r="F66" s="158">
        <v>22856488.469999999</v>
      </c>
      <c r="G66" s="159">
        <f t="shared" si="1"/>
        <v>65179066.420000002</v>
      </c>
    </row>
    <row r="67" spans="1:7" s="149" customFormat="1" ht="14.25" customHeight="1" x14ac:dyDescent="0.2">
      <c r="A67" s="157" t="s">
        <v>322</v>
      </c>
      <c r="B67" s="158">
        <v>90778941</v>
      </c>
      <c r="C67" s="158">
        <v>6207859.4699999997</v>
      </c>
      <c r="D67" s="158">
        <f t="shared" si="0"/>
        <v>96986800.469999999</v>
      </c>
      <c r="E67" s="158">
        <v>37947017.359999999</v>
      </c>
      <c r="F67" s="158">
        <v>37947017.359999999</v>
      </c>
      <c r="G67" s="159">
        <f t="shared" si="1"/>
        <v>59039783.109999999</v>
      </c>
    </row>
    <row r="68" spans="1:7" s="149" customFormat="1" ht="14.25" customHeight="1" x14ac:dyDescent="0.2">
      <c r="A68" s="157" t="s">
        <v>323</v>
      </c>
      <c r="B68" s="158">
        <v>194701827</v>
      </c>
      <c r="C68" s="158">
        <v>197801.27</v>
      </c>
      <c r="D68" s="158">
        <f t="shared" si="0"/>
        <v>194899628.27000001</v>
      </c>
      <c r="E68" s="158">
        <v>30362692.120000001</v>
      </c>
      <c r="F68" s="158">
        <v>30362692.120000001</v>
      </c>
      <c r="G68" s="159">
        <f t="shared" si="1"/>
        <v>164536936.15000001</v>
      </c>
    </row>
    <row r="69" spans="1:7" s="149" customFormat="1" ht="14.25" customHeight="1" x14ac:dyDescent="0.2">
      <c r="A69" s="157" t="s">
        <v>324</v>
      </c>
      <c r="B69" s="158">
        <v>72476395</v>
      </c>
      <c r="C69" s="158">
        <v>5080273.7300000004</v>
      </c>
      <c r="D69" s="158">
        <f t="shared" si="0"/>
        <v>77556668.730000004</v>
      </c>
      <c r="E69" s="158">
        <v>36718660.350000001</v>
      </c>
      <c r="F69" s="158">
        <v>36718660.350000001</v>
      </c>
      <c r="G69" s="159">
        <f t="shared" si="1"/>
        <v>40838008.380000003</v>
      </c>
    </row>
    <row r="70" spans="1:7" s="149" customFormat="1" ht="14.25" customHeight="1" x14ac:dyDescent="0.2">
      <c r="A70" s="157" t="s">
        <v>325</v>
      </c>
      <c r="B70" s="158">
        <v>187307312</v>
      </c>
      <c r="C70" s="158">
        <v>-743788.31</v>
      </c>
      <c r="D70" s="158">
        <f t="shared" ref="D70:D73" si="2">B70+C70</f>
        <v>186563523.69</v>
      </c>
      <c r="E70" s="158">
        <v>83664747.290000007</v>
      </c>
      <c r="F70" s="158">
        <v>83664747.290000007</v>
      </c>
      <c r="G70" s="159">
        <f t="shared" ref="G70:G73" si="3">D70-E70</f>
        <v>102898776.39999999</v>
      </c>
    </row>
    <row r="71" spans="1:7" s="149" customFormat="1" ht="14.25" customHeight="1" x14ac:dyDescent="0.2">
      <c r="A71" s="157" t="s">
        <v>326</v>
      </c>
      <c r="B71" s="158">
        <v>23582346</v>
      </c>
      <c r="C71" s="158">
        <v>-1440101.35</v>
      </c>
      <c r="D71" s="158">
        <f t="shared" si="2"/>
        <v>22142244.649999999</v>
      </c>
      <c r="E71" s="158">
        <v>7886203.7199999997</v>
      </c>
      <c r="F71" s="158">
        <v>7886203.7199999997</v>
      </c>
      <c r="G71" s="159">
        <f t="shared" si="3"/>
        <v>14256040.93</v>
      </c>
    </row>
    <row r="72" spans="1:7" s="149" customFormat="1" ht="14.25" customHeight="1" x14ac:dyDescent="0.2">
      <c r="A72" s="157" t="s">
        <v>327</v>
      </c>
      <c r="B72" s="158">
        <v>284371467</v>
      </c>
      <c r="C72" s="158">
        <v>30141614.48</v>
      </c>
      <c r="D72" s="158">
        <f t="shared" si="2"/>
        <v>314513081.48000002</v>
      </c>
      <c r="E72" s="158">
        <v>112017939.87</v>
      </c>
      <c r="F72" s="158">
        <v>112017939.87</v>
      </c>
      <c r="G72" s="159">
        <f t="shared" si="3"/>
        <v>202495141.61000001</v>
      </c>
    </row>
    <row r="73" spans="1:7" s="149" customFormat="1" ht="14.25" customHeight="1" x14ac:dyDescent="0.2">
      <c r="A73" s="157" t="s">
        <v>328</v>
      </c>
      <c r="B73" s="158">
        <v>27687751</v>
      </c>
      <c r="C73" s="158">
        <v>-2195407.29</v>
      </c>
      <c r="D73" s="158">
        <f t="shared" si="2"/>
        <v>25492343.710000001</v>
      </c>
      <c r="E73" s="158">
        <v>8692809.9600000009</v>
      </c>
      <c r="F73" s="158">
        <v>8692809.9600000009</v>
      </c>
      <c r="G73" s="159">
        <f t="shared" si="3"/>
        <v>16799533.75</v>
      </c>
    </row>
    <row r="74" spans="1:7" s="149" customFormat="1" ht="14.25" customHeight="1" thickBot="1" x14ac:dyDescent="0.25">
      <c r="A74" s="160"/>
      <c r="B74" s="161"/>
      <c r="C74" s="162"/>
      <c r="D74" s="162"/>
      <c r="E74" s="162"/>
      <c r="F74" s="162"/>
      <c r="G74" s="163"/>
    </row>
    <row r="75" spans="1:7" s="149" customFormat="1" ht="14.25" customHeight="1" thickBot="1" x14ac:dyDescent="0.25">
      <c r="A75" s="164" t="s">
        <v>329</v>
      </c>
      <c r="B75" s="165">
        <f t="shared" ref="B75:G75" si="4">SUM(B5:B74)</f>
        <v>15613367493.970001</v>
      </c>
      <c r="C75" s="166">
        <f t="shared" si="4"/>
        <v>1283988245.5800009</v>
      </c>
      <c r="D75" s="166">
        <f t="shared" si="4"/>
        <v>16897355739.549999</v>
      </c>
      <c r="E75" s="166">
        <f t="shared" si="4"/>
        <v>6438023976.5199995</v>
      </c>
      <c r="F75" s="166">
        <f t="shared" si="4"/>
        <v>6438023976.5199995</v>
      </c>
      <c r="G75" s="167">
        <f t="shared" si="4"/>
        <v>10459331763.029999</v>
      </c>
    </row>
    <row r="76" spans="1:7" s="149" customFormat="1" ht="14.25" customHeight="1" x14ac:dyDescent="0.2">
      <c r="A76" s="168" t="s">
        <v>250</v>
      </c>
    </row>
  </sheetData>
  <mergeCells count="4">
    <mergeCell ref="A1:G1"/>
    <mergeCell ref="A2:A4"/>
    <mergeCell ref="B2:F2"/>
    <mergeCell ref="G2:G3"/>
  </mergeCells>
  <pageMargins left="0.70866141732283472" right="0.70866141732283472" top="0.74803149606299213" bottom="0.74803149606299213" header="0.31496062992125984" footer="0.31496062992125984"/>
  <pageSetup scale="77"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8D25-39A8-4C22-A1E5-B8022DE1277A}">
  <sheetPr>
    <tabColor theme="4" tint="-0.249977111117893"/>
    <pageSetUpPr fitToPage="1"/>
  </sheetPr>
  <dimension ref="A1:G12"/>
  <sheetViews>
    <sheetView showGridLines="0" topLeftCell="A4" workbookViewId="0">
      <selection activeCell="C19" sqref="C19"/>
    </sheetView>
  </sheetViews>
  <sheetFormatPr baseColWidth="10" defaultColWidth="11.42578125" defaultRowHeight="12" x14ac:dyDescent="0.25"/>
  <cols>
    <col min="1" max="1" width="34.42578125" style="172" customWidth="1"/>
    <col min="2" max="7" width="15" style="172" customWidth="1"/>
    <col min="8" max="8" width="2.28515625" style="172" customWidth="1"/>
    <col min="9" max="16384" width="11.42578125" style="172"/>
  </cols>
  <sheetData>
    <row r="1" spans="1:7" ht="48" customHeight="1" x14ac:dyDescent="0.2">
      <c r="A1" s="169" t="s">
        <v>330</v>
      </c>
      <c r="B1" s="170"/>
      <c r="C1" s="170"/>
      <c r="D1" s="170"/>
      <c r="E1" s="170"/>
      <c r="F1" s="170"/>
      <c r="G1" s="171"/>
    </row>
    <row r="2" spans="1:7" x14ac:dyDescent="0.25">
      <c r="A2" s="173" t="s">
        <v>1</v>
      </c>
      <c r="B2" s="174" t="s">
        <v>331</v>
      </c>
      <c r="C2" s="174"/>
      <c r="D2" s="174"/>
      <c r="E2" s="174"/>
      <c r="F2" s="174"/>
      <c r="G2" s="174" t="s">
        <v>255</v>
      </c>
    </row>
    <row r="3" spans="1:7" ht="22.5" x14ac:dyDescent="0.25">
      <c r="A3" s="173"/>
      <c r="B3" s="175" t="s">
        <v>256</v>
      </c>
      <c r="C3" s="175" t="s">
        <v>3</v>
      </c>
      <c r="D3" s="175" t="s">
        <v>4</v>
      </c>
      <c r="E3" s="175" t="s">
        <v>5</v>
      </c>
      <c r="F3" s="175" t="s">
        <v>257</v>
      </c>
      <c r="G3" s="174"/>
    </row>
    <row r="4" spans="1:7" x14ac:dyDescent="0.25">
      <c r="A4" s="173"/>
      <c r="B4" s="175">
        <v>1</v>
      </c>
      <c r="C4" s="175">
        <v>2</v>
      </c>
      <c r="D4" s="175" t="s">
        <v>258</v>
      </c>
      <c r="E4" s="175">
        <v>4</v>
      </c>
      <c r="F4" s="175">
        <v>5</v>
      </c>
      <c r="G4" s="175" t="s">
        <v>259</v>
      </c>
    </row>
    <row r="5" spans="1:7" x14ac:dyDescent="0.2">
      <c r="A5" s="176" t="s">
        <v>332</v>
      </c>
      <c r="B5" s="158">
        <v>0</v>
      </c>
      <c r="C5" s="158">
        <v>0</v>
      </c>
      <c r="D5" s="158">
        <v>0</v>
      </c>
      <c r="E5" s="158">
        <v>0</v>
      </c>
      <c r="F5" s="158">
        <v>0</v>
      </c>
      <c r="G5" s="158">
        <v>0</v>
      </c>
    </row>
    <row r="6" spans="1:7" x14ac:dyDescent="0.2">
      <c r="A6" s="177" t="s">
        <v>333</v>
      </c>
      <c r="B6" s="158">
        <v>0</v>
      </c>
      <c r="C6" s="158">
        <v>0</v>
      </c>
      <c r="D6" s="158">
        <f>B6+C6</f>
        <v>0</v>
      </c>
      <c r="E6" s="158">
        <v>0</v>
      </c>
      <c r="F6" s="158">
        <v>0</v>
      </c>
      <c r="G6" s="158">
        <f>D6-E6</f>
        <v>0</v>
      </c>
    </row>
    <row r="7" spans="1:7" x14ac:dyDescent="0.2">
      <c r="A7" s="177" t="s">
        <v>334</v>
      </c>
      <c r="B7" s="158">
        <v>0</v>
      </c>
      <c r="C7" s="158">
        <v>0</v>
      </c>
      <c r="D7" s="158">
        <f>B7+C7</f>
        <v>0</v>
      </c>
      <c r="E7" s="158">
        <v>0</v>
      </c>
      <c r="F7" s="158">
        <v>0</v>
      </c>
      <c r="G7" s="158">
        <f>D7-E7</f>
        <v>0</v>
      </c>
    </row>
    <row r="8" spans="1:7" x14ac:dyDescent="0.2">
      <c r="A8" s="177" t="s">
        <v>335</v>
      </c>
      <c r="B8" s="158">
        <v>0</v>
      </c>
      <c r="C8" s="158">
        <v>0</v>
      </c>
      <c r="D8" s="158">
        <f>B8+C8</f>
        <v>0</v>
      </c>
      <c r="E8" s="158">
        <v>0</v>
      </c>
      <c r="F8" s="158">
        <v>0</v>
      </c>
      <c r="G8" s="158">
        <f>D8-E8</f>
        <v>0</v>
      </c>
    </row>
    <row r="9" spans="1:7" x14ac:dyDescent="0.25">
      <c r="A9" s="178" t="s">
        <v>329</v>
      </c>
      <c r="B9" s="179">
        <f>+B5+B6+B7+B8</f>
        <v>0</v>
      </c>
      <c r="C9" s="179">
        <f>+C5+C6+C7+C8</f>
        <v>0</v>
      </c>
      <c r="D9" s="179">
        <f>SUM(D5:D8)</f>
        <v>0</v>
      </c>
      <c r="E9" s="179">
        <f>+E5+E6+E7+E8</f>
        <v>0</v>
      </c>
      <c r="F9" s="179">
        <f>+F5+F6+F7+F8</f>
        <v>0</v>
      </c>
      <c r="G9" s="179">
        <f>SUM(G5:G8)</f>
        <v>0</v>
      </c>
    </row>
    <row r="10" spans="1:7" ht="15.75" customHeight="1" x14ac:dyDescent="0.25">
      <c r="A10" s="180" t="s">
        <v>250</v>
      </c>
      <c r="B10" s="180"/>
      <c r="C10" s="180"/>
      <c r="D10" s="180"/>
      <c r="E10" s="180"/>
      <c r="F10" s="180"/>
      <c r="G10" s="180"/>
    </row>
    <row r="11" spans="1:7" x14ac:dyDescent="0.2">
      <c r="B11" s="181"/>
      <c r="C11" s="181"/>
      <c r="D11" s="181"/>
      <c r="E11" s="181"/>
      <c r="F11" s="181"/>
      <c r="G11" s="181"/>
    </row>
    <row r="12" spans="1:7" x14ac:dyDescent="0.25">
      <c r="B12" s="182"/>
      <c r="C12" s="182"/>
      <c r="D12" s="182"/>
      <c r="E12" s="182"/>
      <c r="F12" s="182"/>
      <c r="G12" s="182"/>
    </row>
  </sheetData>
  <mergeCells count="5">
    <mergeCell ref="A1:G1"/>
    <mergeCell ref="A2:A4"/>
    <mergeCell ref="B2:F2"/>
    <mergeCell ref="G2:G3"/>
    <mergeCell ref="A10:G10"/>
  </mergeCells>
  <pageMargins left="0.70866141732283472" right="0.70866141732283472" top="0.74803149606299213" bottom="0.74803149606299213" header="0.31496062992125984" footer="0.31496062992125984"/>
  <pageSetup scale="98"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19145-5269-4584-8A9B-11C8D5E16221}">
  <sheetPr>
    <tabColor theme="4" tint="-0.249977111117893"/>
    <pageSetUpPr fitToPage="1"/>
  </sheetPr>
  <dimension ref="A1:G15"/>
  <sheetViews>
    <sheetView showGridLines="0" topLeftCell="B7" workbookViewId="0">
      <selection activeCell="C19" sqref="C19"/>
    </sheetView>
  </sheetViews>
  <sheetFormatPr baseColWidth="10" defaultColWidth="11.42578125" defaultRowHeight="12.75" x14ac:dyDescent="0.25"/>
  <cols>
    <col min="1" max="1" width="71.42578125" style="183" customWidth="1"/>
    <col min="2" max="7" width="13.7109375" style="183" customWidth="1"/>
    <col min="8" max="8" width="2.7109375" style="183" customWidth="1"/>
    <col min="9" max="9" width="11.42578125" style="183"/>
    <col min="10" max="10" width="14.85546875" style="183" bestFit="1" customWidth="1"/>
    <col min="11" max="16384" width="11.42578125" style="183"/>
  </cols>
  <sheetData>
    <row r="1" spans="1:7" ht="57.75" customHeight="1" x14ac:dyDescent="0.2">
      <c r="A1" s="169" t="s">
        <v>336</v>
      </c>
      <c r="B1" s="170"/>
      <c r="C1" s="170"/>
      <c r="D1" s="170"/>
      <c r="E1" s="170"/>
      <c r="F1" s="170"/>
      <c r="G1" s="171"/>
    </row>
    <row r="2" spans="1:7" x14ac:dyDescent="0.25">
      <c r="A2" s="173" t="s">
        <v>1</v>
      </c>
      <c r="B2" s="174" t="s">
        <v>331</v>
      </c>
      <c r="C2" s="174"/>
      <c r="D2" s="174"/>
      <c r="E2" s="174"/>
      <c r="F2" s="174"/>
      <c r="G2" s="174" t="s">
        <v>255</v>
      </c>
    </row>
    <row r="3" spans="1:7" ht="22.5" x14ac:dyDescent="0.25">
      <c r="A3" s="173"/>
      <c r="B3" s="175" t="s">
        <v>256</v>
      </c>
      <c r="C3" s="175" t="s">
        <v>3</v>
      </c>
      <c r="D3" s="175" t="s">
        <v>4</v>
      </c>
      <c r="E3" s="175" t="s">
        <v>5</v>
      </c>
      <c r="F3" s="175" t="s">
        <v>257</v>
      </c>
      <c r="G3" s="174"/>
    </row>
    <row r="4" spans="1:7" x14ac:dyDescent="0.25">
      <c r="A4" s="173"/>
      <c r="B4" s="175">
        <v>1</v>
      </c>
      <c r="C4" s="175">
        <v>2</v>
      </c>
      <c r="D4" s="175" t="s">
        <v>258</v>
      </c>
      <c r="E4" s="175">
        <v>4</v>
      </c>
      <c r="F4" s="175">
        <v>5</v>
      </c>
      <c r="G4" s="175" t="s">
        <v>259</v>
      </c>
    </row>
    <row r="5" spans="1:7" ht="21" customHeight="1" x14ac:dyDescent="0.2">
      <c r="A5" s="184" t="s">
        <v>337</v>
      </c>
      <c r="B5" s="158">
        <v>15613367493.969999</v>
      </c>
      <c r="C5" s="158">
        <v>1283988245.5799999</v>
      </c>
      <c r="D5" s="158">
        <f t="shared" ref="D5:D11" si="0">B5+C5</f>
        <v>16897355739.549999</v>
      </c>
      <c r="E5" s="158">
        <v>6438023976.5200005</v>
      </c>
      <c r="F5" s="158">
        <v>6438023976.5200005</v>
      </c>
      <c r="G5" s="158">
        <f t="shared" ref="G5:G11" si="1">D5-E5</f>
        <v>10459331763.029999</v>
      </c>
    </row>
    <row r="6" spans="1:7" ht="21" customHeight="1" x14ac:dyDescent="0.2">
      <c r="A6" s="184" t="s">
        <v>338</v>
      </c>
      <c r="B6" s="158">
        <v>0</v>
      </c>
      <c r="C6" s="158">
        <v>0</v>
      </c>
      <c r="D6" s="158">
        <f t="shared" si="0"/>
        <v>0</v>
      </c>
      <c r="E6" s="158">
        <v>0</v>
      </c>
      <c r="F6" s="158">
        <v>0</v>
      </c>
      <c r="G6" s="158">
        <f t="shared" si="1"/>
        <v>0</v>
      </c>
    </row>
    <row r="7" spans="1:7" ht="21" customHeight="1" x14ac:dyDescent="0.2">
      <c r="A7" s="185" t="s">
        <v>339</v>
      </c>
      <c r="B7" s="158">
        <v>0</v>
      </c>
      <c r="C7" s="158">
        <v>0</v>
      </c>
      <c r="D7" s="158">
        <f t="shared" si="0"/>
        <v>0</v>
      </c>
      <c r="E7" s="158">
        <v>0</v>
      </c>
      <c r="F7" s="158">
        <v>0</v>
      </c>
      <c r="G7" s="158">
        <f t="shared" si="1"/>
        <v>0</v>
      </c>
    </row>
    <row r="8" spans="1:7" ht="21" customHeight="1" x14ac:dyDescent="0.2">
      <c r="A8" s="185" t="s">
        <v>340</v>
      </c>
      <c r="B8" s="158">
        <v>0</v>
      </c>
      <c r="C8" s="158">
        <v>0</v>
      </c>
      <c r="D8" s="158">
        <f t="shared" si="0"/>
        <v>0</v>
      </c>
      <c r="E8" s="158">
        <v>0</v>
      </c>
      <c r="F8" s="158">
        <v>0</v>
      </c>
      <c r="G8" s="158">
        <f t="shared" si="1"/>
        <v>0</v>
      </c>
    </row>
    <row r="9" spans="1:7" ht="21" customHeight="1" x14ac:dyDescent="0.2">
      <c r="A9" s="185" t="s">
        <v>341</v>
      </c>
      <c r="B9" s="158">
        <v>0</v>
      </c>
      <c r="C9" s="158">
        <v>0</v>
      </c>
      <c r="D9" s="158">
        <f t="shared" si="0"/>
        <v>0</v>
      </c>
      <c r="E9" s="158">
        <v>0</v>
      </c>
      <c r="F9" s="158">
        <v>0</v>
      </c>
      <c r="G9" s="158">
        <f t="shared" si="1"/>
        <v>0</v>
      </c>
    </row>
    <row r="10" spans="1:7" ht="21" customHeight="1" x14ac:dyDescent="0.2">
      <c r="A10" s="185" t="s">
        <v>342</v>
      </c>
      <c r="B10" s="158">
        <v>0</v>
      </c>
      <c r="C10" s="158">
        <v>0</v>
      </c>
      <c r="D10" s="158">
        <f t="shared" si="0"/>
        <v>0</v>
      </c>
      <c r="E10" s="158">
        <v>0</v>
      </c>
      <c r="F10" s="158">
        <v>0</v>
      </c>
      <c r="G10" s="158">
        <f t="shared" si="1"/>
        <v>0</v>
      </c>
    </row>
    <row r="11" spans="1:7" ht="21" customHeight="1" x14ac:dyDescent="0.2">
      <c r="A11" s="185" t="s">
        <v>343</v>
      </c>
      <c r="B11" s="158">
        <v>0</v>
      </c>
      <c r="C11" s="158">
        <v>0</v>
      </c>
      <c r="D11" s="158">
        <f t="shared" si="0"/>
        <v>0</v>
      </c>
      <c r="E11" s="158">
        <v>0</v>
      </c>
      <c r="F11" s="158">
        <v>0</v>
      </c>
      <c r="G11" s="158">
        <f t="shared" si="1"/>
        <v>0</v>
      </c>
    </row>
    <row r="12" spans="1:7" x14ac:dyDescent="0.25">
      <c r="A12" s="186" t="s">
        <v>329</v>
      </c>
      <c r="B12" s="187">
        <f t="shared" ref="B12:G12" si="2">SUM(B5:B11)</f>
        <v>15613367493.969999</v>
      </c>
      <c r="C12" s="187">
        <f t="shared" si="2"/>
        <v>1283988245.5799999</v>
      </c>
      <c r="D12" s="187">
        <f t="shared" si="2"/>
        <v>16897355739.549999</v>
      </c>
      <c r="E12" s="187">
        <f t="shared" si="2"/>
        <v>6438023976.5200005</v>
      </c>
      <c r="F12" s="187">
        <f t="shared" si="2"/>
        <v>6438023976.5200005</v>
      </c>
      <c r="G12" s="187">
        <f t="shared" si="2"/>
        <v>10459331763.029999</v>
      </c>
    </row>
    <row r="13" spans="1:7" ht="21" customHeight="1" x14ac:dyDescent="0.25">
      <c r="A13" s="188" t="s">
        <v>250</v>
      </c>
      <c r="B13" s="189"/>
      <c r="C13" s="189"/>
      <c r="D13" s="189"/>
      <c r="E13" s="189"/>
      <c r="F13" s="189"/>
      <c r="G13" s="189"/>
    </row>
    <row r="14" spans="1:7" x14ac:dyDescent="0.25">
      <c r="B14" s="190"/>
      <c r="C14" s="190"/>
      <c r="D14" s="190"/>
      <c r="E14" s="190"/>
      <c r="F14" s="190"/>
      <c r="G14" s="190"/>
    </row>
    <row r="15" spans="1:7" x14ac:dyDescent="0.25">
      <c r="B15" s="191"/>
      <c r="C15" s="191"/>
      <c r="D15" s="191"/>
      <c r="E15" s="191"/>
      <c r="F15" s="191"/>
      <c r="G15" s="191"/>
    </row>
  </sheetData>
  <mergeCells count="4">
    <mergeCell ref="A1:G1"/>
    <mergeCell ref="A2:A4"/>
    <mergeCell ref="B2:F2"/>
    <mergeCell ref="G2:G3"/>
  </mergeCells>
  <pageMargins left="0.70866141732283472" right="0.70866141732283472" top="0.74803149606299213" bottom="0.74803149606299213" header="0.31496062992125984" footer="0.31496062992125984"/>
  <pageSetup scale="79"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C931-D16E-44BA-ABCD-03D2880DED23}">
  <sheetPr>
    <tabColor theme="4" tint="-0.249977111117893"/>
    <pageSetUpPr fitToPage="1"/>
  </sheetPr>
  <dimension ref="A1:J11"/>
  <sheetViews>
    <sheetView showGridLines="0" zoomScaleNormal="100" workbookViewId="0">
      <selection activeCell="C19" sqref="C19"/>
    </sheetView>
  </sheetViews>
  <sheetFormatPr baseColWidth="10" defaultColWidth="10.28515625" defaultRowHeight="11.25" x14ac:dyDescent="0.2"/>
  <cols>
    <col min="1" max="1" width="40.85546875" style="221" customWidth="1"/>
    <col min="2" max="2" width="13.7109375" style="221" bestFit="1" customWidth="1"/>
    <col min="3" max="3" width="15.28515625" style="221" customWidth="1"/>
    <col min="4" max="4" width="13.7109375" style="221" bestFit="1" customWidth="1"/>
    <col min="5" max="7" width="15.140625" style="221" bestFit="1" customWidth="1"/>
    <col min="8" max="16384" width="10.28515625" style="221"/>
  </cols>
  <sheetData>
    <row r="1" spans="1:10" ht="57.75" customHeight="1" x14ac:dyDescent="0.2">
      <c r="A1" s="218" t="s">
        <v>414</v>
      </c>
      <c r="B1" s="219"/>
      <c r="C1" s="219"/>
      <c r="D1" s="219"/>
      <c r="E1" s="219"/>
      <c r="F1" s="219"/>
      <c r="G1" s="220"/>
    </row>
    <row r="2" spans="1:10" x14ac:dyDescent="0.2">
      <c r="A2" s="222"/>
      <c r="B2" s="218" t="s">
        <v>331</v>
      </c>
      <c r="C2" s="219"/>
      <c r="D2" s="219"/>
      <c r="E2" s="219"/>
      <c r="F2" s="220"/>
      <c r="G2" s="223" t="s">
        <v>255</v>
      </c>
    </row>
    <row r="3" spans="1:10" ht="24.95" customHeight="1" x14ac:dyDescent="0.2">
      <c r="A3" s="224"/>
      <c r="B3" s="225" t="s">
        <v>256</v>
      </c>
      <c r="C3" s="225" t="s">
        <v>3</v>
      </c>
      <c r="D3" s="225" t="s">
        <v>4</v>
      </c>
      <c r="E3" s="225" t="s">
        <v>5</v>
      </c>
      <c r="F3" s="225" t="s">
        <v>257</v>
      </c>
      <c r="G3" s="226"/>
    </row>
    <row r="4" spans="1:10" x14ac:dyDescent="0.2">
      <c r="A4" s="227"/>
      <c r="B4" s="228">
        <v>1</v>
      </c>
      <c r="C4" s="228">
        <v>2</v>
      </c>
      <c r="D4" s="228" t="s">
        <v>258</v>
      </c>
      <c r="E4" s="228">
        <v>4</v>
      </c>
      <c r="F4" s="228">
        <v>5</v>
      </c>
      <c r="G4" s="228" t="s">
        <v>259</v>
      </c>
    </row>
    <row r="5" spans="1:10" ht="12.75" customHeight="1" x14ac:dyDescent="0.2">
      <c r="A5" s="229" t="s">
        <v>415</v>
      </c>
      <c r="B5" s="230">
        <v>15380960527.969999</v>
      </c>
      <c r="C5" s="230">
        <v>843179372</v>
      </c>
      <c r="D5" s="230">
        <f>B5+C5</f>
        <v>16224139899.969999</v>
      </c>
      <c r="E5" s="230">
        <v>6324642822.46</v>
      </c>
      <c r="F5" s="230">
        <v>6324642822.46</v>
      </c>
      <c r="G5" s="230">
        <f>D5-E5</f>
        <v>9899497077.5099983</v>
      </c>
    </row>
    <row r="6" spans="1:10" ht="12.75" customHeight="1" x14ac:dyDescent="0.2">
      <c r="A6" s="229" t="s">
        <v>416</v>
      </c>
      <c r="B6" s="230">
        <v>232406966</v>
      </c>
      <c r="C6" s="230">
        <v>440808873.57999998</v>
      </c>
      <c r="D6" s="230">
        <f>B6+C6</f>
        <v>673215839.57999992</v>
      </c>
      <c r="E6" s="230">
        <v>113381154.06</v>
      </c>
      <c r="F6" s="230">
        <v>113381154.06</v>
      </c>
      <c r="G6" s="230">
        <f>D6-E6</f>
        <v>559834685.51999998</v>
      </c>
    </row>
    <row r="7" spans="1:10" ht="12.75" customHeight="1" x14ac:dyDescent="0.2">
      <c r="A7" s="229" t="s">
        <v>417</v>
      </c>
      <c r="B7" s="230">
        <v>0</v>
      </c>
      <c r="C7" s="230">
        <v>0</v>
      </c>
      <c r="D7" s="158">
        <v>0</v>
      </c>
      <c r="E7" s="158">
        <v>0</v>
      </c>
      <c r="F7" s="158">
        <v>0</v>
      </c>
      <c r="G7" s="158">
        <f>+D7-E7</f>
        <v>0</v>
      </c>
    </row>
    <row r="8" spans="1:10" ht="12.75" customHeight="1" x14ac:dyDescent="0.2">
      <c r="A8" s="229" t="s">
        <v>117</v>
      </c>
      <c r="B8" s="230">
        <v>0</v>
      </c>
      <c r="C8" s="230">
        <v>0</v>
      </c>
      <c r="D8" s="158">
        <v>0</v>
      </c>
      <c r="E8" s="158">
        <v>0</v>
      </c>
      <c r="F8" s="230">
        <v>0</v>
      </c>
      <c r="G8" s="158">
        <f>+D8-E8</f>
        <v>0</v>
      </c>
      <c r="H8" s="231"/>
      <c r="I8" s="232"/>
      <c r="J8" s="232"/>
    </row>
    <row r="9" spans="1:10" ht="12.75" customHeight="1" x14ac:dyDescent="0.2">
      <c r="A9" s="229" t="s">
        <v>137</v>
      </c>
      <c r="B9" s="233">
        <v>0</v>
      </c>
      <c r="C9" s="233">
        <v>0</v>
      </c>
      <c r="D9" s="158">
        <v>0</v>
      </c>
      <c r="E9" s="158">
        <v>0</v>
      </c>
      <c r="F9" s="158">
        <v>0</v>
      </c>
      <c r="G9" s="158">
        <f>+D9-E9</f>
        <v>0</v>
      </c>
      <c r="H9" s="231"/>
      <c r="I9" s="232"/>
      <c r="J9" s="232"/>
    </row>
    <row r="10" spans="1:10" ht="12.75" customHeight="1" x14ac:dyDescent="0.2">
      <c r="A10" s="234" t="s">
        <v>329</v>
      </c>
      <c r="B10" s="235">
        <f>SUM(B5:B9)</f>
        <v>15613367493.969999</v>
      </c>
      <c r="C10" s="235">
        <f>SUM(C5:C9)</f>
        <v>1283988245.5799999</v>
      </c>
      <c r="D10" s="235">
        <f>SUM(D5+D6+D7+D8+D9)</f>
        <v>16897355739.549999</v>
      </c>
      <c r="E10" s="235">
        <f>SUM(E5+E6+E7+E8+E9)</f>
        <v>6438023976.5200005</v>
      </c>
      <c r="F10" s="235">
        <f>SUM(F5+F6+F7+F8+F9)</f>
        <v>6438023976.5200005</v>
      </c>
      <c r="G10" s="235">
        <f>SUM(G5+G6+G7+G8+G9)</f>
        <v>10459331763.029999</v>
      </c>
    </row>
    <row r="11" spans="1:10" ht="12.75" customHeight="1" x14ac:dyDescent="0.2">
      <c r="A11" s="133" t="s">
        <v>250</v>
      </c>
    </row>
  </sheetData>
  <sheetProtection formatCells="0" formatColumns="0" formatRows="0" autoFilter="0"/>
  <mergeCells count="5">
    <mergeCell ref="A1:G1"/>
    <mergeCell ref="A2:A4"/>
    <mergeCell ref="B2:F2"/>
    <mergeCell ref="G2:G3"/>
    <mergeCell ref="H8:J9"/>
  </mergeCells>
  <pageMargins left="0.70866141732283472" right="0.70866141732283472" top="0.74803149606299213" bottom="0.74803149606299213" header="0.31496062992125984" footer="0.31496062992125984"/>
  <pageSetup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8ABD-702C-4C2B-9C9C-44FC440BA664}">
  <sheetPr>
    <tabColor theme="4" tint="-0.249977111117893"/>
    <pageSetUpPr fitToPage="1"/>
  </sheetPr>
  <dimension ref="A1:H78"/>
  <sheetViews>
    <sheetView showGridLines="0" zoomScale="90" zoomScaleNormal="90" workbookViewId="0">
      <selection activeCell="C19" sqref="C19"/>
    </sheetView>
  </sheetViews>
  <sheetFormatPr baseColWidth="10" defaultColWidth="21.85546875" defaultRowHeight="12" x14ac:dyDescent="0.25"/>
  <cols>
    <col min="1" max="1" width="5.140625" style="195" customWidth="1"/>
    <col min="2" max="2" width="61" style="195" bestFit="1" customWidth="1"/>
    <col min="3" max="8" width="20" style="195" customWidth="1"/>
    <col min="9" max="16384" width="21.85546875" style="195"/>
  </cols>
  <sheetData>
    <row r="1" spans="1:8" ht="60" customHeight="1" x14ac:dyDescent="0.25">
      <c r="A1" s="192" t="s">
        <v>344</v>
      </c>
      <c r="B1" s="193"/>
      <c r="C1" s="193"/>
      <c r="D1" s="193"/>
      <c r="E1" s="193"/>
      <c r="F1" s="193"/>
      <c r="G1" s="193"/>
      <c r="H1" s="194"/>
    </row>
    <row r="2" spans="1:8" ht="12" customHeight="1" x14ac:dyDescent="0.25">
      <c r="A2" s="196" t="s">
        <v>1</v>
      </c>
      <c r="B2" s="197"/>
      <c r="C2" s="192" t="s">
        <v>331</v>
      </c>
      <c r="D2" s="193"/>
      <c r="E2" s="193"/>
      <c r="F2" s="193"/>
      <c r="G2" s="194"/>
      <c r="H2" s="198" t="s">
        <v>255</v>
      </c>
    </row>
    <row r="3" spans="1:8" ht="33" customHeight="1" x14ac:dyDescent="0.25">
      <c r="A3" s="199"/>
      <c r="B3" s="200"/>
      <c r="C3" s="201" t="s">
        <v>256</v>
      </c>
      <c r="D3" s="201" t="s">
        <v>3</v>
      </c>
      <c r="E3" s="201" t="s">
        <v>4</v>
      </c>
      <c r="F3" s="201" t="s">
        <v>5</v>
      </c>
      <c r="G3" s="201" t="s">
        <v>257</v>
      </c>
      <c r="H3" s="202"/>
    </row>
    <row r="4" spans="1:8" x14ac:dyDescent="0.25">
      <c r="A4" s="203"/>
      <c r="B4" s="204"/>
      <c r="C4" s="205">
        <v>1</v>
      </c>
      <c r="D4" s="205">
        <v>2</v>
      </c>
      <c r="E4" s="205" t="s">
        <v>258</v>
      </c>
      <c r="F4" s="205">
        <v>4</v>
      </c>
      <c r="G4" s="205">
        <v>5</v>
      </c>
      <c r="H4" s="205" t="s">
        <v>259</v>
      </c>
    </row>
    <row r="5" spans="1:8" ht="12.95" customHeight="1" x14ac:dyDescent="0.25">
      <c r="A5" s="206" t="s">
        <v>345</v>
      </c>
      <c r="B5" s="207"/>
      <c r="C5" s="208">
        <f t="shared" ref="C5:H5" si="0">SUM(C6:C12)</f>
        <v>9119613862.4799995</v>
      </c>
      <c r="D5" s="208">
        <f t="shared" si="0"/>
        <v>322112836.04999995</v>
      </c>
      <c r="E5" s="208">
        <f t="shared" si="0"/>
        <v>9441726698.5300007</v>
      </c>
      <c r="F5" s="208">
        <f t="shared" si="0"/>
        <v>4108250972.3999996</v>
      </c>
      <c r="G5" s="208">
        <f t="shared" si="0"/>
        <v>4108250972.3999996</v>
      </c>
      <c r="H5" s="208">
        <f t="shared" si="0"/>
        <v>5333475726.1300001</v>
      </c>
    </row>
    <row r="6" spans="1:8" ht="12.95" customHeight="1" x14ac:dyDescent="0.2">
      <c r="A6" s="209">
        <v>1100</v>
      </c>
      <c r="B6" s="210" t="s">
        <v>346</v>
      </c>
      <c r="C6" s="158">
        <v>2156725950</v>
      </c>
      <c r="D6" s="158">
        <v>28781286.98</v>
      </c>
      <c r="E6" s="158">
        <f t="shared" ref="E6:E12" si="1">C6+D6</f>
        <v>2185507236.98</v>
      </c>
      <c r="F6" s="158">
        <v>1083420743.48</v>
      </c>
      <c r="G6" s="158">
        <v>1083420743.48</v>
      </c>
      <c r="H6" s="158">
        <f t="shared" ref="H6:H12" si="2">E6-F6</f>
        <v>1102086493.5</v>
      </c>
    </row>
    <row r="7" spans="1:8" ht="12.95" customHeight="1" x14ac:dyDescent="0.2">
      <c r="A7" s="209">
        <v>1200</v>
      </c>
      <c r="B7" s="210" t="s">
        <v>347</v>
      </c>
      <c r="C7" s="158">
        <v>2036701414.52</v>
      </c>
      <c r="D7" s="158">
        <v>180095590.96000001</v>
      </c>
      <c r="E7" s="158">
        <f t="shared" si="1"/>
        <v>2216797005.48</v>
      </c>
      <c r="F7" s="158">
        <v>1120209777.8699999</v>
      </c>
      <c r="G7" s="158">
        <v>1120209777.8699999</v>
      </c>
      <c r="H7" s="158">
        <f t="shared" si="2"/>
        <v>1096587227.6100001</v>
      </c>
    </row>
    <row r="8" spans="1:8" ht="12.95" customHeight="1" x14ac:dyDescent="0.2">
      <c r="A8" s="209">
        <v>1300</v>
      </c>
      <c r="B8" s="210" t="s">
        <v>348</v>
      </c>
      <c r="C8" s="158">
        <v>1869201329.96</v>
      </c>
      <c r="D8" s="158">
        <v>-36641277.740000002</v>
      </c>
      <c r="E8" s="158">
        <f t="shared" si="1"/>
        <v>1832560052.22</v>
      </c>
      <c r="F8" s="158">
        <v>707728462.88999999</v>
      </c>
      <c r="G8" s="158">
        <v>707728462.88999999</v>
      </c>
      <c r="H8" s="158">
        <f t="shared" si="2"/>
        <v>1124831589.3299999</v>
      </c>
    </row>
    <row r="9" spans="1:8" ht="12.95" customHeight="1" x14ac:dyDescent="0.2">
      <c r="A9" s="209">
        <v>1400</v>
      </c>
      <c r="B9" s="210" t="s">
        <v>349</v>
      </c>
      <c r="C9" s="158">
        <v>548345900</v>
      </c>
      <c r="D9" s="158">
        <v>83898847.849999994</v>
      </c>
      <c r="E9" s="158">
        <f t="shared" si="1"/>
        <v>632244747.85000002</v>
      </c>
      <c r="F9" s="158">
        <v>285794952.07999998</v>
      </c>
      <c r="G9" s="158">
        <v>285794952.07999998</v>
      </c>
      <c r="H9" s="158">
        <f t="shared" si="2"/>
        <v>346449795.77000004</v>
      </c>
    </row>
    <row r="10" spans="1:8" ht="12.95" customHeight="1" x14ac:dyDescent="0.2">
      <c r="A10" s="209">
        <v>1500</v>
      </c>
      <c r="B10" s="210" t="s">
        <v>350</v>
      </c>
      <c r="C10" s="158">
        <v>1825249187</v>
      </c>
      <c r="D10" s="158">
        <v>52381587</v>
      </c>
      <c r="E10" s="158">
        <f t="shared" si="1"/>
        <v>1877630774</v>
      </c>
      <c r="F10" s="158">
        <v>884667202.51999998</v>
      </c>
      <c r="G10" s="158">
        <v>884667202.51999998</v>
      </c>
      <c r="H10" s="158">
        <f t="shared" si="2"/>
        <v>992963571.48000002</v>
      </c>
    </row>
    <row r="11" spans="1:8" ht="12.95" customHeight="1" x14ac:dyDescent="0.2">
      <c r="A11" s="209">
        <v>1600</v>
      </c>
      <c r="B11" s="210" t="s">
        <v>351</v>
      </c>
      <c r="C11" s="158">
        <v>490216617</v>
      </c>
      <c r="D11" s="158">
        <v>14626405</v>
      </c>
      <c r="E11" s="158">
        <f t="shared" si="1"/>
        <v>504843022</v>
      </c>
      <c r="F11" s="158">
        <v>0</v>
      </c>
      <c r="G11" s="158">
        <v>0</v>
      </c>
      <c r="H11" s="158">
        <f t="shared" si="2"/>
        <v>504843022</v>
      </c>
    </row>
    <row r="12" spans="1:8" ht="12.95" customHeight="1" x14ac:dyDescent="0.2">
      <c r="A12" s="209">
        <v>1700</v>
      </c>
      <c r="B12" s="210" t="s">
        <v>352</v>
      </c>
      <c r="C12" s="158">
        <v>193173464</v>
      </c>
      <c r="D12" s="158">
        <v>-1029604</v>
      </c>
      <c r="E12" s="158">
        <f t="shared" si="1"/>
        <v>192143860</v>
      </c>
      <c r="F12" s="158">
        <v>26429833.559999999</v>
      </c>
      <c r="G12" s="158">
        <v>26429833.559999999</v>
      </c>
      <c r="H12" s="158">
        <f t="shared" si="2"/>
        <v>165714026.44</v>
      </c>
    </row>
    <row r="13" spans="1:8" ht="12.95" customHeight="1" x14ac:dyDescent="0.25">
      <c r="A13" s="206" t="s">
        <v>150</v>
      </c>
      <c r="B13" s="207"/>
      <c r="C13" s="208">
        <f t="shared" ref="C13:H13" si="3">SUM(C14:C22)</f>
        <v>2935808978.8199997</v>
      </c>
      <c r="D13" s="208">
        <f t="shared" si="3"/>
        <v>212258718.01999998</v>
      </c>
      <c r="E13" s="208">
        <f>D13+C13</f>
        <v>3148067696.8399997</v>
      </c>
      <c r="F13" s="208">
        <f t="shared" si="3"/>
        <v>910658824.44000006</v>
      </c>
      <c r="G13" s="208">
        <f t="shared" si="3"/>
        <v>910658824.44000006</v>
      </c>
      <c r="H13" s="208">
        <f t="shared" si="3"/>
        <v>2237408872.4000001</v>
      </c>
    </row>
    <row r="14" spans="1:8" ht="23.45" customHeight="1" x14ac:dyDescent="0.2">
      <c r="A14" s="209">
        <v>2100</v>
      </c>
      <c r="B14" s="210" t="s">
        <v>353</v>
      </c>
      <c r="C14" s="158">
        <v>126163130</v>
      </c>
      <c r="D14" s="158">
        <v>-327909.42</v>
      </c>
      <c r="E14" s="158">
        <f t="shared" ref="E14:E22" si="4">C14+D14</f>
        <v>125835220.58</v>
      </c>
      <c r="F14" s="158">
        <v>41478598.350000001</v>
      </c>
      <c r="G14" s="158">
        <v>41478598.350000001</v>
      </c>
      <c r="H14" s="158">
        <f t="shared" ref="H14:H22" si="5">E14-F14</f>
        <v>84356622.229999989</v>
      </c>
    </row>
    <row r="15" spans="1:8" ht="12.95" customHeight="1" x14ac:dyDescent="0.2">
      <c r="A15" s="209">
        <v>2200</v>
      </c>
      <c r="B15" s="210" t="s">
        <v>354</v>
      </c>
      <c r="C15" s="158">
        <v>97025458</v>
      </c>
      <c r="D15" s="158">
        <v>3460273.75</v>
      </c>
      <c r="E15" s="158">
        <f t="shared" si="4"/>
        <v>100485731.75</v>
      </c>
      <c r="F15" s="158">
        <v>51318317.68</v>
      </c>
      <c r="G15" s="158">
        <v>51318317.68</v>
      </c>
      <c r="H15" s="158">
        <f t="shared" si="5"/>
        <v>49167414.07</v>
      </c>
    </row>
    <row r="16" spans="1:8" ht="12.95" customHeight="1" x14ac:dyDescent="0.2">
      <c r="A16" s="209">
        <v>2300</v>
      </c>
      <c r="B16" s="210" t="s">
        <v>355</v>
      </c>
      <c r="C16" s="158">
        <v>28635</v>
      </c>
      <c r="D16" s="158">
        <v>-8000</v>
      </c>
      <c r="E16" s="158">
        <f t="shared" si="4"/>
        <v>20635</v>
      </c>
      <c r="F16" s="158">
        <v>0</v>
      </c>
      <c r="G16" s="158">
        <v>0</v>
      </c>
      <c r="H16" s="158">
        <f t="shared" si="5"/>
        <v>20635</v>
      </c>
    </row>
    <row r="17" spans="1:8" ht="12.95" customHeight="1" x14ac:dyDescent="0.2">
      <c r="A17" s="209">
        <v>2400</v>
      </c>
      <c r="B17" s="210" t="s">
        <v>356</v>
      </c>
      <c r="C17" s="158">
        <v>9526373</v>
      </c>
      <c r="D17" s="158">
        <v>753210.31</v>
      </c>
      <c r="E17" s="158">
        <f t="shared" si="4"/>
        <v>10279583.310000001</v>
      </c>
      <c r="F17" s="158">
        <v>2302557.8199999998</v>
      </c>
      <c r="G17" s="158">
        <v>2302557.8199999998</v>
      </c>
      <c r="H17" s="158">
        <f t="shared" si="5"/>
        <v>7977025.4900000002</v>
      </c>
    </row>
    <row r="18" spans="1:8" ht="12.95" customHeight="1" x14ac:dyDescent="0.2">
      <c r="A18" s="209">
        <v>2500</v>
      </c>
      <c r="B18" s="210" t="s">
        <v>357</v>
      </c>
      <c r="C18" s="158">
        <v>2552299092.1399999</v>
      </c>
      <c r="D18" s="158">
        <v>166934833.06</v>
      </c>
      <c r="E18" s="158">
        <f t="shared" si="4"/>
        <v>2719233925.1999998</v>
      </c>
      <c r="F18" s="158">
        <v>776120024.11000001</v>
      </c>
      <c r="G18" s="158">
        <v>776120024.11000001</v>
      </c>
      <c r="H18" s="158">
        <f t="shared" si="5"/>
        <v>1943113901.0899997</v>
      </c>
    </row>
    <row r="19" spans="1:8" ht="12.95" customHeight="1" x14ac:dyDescent="0.2">
      <c r="A19" s="209">
        <v>2600</v>
      </c>
      <c r="B19" s="210" t="s">
        <v>358</v>
      </c>
      <c r="C19" s="158">
        <v>66097317.68</v>
      </c>
      <c r="D19" s="158">
        <v>6102173.9500000002</v>
      </c>
      <c r="E19" s="158">
        <f t="shared" si="4"/>
        <v>72199491.629999995</v>
      </c>
      <c r="F19" s="158">
        <v>31058744.969999999</v>
      </c>
      <c r="G19" s="158">
        <v>31058744.969999999</v>
      </c>
      <c r="H19" s="158">
        <f t="shared" si="5"/>
        <v>41140746.659999996</v>
      </c>
    </row>
    <row r="20" spans="1:8" ht="12.95" customHeight="1" x14ac:dyDescent="0.2">
      <c r="A20" s="209">
        <v>2700</v>
      </c>
      <c r="B20" s="210" t="s">
        <v>359</v>
      </c>
      <c r="C20" s="158">
        <v>41153502</v>
      </c>
      <c r="D20" s="158">
        <v>36435465.109999999</v>
      </c>
      <c r="E20" s="158">
        <f t="shared" si="4"/>
        <v>77588967.109999999</v>
      </c>
      <c r="F20" s="158">
        <v>1612894.78</v>
      </c>
      <c r="G20" s="158">
        <v>1612894.78</v>
      </c>
      <c r="H20" s="158">
        <f t="shared" si="5"/>
        <v>75976072.329999998</v>
      </c>
    </row>
    <row r="21" spans="1:8" ht="12.95" customHeight="1" x14ac:dyDescent="0.2">
      <c r="A21" s="209">
        <v>2800</v>
      </c>
      <c r="B21" s="210" t="s">
        <v>360</v>
      </c>
      <c r="C21" s="158">
        <v>0</v>
      </c>
      <c r="D21" s="158">
        <v>0</v>
      </c>
      <c r="E21" s="158">
        <f t="shared" si="4"/>
        <v>0</v>
      </c>
      <c r="F21" s="158">
        <v>0</v>
      </c>
      <c r="G21" s="158">
        <v>0</v>
      </c>
      <c r="H21" s="158">
        <f t="shared" si="5"/>
        <v>0</v>
      </c>
    </row>
    <row r="22" spans="1:8" ht="12.95" customHeight="1" x14ac:dyDescent="0.2">
      <c r="A22" s="209">
        <v>2900</v>
      </c>
      <c r="B22" s="210" t="s">
        <v>361</v>
      </c>
      <c r="C22" s="158">
        <v>43515471</v>
      </c>
      <c r="D22" s="158">
        <v>-1091328.74</v>
      </c>
      <c r="E22" s="158">
        <f t="shared" si="4"/>
        <v>42424142.259999998</v>
      </c>
      <c r="F22" s="158">
        <v>6767686.7300000004</v>
      </c>
      <c r="G22" s="158">
        <v>6767686.7300000004</v>
      </c>
      <c r="H22" s="158">
        <f t="shared" si="5"/>
        <v>35656455.530000001</v>
      </c>
    </row>
    <row r="23" spans="1:8" ht="12.95" customHeight="1" x14ac:dyDescent="0.25">
      <c r="A23" s="206" t="s">
        <v>362</v>
      </c>
      <c r="B23" s="207"/>
      <c r="C23" s="208">
        <f t="shared" ref="C23:H23" si="6">SUM(C24:C32)</f>
        <v>3245421945.6700006</v>
      </c>
      <c r="D23" s="208">
        <f t="shared" si="6"/>
        <v>247085817.93000001</v>
      </c>
      <c r="E23" s="208">
        <f>D23+C23</f>
        <v>3492507763.6000004</v>
      </c>
      <c r="F23" s="208">
        <f t="shared" si="6"/>
        <v>1267453408.4200001</v>
      </c>
      <c r="G23" s="208">
        <f t="shared" si="6"/>
        <v>1267453408.4200001</v>
      </c>
      <c r="H23" s="208">
        <f t="shared" si="6"/>
        <v>2225054355.1799998</v>
      </c>
    </row>
    <row r="24" spans="1:8" ht="12.95" customHeight="1" x14ac:dyDescent="0.2">
      <c r="A24" s="209">
        <v>3100</v>
      </c>
      <c r="B24" s="210" t="s">
        <v>363</v>
      </c>
      <c r="C24" s="158">
        <v>150721183</v>
      </c>
      <c r="D24" s="158">
        <v>10117574.449999999</v>
      </c>
      <c r="E24" s="158">
        <f t="shared" ref="E24:E32" si="7">C24+D24</f>
        <v>160838757.44999999</v>
      </c>
      <c r="F24" s="158">
        <v>63807163.369999997</v>
      </c>
      <c r="G24" s="158">
        <v>63807163.369999997</v>
      </c>
      <c r="H24" s="158">
        <f t="shared" ref="H24:H32" si="8">E24-F24</f>
        <v>97031594.079999983</v>
      </c>
    </row>
    <row r="25" spans="1:8" ht="12.95" customHeight="1" x14ac:dyDescent="0.2">
      <c r="A25" s="209">
        <v>3200</v>
      </c>
      <c r="B25" s="210" t="s">
        <v>364</v>
      </c>
      <c r="C25" s="158">
        <v>25155707</v>
      </c>
      <c r="D25" s="158">
        <v>3679972.51</v>
      </c>
      <c r="E25" s="158">
        <f t="shared" si="7"/>
        <v>28835679.509999998</v>
      </c>
      <c r="F25" s="158">
        <v>9264000.5899999999</v>
      </c>
      <c r="G25" s="158">
        <v>9264000.5899999999</v>
      </c>
      <c r="H25" s="158">
        <f t="shared" si="8"/>
        <v>19571678.919999998</v>
      </c>
    </row>
    <row r="26" spans="1:8" ht="12.95" customHeight="1" x14ac:dyDescent="0.2">
      <c r="A26" s="209">
        <v>3300</v>
      </c>
      <c r="B26" s="210" t="s">
        <v>365</v>
      </c>
      <c r="C26" s="158">
        <v>1020183992.86</v>
      </c>
      <c r="D26" s="158">
        <v>177709081.63</v>
      </c>
      <c r="E26" s="158">
        <f t="shared" si="7"/>
        <v>1197893074.49</v>
      </c>
      <c r="F26" s="158">
        <v>501881030.49000001</v>
      </c>
      <c r="G26" s="158">
        <v>501881030.49000001</v>
      </c>
      <c r="H26" s="158">
        <f t="shared" si="8"/>
        <v>696012044</v>
      </c>
    </row>
    <row r="27" spans="1:8" ht="12.95" customHeight="1" x14ac:dyDescent="0.2">
      <c r="A27" s="209">
        <v>3400</v>
      </c>
      <c r="B27" s="210" t="s">
        <v>366</v>
      </c>
      <c r="C27" s="158">
        <v>469410259.70999998</v>
      </c>
      <c r="D27" s="158">
        <v>5072831.4000000004</v>
      </c>
      <c r="E27" s="158">
        <f t="shared" si="7"/>
        <v>474483091.10999995</v>
      </c>
      <c r="F27" s="158">
        <v>185608134.33000001</v>
      </c>
      <c r="G27" s="158">
        <v>185608134.33000001</v>
      </c>
      <c r="H27" s="158">
        <f t="shared" si="8"/>
        <v>288874956.77999997</v>
      </c>
    </row>
    <row r="28" spans="1:8" ht="12.95" customHeight="1" x14ac:dyDescent="0.2">
      <c r="A28" s="209">
        <v>3500</v>
      </c>
      <c r="B28" s="210" t="s">
        <v>367</v>
      </c>
      <c r="C28" s="158">
        <v>1246890861</v>
      </c>
      <c r="D28" s="158">
        <v>4557075.34</v>
      </c>
      <c r="E28" s="158">
        <f t="shared" si="7"/>
        <v>1251447936.3399999</v>
      </c>
      <c r="F28" s="158">
        <v>356614517.25</v>
      </c>
      <c r="G28" s="158">
        <v>356614517.25</v>
      </c>
      <c r="H28" s="158">
        <f t="shared" si="8"/>
        <v>894833419.08999991</v>
      </c>
    </row>
    <row r="29" spans="1:8" ht="12.95" customHeight="1" x14ac:dyDescent="0.2">
      <c r="A29" s="209">
        <v>3600</v>
      </c>
      <c r="B29" s="210" t="s">
        <v>368</v>
      </c>
      <c r="C29" s="158">
        <v>32933946.32</v>
      </c>
      <c r="D29" s="158">
        <v>20982301.629999999</v>
      </c>
      <c r="E29" s="158">
        <f t="shared" si="7"/>
        <v>53916247.950000003</v>
      </c>
      <c r="F29" s="158">
        <v>10249339.6</v>
      </c>
      <c r="G29" s="158">
        <v>10249339.6</v>
      </c>
      <c r="H29" s="158">
        <f t="shared" si="8"/>
        <v>43666908.350000001</v>
      </c>
    </row>
    <row r="30" spans="1:8" ht="12.95" customHeight="1" x14ac:dyDescent="0.2">
      <c r="A30" s="209">
        <v>3700</v>
      </c>
      <c r="B30" s="210" t="s">
        <v>369</v>
      </c>
      <c r="C30" s="158">
        <v>3336719</v>
      </c>
      <c r="D30" s="158">
        <v>1762795.94</v>
      </c>
      <c r="E30" s="158">
        <f t="shared" si="7"/>
        <v>5099514.9399999995</v>
      </c>
      <c r="F30" s="158">
        <v>1657801.2</v>
      </c>
      <c r="G30" s="158">
        <v>1657801.2</v>
      </c>
      <c r="H30" s="158">
        <f t="shared" si="8"/>
        <v>3441713.7399999993</v>
      </c>
    </row>
    <row r="31" spans="1:8" ht="12.95" customHeight="1" x14ac:dyDescent="0.2">
      <c r="A31" s="209">
        <v>3800</v>
      </c>
      <c r="B31" s="210" t="s">
        <v>370</v>
      </c>
      <c r="C31" s="158">
        <v>33329080</v>
      </c>
      <c r="D31" s="158">
        <v>17556236.66</v>
      </c>
      <c r="E31" s="158">
        <f t="shared" si="7"/>
        <v>50885316.659999996</v>
      </c>
      <c r="F31" s="158">
        <v>16214710.310000001</v>
      </c>
      <c r="G31" s="158">
        <v>16214710.310000001</v>
      </c>
      <c r="H31" s="158">
        <f t="shared" si="8"/>
        <v>34670606.349999994</v>
      </c>
    </row>
    <row r="32" spans="1:8" ht="12.95" customHeight="1" x14ac:dyDescent="0.2">
      <c r="A32" s="209">
        <v>3900</v>
      </c>
      <c r="B32" s="210" t="s">
        <v>371</v>
      </c>
      <c r="C32" s="158">
        <v>263460196.78</v>
      </c>
      <c r="D32" s="158">
        <v>5647948.3700000001</v>
      </c>
      <c r="E32" s="158">
        <f t="shared" si="7"/>
        <v>269108145.14999998</v>
      </c>
      <c r="F32" s="158">
        <v>122156711.28</v>
      </c>
      <c r="G32" s="158">
        <v>122156711.28</v>
      </c>
      <c r="H32" s="158">
        <f t="shared" si="8"/>
        <v>146951433.86999997</v>
      </c>
    </row>
    <row r="33" spans="1:8" ht="12.95" customHeight="1" x14ac:dyDescent="0.25">
      <c r="A33" s="206" t="s">
        <v>372</v>
      </c>
      <c r="B33" s="207"/>
      <c r="C33" s="208">
        <f t="shared" ref="C33:H33" si="9">SUM(C34:C42)</f>
        <v>1408886</v>
      </c>
      <c r="D33" s="208">
        <f t="shared" si="9"/>
        <v>61722000</v>
      </c>
      <c r="E33" s="208">
        <f>D33+C33</f>
        <v>63130886</v>
      </c>
      <c r="F33" s="208">
        <f t="shared" si="9"/>
        <v>38279617.200000003</v>
      </c>
      <c r="G33" s="208">
        <f t="shared" si="9"/>
        <v>38279617.200000003</v>
      </c>
      <c r="H33" s="208">
        <f t="shared" si="9"/>
        <v>24851268.799999997</v>
      </c>
    </row>
    <row r="34" spans="1:8" ht="12.95" customHeight="1" x14ac:dyDescent="0.2">
      <c r="A34" s="209">
        <v>4100</v>
      </c>
      <c r="B34" s="210" t="s">
        <v>373</v>
      </c>
      <c r="C34" s="158">
        <v>0</v>
      </c>
      <c r="D34" s="158">
        <v>0</v>
      </c>
      <c r="E34" s="158">
        <f t="shared" ref="E34:E42" si="10">C34+D34</f>
        <v>0</v>
      </c>
      <c r="F34" s="158">
        <v>0</v>
      </c>
      <c r="G34" s="158">
        <v>0</v>
      </c>
      <c r="H34" s="158">
        <f t="shared" ref="H34:H42" si="11">E34-F34</f>
        <v>0</v>
      </c>
    </row>
    <row r="35" spans="1:8" ht="12.95" customHeight="1" x14ac:dyDescent="0.2">
      <c r="A35" s="209">
        <v>4200</v>
      </c>
      <c r="B35" s="210" t="s">
        <v>374</v>
      </c>
      <c r="C35" s="158">
        <v>0</v>
      </c>
      <c r="D35" s="158">
        <v>0</v>
      </c>
      <c r="E35" s="158">
        <f t="shared" si="10"/>
        <v>0</v>
      </c>
      <c r="F35" s="158">
        <v>0</v>
      </c>
      <c r="G35" s="158">
        <v>0</v>
      </c>
      <c r="H35" s="158">
        <f t="shared" si="11"/>
        <v>0</v>
      </c>
    </row>
    <row r="36" spans="1:8" ht="12.95" customHeight="1" x14ac:dyDescent="0.2">
      <c r="A36" s="209">
        <v>4300</v>
      </c>
      <c r="B36" s="210" t="s">
        <v>375</v>
      </c>
      <c r="C36" s="158">
        <v>490761</v>
      </c>
      <c r="D36" s="158">
        <v>-80000</v>
      </c>
      <c r="E36" s="158">
        <f t="shared" si="10"/>
        <v>410761</v>
      </c>
      <c r="F36" s="158">
        <v>0</v>
      </c>
      <c r="G36" s="158">
        <v>0</v>
      </c>
      <c r="H36" s="158">
        <f t="shared" si="11"/>
        <v>410761</v>
      </c>
    </row>
    <row r="37" spans="1:8" ht="12.95" customHeight="1" x14ac:dyDescent="0.2">
      <c r="A37" s="209">
        <v>4400</v>
      </c>
      <c r="B37" s="210" t="s">
        <v>376</v>
      </c>
      <c r="C37" s="158">
        <v>918125</v>
      </c>
      <c r="D37" s="158">
        <v>61802000</v>
      </c>
      <c r="E37" s="158">
        <f t="shared" si="10"/>
        <v>62720125</v>
      </c>
      <c r="F37" s="158">
        <v>38279617.200000003</v>
      </c>
      <c r="G37" s="158">
        <v>38279617.200000003</v>
      </c>
      <c r="H37" s="158">
        <f t="shared" si="11"/>
        <v>24440507.799999997</v>
      </c>
    </row>
    <row r="38" spans="1:8" ht="12.95" customHeight="1" x14ac:dyDescent="0.2">
      <c r="A38" s="209">
        <v>4500</v>
      </c>
      <c r="B38" s="210" t="s">
        <v>117</v>
      </c>
      <c r="C38" s="158">
        <v>0</v>
      </c>
      <c r="D38" s="158">
        <v>0</v>
      </c>
      <c r="E38" s="158">
        <f t="shared" si="10"/>
        <v>0</v>
      </c>
      <c r="F38" s="158">
        <v>0</v>
      </c>
      <c r="G38" s="158">
        <v>0</v>
      </c>
      <c r="H38" s="158">
        <f t="shared" si="11"/>
        <v>0</v>
      </c>
    </row>
    <row r="39" spans="1:8" ht="12.95" customHeight="1" x14ac:dyDescent="0.2">
      <c r="A39" s="209">
        <v>4600</v>
      </c>
      <c r="B39" s="210" t="s">
        <v>377</v>
      </c>
      <c r="C39" s="158">
        <v>0</v>
      </c>
      <c r="D39" s="158">
        <v>0</v>
      </c>
      <c r="E39" s="158">
        <f t="shared" si="10"/>
        <v>0</v>
      </c>
      <c r="F39" s="158">
        <v>0</v>
      </c>
      <c r="G39" s="158">
        <v>0</v>
      </c>
      <c r="H39" s="158">
        <f t="shared" si="11"/>
        <v>0</v>
      </c>
    </row>
    <row r="40" spans="1:8" ht="12.95" customHeight="1" x14ac:dyDescent="0.2">
      <c r="A40" s="209">
        <v>4700</v>
      </c>
      <c r="B40" s="210" t="s">
        <v>378</v>
      </c>
      <c r="C40" s="158">
        <v>0</v>
      </c>
      <c r="D40" s="158">
        <v>0</v>
      </c>
      <c r="E40" s="158">
        <f t="shared" si="10"/>
        <v>0</v>
      </c>
      <c r="F40" s="158">
        <v>0</v>
      </c>
      <c r="G40" s="158">
        <v>0</v>
      </c>
      <c r="H40" s="158">
        <f t="shared" si="11"/>
        <v>0</v>
      </c>
    </row>
    <row r="41" spans="1:8" ht="12.95" customHeight="1" x14ac:dyDescent="0.2">
      <c r="A41" s="209">
        <v>4800</v>
      </c>
      <c r="B41" s="210" t="s">
        <v>379</v>
      </c>
      <c r="C41" s="158">
        <v>0</v>
      </c>
      <c r="D41" s="158">
        <v>0</v>
      </c>
      <c r="E41" s="158">
        <f t="shared" si="10"/>
        <v>0</v>
      </c>
      <c r="F41" s="158">
        <v>0</v>
      </c>
      <c r="G41" s="158">
        <v>0</v>
      </c>
      <c r="H41" s="158">
        <f t="shared" si="11"/>
        <v>0</v>
      </c>
    </row>
    <row r="42" spans="1:8" ht="12.95" customHeight="1" x14ac:dyDescent="0.2">
      <c r="A42" s="209">
        <v>4900</v>
      </c>
      <c r="B42" s="210" t="s">
        <v>380</v>
      </c>
      <c r="C42" s="158">
        <v>0</v>
      </c>
      <c r="D42" s="158">
        <v>0</v>
      </c>
      <c r="E42" s="158">
        <f t="shared" si="10"/>
        <v>0</v>
      </c>
      <c r="F42" s="158">
        <v>0</v>
      </c>
      <c r="G42" s="158">
        <v>0</v>
      </c>
      <c r="H42" s="158">
        <f t="shared" si="11"/>
        <v>0</v>
      </c>
    </row>
    <row r="43" spans="1:8" ht="12.95" customHeight="1" x14ac:dyDescent="0.25">
      <c r="A43" s="206" t="s">
        <v>381</v>
      </c>
      <c r="B43" s="207"/>
      <c r="C43" s="208">
        <f t="shared" ref="C43:H43" si="12">SUM(C44:C52)</f>
        <v>172056966</v>
      </c>
      <c r="D43" s="208">
        <f t="shared" si="12"/>
        <v>111906361.94</v>
      </c>
      <c r="E43" s="208">
        <f t="shared" ref="E43" si="13">D43+C43</f>
        <v>283963327.94</v>
      </c>
      <c r="F43" s="208">
        <f t="shared" si="12"/>
        <v>63238822.509999998</v>
      </c>
      <c r="G43" s="208">
        <f t="shared" si="12"/>
        <v>63238822.509999998</v>
      </c>
      <c r="H43" s="208">
        <f t="shared" si="12"/>
        <v>220724505.42999998</v>
      </c>
    </row>
    <row r="44" spans="1:8" ht="12.95" customHeight="1" x14ac:dyDescent="0.2">
      <c r="A44" s="209">
        <v>5100</v>
      </c>
      <c r="B44" s="210" t="s">
        <v>382</v>
      </c>
      <c r="C44" s="158">
        <v>58975766</v>
      </c>
      <c r="D44" s="158">
        <v>13355129.01</v>
      </c>
      <c r="E44" s="158">
        <f t="shared" ref="E44:E52" si="14">C44+D44</f>
        <v>72330895.010000005</v>
      </c>
      <c r="F44" s="158">
        <v>9072916.6699999999</v>
      </c>
      <c r="G44" s="158">
        <v>9072916.6699999999</v>
      </c>
      <c r="H44" s="158">
        <f t="shared" ref="H44:H52" si="15">E44-F44</f>
        <v>63257978.340000004</v>
      </c>
    </row>
    <row r="45" spans="1:8" ht="12.95" customHeight="1" x14ac:dyDescent="0.2">
      <c r="A45" s="209">
        <v>5200</v>
      </c>
      <c r="B45" s="210" t="s">
        <v>383</v>
      </c>
      <c r="C45" s="158">
        <v>0</v>
      </c>
      <c r="D45" s="158">
        <v>3383350.32</v>
      </c>
      <c r="E45" s="158">
        <f t="shared" si="14"/>
        <v>3383350.32</v>
      </c>
      <c r="F45" s="158">
        <v>269994.56</v>
      </c>
      <c r="G45" s="158">
        <v>269994.56</v>
      </c>
      <c r="H45" s="158">
        <f t="shared" si="15"/>
        <v>3113355.76</v>
      </c>
    </row>
    <row r="46" spans="1:8" ht="12.95" customHeight="1" x14ac:dyDescent="0.2">
      <c r="A46" s="209">
        <v>5300</v>
      </c>
      <c r="B46" s="210" t="s">
        <v>384</v>
      </c>
      <c r="C46" s="158">
        <v>113081200</v>
      </c>
      <c r="D46" s="158">
        <v>88800587.159999996</v>
      </c>
      <c r="E46" s="158">
        <f t="shared" si="14"/>
        <v>201881787.16</v>
      </c>
      <c r="F46" s="158">
        <v>51395312.710000001</v>
      </c>
      <c r="G46" s="158">
        <v>51395312.710000001</v>
      </c>
      <c r="H46" s="158">
        <f t="shared" si="15"/>
        <v>150486474.44999999</v>
      </c>
    </row>
    <row r="47" spans="1:8" ht="12.95" customHeight="1" x14ac:dyDescent="0.2">
      <c r="A47" s="209">
        <v>5400</v>
      </c>
      <c r="B47" s="210" t="s">
        <v>385</v>
      </c>
      <c r="C47" s="158">
        <v>0</v>
      </c>
      <c r="D47" s="158">
        <v>450000</v>
      </c>
      <c r="E47" s="158">
        <f t="shared" si="14"/>
        <v>450000</v>
      </c>
      <c r="F47" s="158">
        <v>0</v>
      </c>
      <c r="G47" s="158">
        <v>0</v>
      </c>
      <c r="H47" s="158">
        <f t="shared" si="15"/>
        <v>450000</v>
      </c>
    </row>
    <row r="48" spans="1:8" ht="12.95" customHeight="1" x14ac:dyDescent="0.2">
      <c r="A48" s="209">
        <v>5500</v>
      </c>
      <c r="B48" s="210" t="s">
        <v>386</v>
      </c>
      <c r="C48" s="158">
        <v>0</v>
      </c>
      <c r="D48" s="158">
        <v>0</v>
      </c>
      <c r="E48" s="158">
        <f t="shared" si="14"/>
        <v>0</v>
      </c>
      <c r="F48" s="158">
        <v>0</v>
      </c>
      <c r="G48" s="158">
        <v>0</v>
      </c>
      <c r="H48" s="158">
        <f t="shared" si="15"/>
        <v>0</v>
      </c>
    </row>
    <row r="49" spans="1:8" ht="12.95" customHeight="1" x14ac:dyDescent="0.2">
      <c r="A49" s="209">
        <v>5600</v>
      </c>
      <c r="B49" s="210" t="s">
        <v>387</v>
      </c>
      <c r="C49" s="158">
        <v>0</v>
      </c>
      <c r="D49" s="158">
        <v>5917295.4500000002</v>
      </c>
      <c r="E49" s="158">
        <f t="shared" si="14"/>
        <v>5917295.4500000002</v>
      </c>
      <c r="F49" s="158">
        <v>2500598.5699999998</v>
      </c>
      <c r="G49" s="158">
        <v>2500598.5699999998</v>
      </c>
      <c r="H49" s="158">
        <f t="shared" si="15"/>
        <v>3416696.8800000004</v>
      </c>
    </row>
    <row r="50" spans="1:8" ht="12.95" customHeight="1" x14ac:dyDescent="0.2">
      <c r="A50" s="209">
        <v>5700</v>
      </c>
      <c r="B50" s="210" t="s">
        <v>388</v>
      </c>
      <c r="C50" s="158">
        <v>0</v>
      </c>
      <c r="D50" s="158">
        <v>0</v>
      </c>
      <c r="E50" s="158">
        <f t="shared" si="14"/>
        <v>0</v>
      </c>
      <c r="F50" s="158">
        <v>0</v>
      </c>
      <c r="G50" s="158">
        <v>0</v>
      </c>
      <c r="H50" s="158">
        <f t="shared" si="15"/>
        <v>0</v>
      </c>
    </row>
    <row r="51" spans="1:8" ht="12.95" customHeight="1" x14ac:dyDescent="0.2">
      <c r="A51" s="209">
        <v>5800</v>
      </c>
      <c r="B51" s="210" t="s">
        <v>389</v>
      </c>
      <c r="C51" s="158">
        <v>0</v>
      </c>
      <c r="D51" s="158">
        <v>0</v>
      </c>
      <c r="E51" s="158">
        <f t="shared" si="14"/>
        <v>0</v>
      </c>
      <c r="F51" s="158">
        <v>0</v>
      </c>
      <c r="G51" s="158">
        <v>0</v>
      </c>
      <c r="H51" s="158">
        <f t="shared" si="15"/>
        <v>0</v>
      </c>
    </row>
    <row r="52" spans="1:8" ht="12.95" customHeight="1" x14ac:dyDescent="0.2">
      <c r="A52" s="209">
        <v>5900</v>
      </c>
      <c r="B52" s="210" t="s">
        <v>390</v>
      </c>
      <c r="C52" s="158">
        <v>0</v>
      </c>
      <c r="D52" s="158">
        <v>0</v>
      </c>
      <c r="E52" s="158">
        <f t="shared" si="14"/>
        <v>0</v>
      </c>
      <c r="F52" s="158">
        <v>0</v>
      </c>
      <c r="G52" s="158">
        <v>0</v>
      </c>
      <c r="H52" s="158">
        <f t="shared" si="15"/>
        <v>0</v>
      </c>
    </row>
    <row r="53" spans="1:8" ht="12.95" customHeight="1" x14ac:dyDescent="0.25">
      <c r="A53" s="206" t="s">
        <v>391</v>
      </c>
      <c r="B53" s="207"/>
      <c r="C53" s="208">
        <f t="shared" ref="C53:H53" si="16">SUM(C54:C56)</f>
        <v>60350000</v>
      </c>
      <c r="D53" s="208">
        <f t="shared" si="16"/>
        <v>328902511.63999999</v>
      </c>
      <c r="E53" s="208">
        <f>D53+C53</f>
        <v>389252511.63999999</v>
      </c>
      <c r="F53" s="208">
        <f t="shared" si="16"/>
        <v>50142331.549999997</v>
      </c>
      <c r="G53" s="208">
        <f t="shared" si="16"/>
        <v>50142331.549999997</v>
      </c>
      <c r="H53" s="208">
        <f t="shared" si="16"/>
        <v>339110180.08999997</v>
      </c>
    </row>
    <row r="54" spans="1:8" ht="12.95" customHeight="1" x14ac:dyDescent="0.2">
      <c r="A54" s="209">
        <v>6100</v>
      </c>
      <c r="B54" s="210" t="s">
        <v>392</v>
      </c>
      <c r="C54" s="158">
        <v>0</v>
      </c>
      <c r="D54" s="158">
        <v>0</v>
      </c>
      <c r="E54" s="158">
        <f>C54+D54</f>
        <v>0</v>
      </c>
      <c r="F54" s="158">
        <v>0</v>
      </c>
      <c r="G54" s="158">
        <v>0</v>
      </c>
      <c r="H54" s="158">
        <f>E54-F54</f>
        <v>0</v>
      </c>
    </row>
    <row r="55" spans="1:8" ht="12.95" customHeight="1" x14ac:dyDescent="0.2">
      <c r="A55" s="209">
        <v>6200</v>
      </c>
      <c r="B55" s="210" t="s">
        <v>393</v>
      </c>
      <c r="C55" s="158">
        <v>60350000</v>
      </c>
      <c r="D55" s="158">
        <v>328902511.63999999</v>
      </c>
      <c r="E55" s="158">
        <f t="shared" ref="E55" si="17">C55+D55</f>
        <v>389252511.63999999</v>
      </c>
      <c r="F55" s="158">
        <v>50142331.549999997</v>
      </c>
      <c r="G55" s="158">
        <v>50142331.549999997</v>
      </c>
      <c r="H55" s="158">
        <f t="shared" ref="H55" si="18">E55-F55</f>
        <v>339110180.08999997</v>
      </c>
    </row>
    <row r="56" spans="1:8" ht="12.95" customHeight="1" x14ac:dyDescent="0.2">
      <c r="A56" s="209">
        <v>6300</v>
      </c>
      <c r="B56" s="210" t="s">
        <v>394</v>
      </c>
      <c r="C56" s="158">
        <v>0</v>
      </c>
      <c r="D56" s="158">
        <v>0</v>
      </c>
      <c r="E56" s="158">
        <f>C56+D56</f>
        <v>0</v>
      </c>
      <c r="F56" s="158">
        <v>0</v>
      </c>
      <c r="G56" s="158">
        <v>0</v>
      </c>
      <c r="H56" s="158">
        <f>E56-F56</f>
        <v>0</v>
      </c>
    </row>
    <row r="57" spans="1:8" ht="12.95" customHeight="1" x14ac:dyDescent="0.25">
      <c r="A57" s="206" t="s">
        <v>395</v>
      </c>
      <c r="B57" s="207"/>
      <c r="C57" s="208">
        <f t="shared" ref="C57:H57" si="19">SUM(C58:C64)</f>
        <v>78706855</v>
      </c>
      <c r="D57" s="208">
        <f t="shared" si="19"/>
        <v>0</v>
      </c>
      <c r="E57" s="208">
        <f t="shared" ref="E57:E63" si="20">D57+C57</f>
        <v>78706855</v>
      </c>
      <c r="F57" s="208">
        <f t="shared" si="19"/>
        <v>0</v>
      </c>
      <c r="G57" s="208">
        <f t="shared" si="19"/>
        <v>0</v>
      </c>
      <c r="H57" s="208">
        <f t="shared" si="19"/>
        <v>78706855</v>
      </c>
    </row>
    <row r="58" spans="1:8" ht="12.95" customHeight="1" x14ac:dyDescent="0.25">
      <c r="A58" s="209">
        <v>7100</v>
      </c>
      <c r="B58" s="210" t="s">
        <v>396</v>
      </c>
      <c r="C58" s="211">
        <v>0</v>
      </c>
      <c r="D58" s="211">
        <v>0</v>
      </c>
      <c r="E58" s="212">
        <f t="shared" si="20"/>
        <v>0</v>
      </c>
      <c r="F58" s="211">
        <v>0</v>
      </c>
      <c r="G58" s="211">
        <v>0</v>
      </c>
      <c r="H58" s="212">
        <f t="shared" ref="H58:H64" si="21">E58-F58</f>
        <v>0</v>
      </c>
    </row>
    <row r="59" spans="1:8" ht="12.95" customHeight="1" x14ac:dyDescent="0.25">
      <c r="A59" s="209">
        <v>7200</v>
      </c>
      <c r="B59" s="210" t="s">
        <v>397</v>
      </c>
      <c r="C59" s="211">
        <v>0</v>
      </c>
      <c r="D59" s="211">
        <v>0</v>
      </c>
      <c r="E59" s="212">
        <f t="shared" si="20"/>
        <v>0</v>
      </c>
      <c r="F59" s="211">
        <v>0</v>
      </c>
      <c r="G59" s="211">
        <v>0</v>
      </c>
      <c r="H59" s="212">
        <f t="shared" si="21"/>
        <v>0</v>
      </c>
    </row>
    <row r="60" spans="1:8" ht="12.95" customHeight="1" x14ac:dyDescent="0.25">
      <c r="A60" s="209">
        <v>7300</v>
      </c>
      <c r="B60" s="210" t="s">
        <v>398</v>
      </c>
      <c r="C60" s="211">
        <v>0</v>
      </c>
      <c r="D60" s="211">
        <v>0</v>
      </c>
      <c r="E60" s="212">
        <f t="shared" si="20"/>
        <v>0</v>
      </c>
      <c r="F60" s="211">
        <v>0</v>
      </c>
      <c r="G60" s="211">
        <v>0</v>
      </c>
      <c r="H60" s="212">
        <f t="shared" si="21"/>
        <v>0</v>
      </c>
    </row>
    <row r="61" spans="1:8" ht="12.95" customHeight="1" x14ac:dyDescent="0.2">
      <c r="A61" s="209">
        <v>7400</v>
      </c>
      <c r="B61" s="210" t="s">
        <v>399</v>
      </c>
      <c r="C61" s="211">
        <v>0</v>
      </c>
      <c r="D61" s="211">
        <v>0</v>
      </c>
      <c r="E61" s="212">
        <f t="shared" si="20"/>
        <v>0</v>
      </c>
      <c r="F61" s="211">
        <v>0</v>
      </c>
      <c r="G61" s="158">
        <v>0</v>
      </c>
      <c r="H61" s="212">
        <f t="shared" si="21"/>
        <v>0</v>
      </c>
    </row>
    <row r="62" spans="1:8" ht="12.95" customHeight="1" x14ac:dyDescent="0.2">
      <c r="A62" s="209">
        <v>7500</v>
      </c>
      <c r="B62" s="210" t="s">
        <v>400</v>
      </c>
      <c r="C62" s="211">
        <v>0</v>
      </c>
      <c r="D62" s="211">
        <v>0</v>
      </c>
      <c r="E62" s="212">
        <f t="shared" si="20"/>
        <v>0</v>
      </c>
      <c r="F62" s="211">
        <v>0</v>
      </c>
      <c r="G62" s="158">
        <v>0</v>
      </c>
      <c r="H62" s="212">
        <f t="shared" si="21"/>
        <v>0</v>
      </c>
    </row>
    <row r="63" spans="1:8" ht="12.95" customHeight="1" x14ac:dyDescent="0.2">
      <c r="A63" s="209">
        <v>7600</v>
      </c>
      <c r="B63" s="210" t="s">
        <v>401</v>
      </c>
      <c r="C63" s="211">
        <v>0</v>
      </c>
      <c r="D63" s="211">
        <v>0</v>
      </c>
      <c r="E63" s="212">
        <f t="shared" si="20"/>
        <v>0</v>
      </c>
      <c r="F63" s="211">
        <v>0</v>
      </c>
      <c r="G63" s="158">
        <v>0</v>
      </c>
      <c r="H63" s="212">
        <f t="shared" si="21"/>
        <v>0</v>
      </c>
    </row>
    <row r="64" spans="1:8" ht="12.95" customHeight="1" x14ac:dyDescent="0.2">
      <c r="A64" s="209">
        <v>7900</v>
      </c>
      <c r="B64" s="210" t="s">
        <v>402</v>
      </c>
      <c r="C64" s="158">
        <v>78706855</v>
      </c>
      <c r="D64" s="158">
        <v>0</v>
      </c>
      <c r="E64" s="158">
        <f>C64+D64</f>
        <v>78706855</v>
      </c>
      <c r="F64" s="158">
        <v>0</v>
      </c>
      <c r="G64" s="158">
        <v>0</v>
      </c>
      <c r="H64" s="158">
        <f t="shared" si="21"/>
        <v>78706855</v>
      </c>
    </row>
    <row r="65" spans="1:8" ht="12.95" customHeight="1" x14ac:dyDescent="0.2">
      <c r="A65" s="206" t="s">
        <v>403</v>
      </c>
      <c r="B65" s="207"/>
      <c r="C65" s="158">
        <f t="shared" ref="C65:H65" si="22">SUM(C66:C68)</f>
        <v>0</v>
      </c>
      <c r="D65" s="158">
        <f t="shared" si="22"/>
        <v>0</v>
      </c>
      <c r="E65" s="212">
        <f t="shared" ref="E65:E77" si="23">D65+C65</f>
        <v>0</v>
      </c>
      <c r="F65" s="208">
        <f t="shared" si="22"/>
        <v>0</v>
      </c>
      <c r="G65" s="208">
        <f t="shared" si="22"/>
        <v>0</v>
      </c>
      <c r="H65" s="208">
        <f t="shared" si="22"/>
        <v>0</v>
      </c>
    </row>
    <row r="66" spans="1:8" ht="12.95" customHeight="1" x14ac:dyDescent="0.25">
      <c r="A66" s="209">
        <v>8100</v>
      </c>
      <c r="B66" s="210" t="s">
        <v>137</v>
      </c>
      <c r="C66" s="211">
        <v>0</v>
      </c>
      <c r="D66" s="211">
        <v>0</v>
      </c>
      <c r="E66" s="212">
        <f t="shared" si="23"/>
        <v>0</v>
      </c>
      <c r="F66" s="211">
        <v>0</v>
      </c>
      <c r="G66" s="211">
        <v>0</v>
      </c>
      <c r="H66" s="212">
        <f>E66-F66</f>
        <v>0</v>
      </c>
    </row>
    <row r="67" spans="1:8" ht="12.95" customHeight="1" x14ac:dyDescent="0.25">
      <c r="A67" s="209">
        <v>8300</v>
      </c>
      <c r="B67" s="210" t="s">
        <v>404</v>
      </c>
      <c r="C67" s="211">
        <v>0</v>
      </c>
      <c r="D67" s="211">
        <v>0</v>
      </c>
      <c r="E67" s="212">
        <f t="shared" si="23"/>
        <v>0</v>
      </c>
      <c r="F67" s="211">
        <v>0</v>
      </c>
      <c r="G67" s="211">
        <v>0</v>
      </c>
      <c r="H67" s="212">
        <f>E67-F67</f>
        <v>0</v>
      </c>
    </row>
    <row r="68" spans="1:8" ht="12.95" customHeight="1" x14ac:dyDescent="0.25">
      <c r="A68" s="209">
        <v>8500</v>
      </c>
      <c r="B68" s="210" t="s">
        <v>405</v>
      </c>
      <c r="C68" s="211">
        <v>0</v>
      </c>
      <c r="D68" s="211">
        <v>0</v>
      </c>
      <c r="E68" s="212">
        <f t="shared" si="23"/>
        <v>0</v>
      </c>
      <c r="F68" s="211">
        <v>0</v>
      </c>
      <c r="G68" s="211">
        <v>0</v>
      </c>
      <c r="H68" s="212">
        <f>E68-F68</f>
        <v>0</v>
      </c>
    </row>
    <row r="69" spans="1:8" ht="12.95" customHeight="1" x14ac:dyDescent="0.25">
      <c r="A69" s="206" t="s">
        <v>406</v>
      </c>
      <c r="B69" s="207"/>
      <c r="C69" s="208">
        <f t="shared" ref="C69:H69" si="24">SUM(C70:C76)</f>
        <v>0</v>
      </c>
      <c r="D69" s="208">
        <f t="shared" si="24"/>
        <v>0</v>
      </c>
      <c r="E69" s="212">
        <f t="shared" si="23"/>
        <v>0</v>
      </c>
      <c r="F69" s="208">
        <f t="shared" si="24"/>
        <v>0</v>
      </c>
      <c r="G69" s="208">
        <f t="shared" si="24"/>
        <v>0</v>
      </c>
      <c r="H69" s="208">
        <f t="shared" si="24"/>
        <v>0</v>
      </c>
    </row>
    <row r="70" spans="1:8" ht="12.95" customHeight="1" x14ac:dyDescent="0.25">
      <c r="A70" s="209">
        <v>9100</v>
      </c>
      <c r="B70" s="210" t="s">
        <v>407</v>
      </c>
      <c r="C70" s="211">
        <v>0</v>
      </c>
      <c r="D70" s="211">
        <v>0</v>
      </c>
      <c r="E70" s="212">
        <f t="shared" si="23"/>
        <v>0</v>
      </c>
      <c r="F70" s="211">
        <v>0</v>
      </c>
      <c r="G70" s="211">
        <v>0</v>
      </c>
      <c r="H70" s="212">
        <f t="shared" ref="H70:H76" si="25">E70-F70</f>
        <v>0</v>
      </c>
    </row>
    <row r="71" spans="1:8" ht="12.95" customHeight="1" x14ac:dyDescent="0.25">
      <c r="A71" s="209">
        <v>9200</v>
      </c>
      <c r="B71" s="210" t="s">
        <v>408</v>
      </c>
      <c r="C71" s="211">
        <v>0</v>
      </c>
      <c r="D71" s="211">
        <v>0</v>
      </c>
      <c r="E71" s="212">
        <f t="shared" si="23"/>
        <v>0</v>
      </c>
      <c r="F71" s="211">
        <v>0</v>
      </c>
      <c r="G71" s="211">
        <v>0</v>
      </c>
      <c r="H71" s="212">
        <f t="shared" si="25"/>
        <v>0</v>
      </c>
    </row>
    <row r="72" spans="1:8" ht="12.95" customHeight="1" x14ac:dyDescent="0.25">
      <c r="A72" s="209">
        <v>9300</v>
      </c>
      <c r="B72" s="210" t="s">
        <v>409</v>
      </c>
      <c r="C72" s="211">
        <v>0</v>
      </c>
      <c r="D72" s="211">
        <v>0</v>
      </c>
      <c r="E72" s="212">
        <f t="shared" si="23"/>
        <v>0</v>
      </c>
      <c r="F72" s="211">
        <v>0</v>
      </c>
      <c r="G72" s="211">
        <v>0</v>
      </c>
      <c r="H72" s="212">
        <f t="shared" si="25"/>
        <v>0</v>
      </c>
    </row>
    <row r="73" spans="1:8" ht="12.95" customHeight="1" x14ac:dyDescent="0.25">
      <c r="A73" s="209">
        <v>9400</v>
      </c>
      <c r="B73" s="210" t="s">
        <v>410</v>
      </c>
      <c r="C73" s="211">
        <v>0</v>
      </c>
      <c r="D73" s="211">
        <v>0</v>
      </c>
      <c r="E73" s="212">
        <f t="shared" si="23"/>
        <v>0</v>
      </c>
      <c r="F73" s="211">
        <v>0</v>
      </c>
      <c r="G73" s="211">
        <v>0</v>
      </c>
      <c r="H73" s="212">
        <f t="shared" si="25"/>
        <v>0</v>
      </c>
    </row>
    <row r="74" spans="1:8" ht="12.95" customHeight="1" x14ac:dyDescent="0.25">
      <c r="A74" s="209">
        <v>9500</v>
      </c>
      <c r="B74" s="210" t="s">
        <v>411</v>
      </c>
      <c r="C74" s="211">
        <v>0</v>
      </c>
      <c r="D74" s="211">
        <v>0</v>
      </c>
      <c r="E74" s="212">
        <f t="shared" si="23"/>
        <v>0</v>
      </c>
      <c r="F74" s="211">
        <v>0</v>
      </c>
      <c r="G74" s="211">
        <v>0</v>
      </c>
      <c r="H74" s="212">
        <f t="shared" si="25"/>
        <v>0</v>
      </c>
    </row>
    <row r="75" spans="1:8" ht="12.95" customHeight="1" x14ac:dyDescent="0.25">
      <c r="A75" s="209">
        <v>9600</v>
      </c>
      <c r="B75" s="210" t="s">
        <v>412</v>
      </c>
      <c r="C75" s="211">
        <v>0</v>
      </c>
      <c r="D75" s="211">
        <v>0</v>
      </c>
      <c r="E75" s="212">
        <f t="shared" si="23"/>
        <v>0</v>
      </c>
      <c r="F75" s="211">
        <v>0</v>
      </c>
      <c r="G75" s="211">
        <v>0</v>
      </c>
      <c r="H75" s="212">
        <f t="shared" si="25"/>
        <v>0</v>
      </c>
    </row>
    <row r="76" spans="1:8" ht="12.95" customHeight="1" x14ac:dyDescent="0.25">
      <c r="A76" s="209">
        <v>9900</v>
      </c>
      <c r="B76" s="210" t="s">
        <v>413</v>
      </c>
      <c r="C76" s="211">
        <v>0</v>
      </c>
      <c r="D76" s="211">
        <v>0</v>
      </c>
      <c r="E76" s="212">
        <f t="shared" si="23"/>
        <v>0</v>
      </c>
      <c r="F76" s="211">
        <v>0</v>
      </c>
      <c r="G76" s="211">
        <v>0</v>
      </c>
      <c r="H76" s="212">
        <f t="shared" si="25"/>
        <v>0</v>
      </c>
    </row>
    <row r="77" spans="1:8" ht="18.75" customHeight="1" x14ac:dyDescent="0.25">
      <c r="A77" s="213"/>
      <c r="B77" s="214" t="s">
        <v>329</v>
      </c>
      <c r="C77" s="215">
        <f t="shared" ref="C77:H77" si="26">C5+C13+C23+C33+C43+C53+C57+C65+C69</f>
        <v>15613367493.969999</v>
      </c>
      <c r="D77" s="215">
        <f t="shared" si="26"/>
        <v>1283988245.5799999</v>
      </c>
      <c r="E77" s="215">
        <f t="shared" si="23"/>
        <v>16897355739.549999</v>
      </c>
      <c r="F77" s="215">
        <f t="shared" si="26"/>
        <v>6438023976.5200005</v>
      </c>
      <c r="G77" s="215">
        <f t="shared" si="26"/>
        <v>6438023976.5200005</v>
      </c>
      <c r="H77" s="215">
        <f t="shared" si="26"/>
        <v>10459331763.030001</v>
      </c>
    </row>
    <row r="78" spans="1:8" x14ac:dyDescent="0.2">
      <c r="A78" s="216" t="s">
        <v>250</v>
      </c>
      <c r="C78" s="217"/>
      <c r="D78" s="217"/>
      <c r="E78" s="217"/>
      <c r="F78" s="217"/>
      <c r="G78" s="217"/>
      <c r="H78" s="217"/>
    </row>
  </sheetData>
  <mergeCells count="13">
    <mergeCell ref="A69:B69"/>
    <mergeCell ref="A23:B23"/>
    <mergeCell ref="A33:B33"/>
    <mergeCell ref="A43:B43"/>
    <mergeCell ref="A53:B53"/>
    <mergeCell ref="A57:B57"/>
    <mergeCell ref="A65:B65"/>
    <mergeCell ref="A1:H1"/>
    <mergeCell ref="A2:B4"/>
    <mergeCell ref="C2:G2"/>
    <mergeCell ref="H2:H3"/>
    <mergeCell ref="A5:B5"/>
    <mergeCell ref="A13:B13"/>
  </mergeCells>
  <pageMargins left="0.70866141732283472" right="0.70866141732283472" top="0.74803149606299213" bottom="0.74803149606299213" header="0.31496062992125984" footer="0.31496062992125984"/>
  <pageSetup scale="65"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2BE5F-1083-4AA8-B453-5498AB5B564F}">
  <sheetPr>
    <tabColor theme="4" tint="-0.249977111117893"/>
    <pageSetUpPr fitToPage="1"/>
  </sheetPr>
  <dimension ref="A1:H40"/>
  <sheetViews>
    <sheetView showGridLines="0" topLeftCell="A24" zoomScale="90" zoomScaleNormal="90" workbookViewId="0">
      <selection activeCell="C19" sqref="C19"/>
    </sheetView>
  </sheetViews>
  <sheetFormatPr baseColWidth="10" defaultColWidth="10.28515625" defaultRowHeight="12" x14ac:dyDescent="0.25"/>
  <cols>
    <col min="1" max="1" width="4.5703125" style="261" customWidth="1"/>
    <col min="2" max="2" width="62.28515625" style="195" customWidth="1"/>
    <col min="3" max="3" width="18.5703125" style="195" bestFit="1" customWidth="1"/>
    <col min="4" max="4" width="15.42578125" style="195" customWidth="1"/>
    <col min="5" max="5" width="18.5703125" style="195" bestFit="1" customWidth="1"/>
    <col min="6" max="6" width="18.28515625" style="195" bestFit="1" customWidth="1"/>
    <col min="7" max="8" width="18.5703125" style="195" bestFit="1" customWidth="1"/>
    <col min="9" max="16384" width="10.28515625" style="195"/>
  </cols>
  <sheetData>
    <row r="1" spans="1:8" ht="58.5" customHeight="1" x14ac:dyDescent="0.25">
      <c r="A1" s="236" t="s">
        <v>418</v>
      </c>
      <c r="B1" s="237"/>
      <c r="C1" s="237"/>
      <c r="D1" s="237"/>
      <c r="E1" s="237"/>
      <c r="F1" s="237"/>
      <c r="G1" s="237"/>
      <c r="H1" s="238"/>
    </row>
    <row r="2" spans="1:8" ht="12.75" x14ac:dyDescent="0.25">
      <c r="A2" s="239" t="s">
        <v>1</v>
      </c>
      <c r="B2" s="240"/>
      <c r="C2" s="236" t="s">
        <v>331</v>
      </c>
      <c r="D2" s="237"/>
      <c r="E2" s="237"/>
      <c r="F2" s="237"/>
      <c r="G2" s="238"/>
      <c r="H2" s="241" t="s">
        <v>255</v>
      </c>
    </row>
    <row r="3" spans="1:8" ht="30" customHeight="1" x14ac:dyDescent="0.25">
      <c r="A3" s="242"/>
      <c r="B3" s="243"/>
      <c r="C3" s="244" t="s">
        <v>256</v>
      </c>
      <c r="D3" s="244" t="s">
        <v>3</v>
      </c>
      <c r="E3" s="244" t="s">
        <v>4</v>
      </c>
      <c r="F3" s="244" t="s">
        <v>5</v>
      </c>
      <c r="G3" s="244" t="s">
        <v>257</v>
      </c>
      <c r="H3" s="245"/>
    </row>
    <row r="4" spans="1:8" ht="12.75" x14ac:dyDescent="0.25">
      <c r="A4" s="246"/>
      <c r="B4" s="247"/>
      <c r="C4" s="248">
        <v>1</v>
      </c>
      <c r="D4" s="248">
        <v>2</v>
      </c>
      <c r="E4" s="248" t="s">
        <v>258</v>
      </c>
      <c r="F4" s="248">
        <v>4</v>
      </c>
      <c r="G4" s="248">
        <v>5</v>
      </c>
      <c r="H4" s="248" t="s">
        <v>259</v>
      </c>
    </row>
    <row r="5" spans="1:8" s="252" customFormat="1" ht="12.95" customHeight="1" x14ac:dyDescent="0.25">
      <c r="A5" s="249" t="s">
        <v>419</v>
      </c>
      <c r="B5" s="250"/>
      <c r="C5" s="251">
        <f>SUM(C6:C13)</f>
        <v>0</v>
      </c>
      <c r="D5" s="251">
        <f>SUM(D6:D13)</f>
        <v>0</v>
      </c>
      <c r="E5" s="251">
        <f>+C5+D5</f>
        <v>0</v>
      </c>
      <c r="F5" s="251">
        <f>SUM(F6:F13)</f>
        <v>0</v>
      </c>
      <c r="G5" s="251">
        <f>SUM(G6:G13)</f>
        <v>0</v>
      </c>
      <c r="H5" s="251">
        <f>E5-F5</f>
        <v>0</v>
      </c>
    </row>
    <row r="6" spans="1:8" ht="12.95" customHeight="1" x14ac:dyDescent="0.25">
      <c r="A6" s="253">
        <v>11</v>
      </c>
      <c r="B6" s="254" t="s">
        <v>420</v>
      </c>
      <c r="C6" s="255">
        <v>0</v>
      </c>
      <c r="D6" s="255">
        <v>0</v>
      </c>
      <c r="E6" s="255">
        <v>0</v>
      </c>
      <c r="F6" s="255">
        <v>0</v>
      </c>
      <c r="G6" s="255">
        <v>0</v>
      </c>
      <c r="H6" s="255">
        <f t="shared" ref="H6:H36" si="0">+E6-F6</f>
        <v>0</v>
      </c>
    </row>
    <row r="7" spans="1:8" ht="12.95" customHeight="1" x14ac:dyDescent="0.25">
      <c r="A7" s="253">
        <v>12</v>
      </c>
      <c r="B7" s="254" t="s">
        <v>421</v>
      </c>
      <c r="C7" s="255">
        <v>0</v>
      </c>
      <c r="D7" s="255">
        <v>0</v>
      </c>
      <c r="E7" s="255">
        <v>0</v>
      </c>
      <c r="F7" s="255">
        <v>0</v>
      </c>
      <c r="G7" s="255">
        <v>0</v>
      </c>
      <c r="H7" s="255">
        <f t="shared" si="0"/>
        <v>0</v>
      </c>
    </row>
    <row r="8" spans="1:8" ht="12.95" customHeight="1" x14ac:dyDescent="0.25">
      <c r="A8" s="253">
        <v>13</v>
      </c>
      <c r="B8" s="254" t="s">
        <v>422</v>
      </c>
      <c r="C8" s="255">
        <v>0</v>
      </c>
      <c r="D8" s="255">
        <v>0</v>
      </c>
      <c r="E8" s="255">
        <v>0</v>
      </c>
      <c r="F8" s="255">
        <v>0</v>
      </c>
      <c r="G8" s="255">
        <v>0</v>
      </c>
      <c r="H8" s="255">
        <f t="shared" si="0"/>
        <v>0</v>
      </c>
    </row>
    <row r="9" spans="1:8" ht="12.95" customHeight="1" x14ac:dyDescent="0.25">
      <c r="A9" s="253">
        <v>14</v>
      </c>
      <c r="B9" s="254" t="s">
        <v>423</v>
      </c>
      <c r="C9" s="256">
        <v>0</v>
      </c>
      <c r="D9" s="256">
        <v>0</v>
      </c>
      <c r="E9" s="255">
        <v>0</v>
      </c>
      <c r="F9" s="256">
        <v>0</v>
      </c>
      <c r="G9" s="256">
        <v>0</v>
      </c>
      <c r="H9" s="255">
        <f t="shared" si="0"/>
        <v>0</v>
      </c>
    </row>
    <row r="10" spans="1:8" ht="12.95" customHeight="1" x14ac:dyDescent="0.25">
      <c r="A10" s="253">
        <v>15</v>
      </c>
      <c r="B10" s="254" t="s">
        <v>424</v>
      </c>
      <c r="C10" s="255">
        <v>0</v>
      </c>
      <c r="D10" s="255">
        <v>0</v>
      </c>
      <c r="E10" s="255">
        <v>0</v>
      </c>
      <c r="F10" s="255">
        <v>0</v>
      </c>
      <c r="G10" s="255">
        <v>0</v>
      </c>
      <c r="H10" s="255">
        <f t="shared" si="0"/>
        <v>0</v>
      </c>
    </row>
    <row r="11" spans="1:8" ht="12.95" customHeight="1" x14ac:dyDescent="0.25">
      <c r="A11" s="253">
        <v>16</v>
      </c>
      <c r="B11" s="254" t="s">
        <v>425</v>
      </c>
      <c r="C11" s="256">
        <v>0</v>
      </c>
      <c r="D11" s="256">
        <v>0</v>
      </c>
      <c r="E11" s="255">
        <v>0</v>
      </c>
      <c r="F11" s="256">
        <v>0</v>
      </c>
      <c r="G11" s="256">
        <v>0</v>
      </c>
      <c r="H11" s="255">
        <f t="shared" si="0"/>
        <v>0</v>
      </c>
    </row>
    <row r="12" spans="1:8" ht="12.95" customHeight="1" x14ac:dyDescent="0.25">
      <c r="A12" s="253">
        <v>17</v>
      </c>
      <c r="B12" s="254" t="s">
        <v>426</v>
      </c>
      <c r="C12" s="255">
        <v>0</v>
      </c>
      <c r="D12" s="255">
        <v>0</v>
      </c>
      <c r="E12" s="255">
        <v>0</v>
      </c>
      <c r="F12" s="255">
        <v>0</v>
      </c>
      <c r="G12" s="255">
        <v>0</v>
      </c>
      <c r="H12" s="255">
        <f t="shared" si="0"/>
        <v>0</v>
      </c>
    </row>
    <row r="13" spans="1:8" ht="12.95" customHeight="1" x14ac:dyDescent="0.25">
      <c r="A13" s="253">
        <v>18</v>
      </c>
      <c r="B13" s="254" t="s">
        <v>371</v>
      </c>
      <c r="C13" s="255">
        <v>0</v>
      </c>
      <c r="D13" s="255">
        <v>0</v>
      </c>
      <c r="E13" s="255">
        <v>0</v>
      </c>
      <c r="F13" s="255">
        <v>0</v>
      </c>
      <c r="G13" s="255">
        <v>0</v>
      </c>
      <c r="H13" s="255">
        <f t="shared" si="0"/>
        <v>0</v>
      </c>
    </row>
    <row r="14" spans="1:8" s="252" customFormat="1" ht="12.95" customHeight="1" x14ac:dyDescent="0.25">
      <c r="A14" s="249" t="s">
        <v>427</v>
      </c>
      <c r="B14" s="250"/>
      <c r="C14" s="251">
        <f>SUM(C15:C21)</f>
        <v>15613367493.969999</v>
      </c>
      <c r="D14" s="251">
        <f>SUM(D15:D21)</f>
        <v>1283988245.5799999</v>
      </c>
      <c r="E14" s="251">
        <f>+C14+D14</f>
        <v>16897355739.549999</v>
      </c>
      <c r="F14" s="251">
        <f>SUM(F15:F21)</f>
        <v>6438023976.5200005</v>
      </c>
      <c r="G14" s="251">
        <f>SUM(G15:G21)</f>
        <v>6438023976.5200005</v>
      </c>
      <c r="H14" s="251">
        <f t="shared" si="0"/>
        <v>10459331763.029999</v>
      </c>
    </row>
    <row r="15" spans="1:8" ht="12.95" customHeight="1" x14ac:dyDescent="0.25">
      <c r="A15" s="253">
        <v>21</v>
      </c>
      <c r="B15" s="254" t="s">
        <v>428</v>
      </c>
      <c r="C15" s="255">
        <v>0</v>
      </c>
      <c r="D15" s="255">
        <v>0</v>
      </c>
      <c r="E15" s="255">
        <v>0</v>
      </c>
      <c r="F15" s="255">
        <v>0</v>
      </c>
      <c r="G15" s="255">
        <v>0</v>
      </c>
      <c r="H15" s="255">
        <f t="shared" si="0"/>
        <v>0</v>
      </c>
    </row>
    <row r="16" spans="1:8" ht="12.95" customHeight="1" x14ac:dyDescent="0.25">
      <c r="A16" s="253">
        <v>22</v>
      </c>
      <c r="B16" s="254" t="s">
        <v>429</v>
      </c>
      <c r="C16" s="255">
        <v>0</v>
      </c>
      <c r="D16" s="255">
        <v>0</v>
      </c>
      <c r="E16" s="255">
        <v>0</v>
      </c>
      <c r="F16" s="255">
        <v>0</v>
      </c>
      <c r="G16" s="255">
        <v>0</v>
      </c>
      <c r="H16" s="255">
        <f t="shared" si="0"/>
        <v>0</v>
      </c>
    </row>
    <row r="17" spans="1:8" ht="12.95" customHeight="1" x14ac:dyDescent="0.2">
      <c r="A17" s="253">
        <v>23</v>
      </c>
      <c r="B17" s="254" t="s">
        <v>430</v>
      </c>
      <c r="C17" s="257">
        <v>15613367493.969999</v>
      </c>
      <c r="D17" s="257">
        <v>1283988245.5799999</v>
      </c>
      <c r="E17" s="158">
        <f t="shared" ref="E17" si="1">C17+D17</f>
        <v>16897355739.549999</v>
      </c>
      <c r="F17" s="257">
        <v>6438023976.5200005</v>
      </c>
      <c r="G17" s="257">
        <v>6438023976.5200005</v>
      </c>
      <c r="H17" s="158">
        <f t="shared" ref="H17" si="2">E17-F17</f>
        <v>10459331763.029999</v>
      </c>
    </row>
    <row r="18" spans="1:8" ht="12.95" customHeight="1" x14ac:dyDescent="0.25">
      <c r="A18" s="253">
        <v>24</v>
      </c>
      <c r="B18" s="254" t="s">
        <v>431</v>
      </c>
      <c r="C18" s="255">
        <v>0</v>
      </c>
      <c r="D18" s="255">
        <v>0</v>
      </c>
      <c r="E18" s="255">
        <v>0</v>
      </c>
      <c r="F18" s="255">
        <v>0</v>
      </c>
      <c r="G18" s="255">
        <v>0</v>
      </c>
      <c r="H18" s="255">
        <f t="shared" si="0"/>
        <v>0</v>
      </c>
    </row>
    <row r="19" spans="1:8" ht="12.95" customHeight="1" x14ac:dyDescent="0.25">
      <c r="A19" s="253">
        <v>25</v>
      </c>
      <c r="B19" s="254" t="s">
        <v>432</v>
      </c>
      <c r="C19" s="255">
        <v>0</v>
      </c>
      <c r="D19" s="255">
        <v>0</v>
      </c>
      <c r="E19" s="255">
        <v>0</v>
      </c>
      <c r="F19" s="255">
        <v>0</v>
      </c>
      <c r="G19" s="255">
        <v>0</v>
      </c>
      <c r="H19" s="255">
        <f t="shared" si="0"/>
        <v>0</v>
      </c>
    </row>
    <row r="20" spans="1:8" ht="12.95" customHeight="1" x14ac:dyDescent="0.25">
      <c r="A20" s="253">
        <v>26</v>
      </c>
      <c r="B20" s="254" t="s">
        <v>433</v>
      </c>
      <c r="C20" s="255">
        <v>0</v>
      </c>
      <c r="D20" s="255">
        <v>0</v>
      </c>
      <c r="E20" s="255">
        <v>0</v>
      </c>
      <c r="F20" s="255">
        <v>0</v>
      </c>
      <c r="G20" s="255">
        <v>0</v>
      </c>
      <c r="H20" s="255">
        <f t="shared" si="0"/>
        <v>0</v>
      </c>
    </row>
    <row r="21" spans="1:8" ht="12.95" customHeight="1" x14ac:dyDescent="0.25">
      <c r="A21" s="253">
        <v>27</v>
      </c>
      <c r="B21" s="254" t="s">
        <v>434</v>
      </c>
      <c r="C21" s="255">
        <v>0</v>
      </c>
      <c r="D21" s="255">
        <v>0</v>
      </c>
      <c r="E21" s="255">
        <v>0</v>
      </c>
      <c r="F21" s="255">
        <v>0</v>
      </c>
      <c r="G21" s="255">
        <v>0</v>
      </c>
      <c r="H21" s="255">
        <f t="shared" si="0"/>
        <v>0</v>
      </c>
    </row>
    <row r="22" spans="1:8" s="252" customFormat="1" ht="12.95" customHeight="1" x14ac:dyDescent="0.25">
      <c r="A22" s="249" t="s">
        <v>435</v>
      </c>
      <c r="B22" s="250"/>
      <c r="C22" s="251">
        <f>+C23+C24+C25+C26+C27+C28+C29+C30+C31</f>
        <v>0</v>
      </c>
      <c r="D22" s="251">
        <f>+D23+D24+D25+D26+D27+D28+D29+D30+D31</f>
        <v>0</v>
      </c>
      <c r="E22" s="251">
        <f>+E23+E24+E25+E26+E27+E28+E29+E30+E31</f>
        <v>0</v>
      </c>
      <c r="F22" s="251">
        <f>+F23+F24+F25+F26+F27+F28+F29+F30+F31</f>
        <v>0</v>
      </c>
      <c r="G22" s="251">
        <f>+G23+G24+G25+G26+G27+G28+G29+G30+G31</f>
        <v>0</v>
      </c>
      <c r="H22" s="251">
        <f t="shared" si="0"/>
        <v>0</v>
      </c>
    </row>
    <row r="23" spans="1:8" ht="12.95" customHeight="1" x14ac:dyDescent="0.25">
      <c r="A23" s="253">
        <v>31</v>
      </c>
      <c r="B23" s="254" t="s">
        <v>436</v>
      </c>
      <c r="C23" s="255">
        <v>0</v>
      </c>
      <c r="D23" s="255">
        <v>0</v>
      </c>
      <c r="E23" s="255">
        <v>0</v>
      </c>
      <c r="F23" s="255">
        <v>0</v>
      </c>
      <c r="G23" s="255">
        <v>0</v>
      </c>
      <c r="H23" s="255">
        <f t="shared" si="0"/>
        <v>0</v>
      </c>
    </row>
    <row r="24" spans="1:8" ht="12.95" customHeight="1" x14ac:dyDescent="0.25">
      <c r="A24" s="253">
        <v>32</v>
      </c>
      <c r="B24" s="254" t="s">
        <v>437</v>
      </c>
      <c r="C24" s="255">
        <v>0</v>
      </c>
      <c r="D24" s="255">
        <v>0</v>
      </c>
      <c r="E24" s="255">
        <v>0</v>
      </c>
      <c r="F24" s="255">
        <v>0</v>
      </c>
      <c r="G24" s="255">
        <v>0</v>
      </c>
      <c r="H24" s="255">
        <f t="shared" si="0"/>
        <v>0</v>
      </c>
    </row>
    <row r="25" spans="1:8" ht="12.95" customHeight="1" x14ac:dyDescent="0.25">
      <c r="A25" s="253">
        <v>33</v>
      </c>
      <c r="B25" s="254" t="s">
        <v>438</v>
      </c>
      <c r="C25" s="256">
        <v>0</v>
      </c>
      <c r="D25" s="256">
        <v>0</v>
      </c>
      <c r="E25" s="255">
        <v>0</v>
      </c>
      <c r="F25" s="256">
        <v>0</v>
      </c>
      <c r="G25" s="256">
        <v>0</v>
      </c>
      <c r="H25" s="255">
        <f t="shared" si="0"/>
        <v>0</v>
      </c>
    </row>
    <row r="26" spans="1:8" ht="12.95" customHeight="1" x14ac:dyDescent="0.25">
      <c r="A26" s="253">
        <v>34</v>
      </c>
      <c r="B26" s="254" t="s">
        <v>439</v>
      </c>
      <c r="C26" s="255">
        <v>0</v>
      </c>
      <c r="D26" s="255">
        <v>0</v>
      </c>
      <c r="E26" s="255">
        <v>0</v>
      </c>
      <c r="F26" s="255">
        <v>0</v>
      </c>
      <c r="G26" s="255">
        <v>0</v>
      </c>
      <c r="H26" s="255">
        <f t="shared" si="0"/>
        <v>0</v>
      </c>
    </row>
    <row r="27" spans="1:8" ht="12.95" customHeight="1" x14ac:dyDescent="0.25">
      <c r="A27" s="253">
        <v>35</v>
      </c>
      <c r="B27" s="254" t="s">
        <v>440</v>
      </c>
      <c r="C27" s="255">
        <v>0</v>
      </c>
      <c r="D27" s="255">
        <v>0</v>
      </c>
      <c r="E27" s="255">
        <v>0</v>
      </c>
      <c r="F27" s="255">
        <v>0</v>
      </c>
      <c r="G27" s="255">
        <v>0</v>
      </c>
      <c r="H27" s="255">
        <f t="shared" si="0"/>
        <v>0</v>
      </c>
    </row>
    <row r="28" spans="1:8" ht="12.95" customHeight="1" x14ac:dyDescent="0.2">
      <c r="A28" s="253">
        <v>36</v>
      </c>
      <c r="B28" s="254" t="s">
        <v>441</v>
      </c>
      <c r="C28" s="255">
        <v>0</v>
      </c>
      <c r="D28" s="255">
        <v>0</v>
      </c>
      <c r="E28" s="158">
        <v>0</v>
      </c>
      <c r="F28" s="255">
        <v>0</v>
      </c>
      <c r="G28" s="255">
        <v>0</v>
      </c>
      <c r="H28" s="255">
        <f t="shared" si="0"/>
        <v>0</v>
      </c>
    </row>
    <row r="29" spans="1:8" ht="12.95" customHeight="1" x14ac:dyDescent="0.25">
      <c r="A29" s="253">
        <v>37</v>
      </c>
      <c r="B29" s="254" t="s">
        <v>442</v>
      </c>
      <c r="C29" s="255">
        <v>0</v>
      </c>
      <c r="D29" s="255">
        <v>0</v>
      </c>
      <c r="E29" s="255">
        <v>0</v>
      </c>
      <c r="F29" s="255">
        <v>0</v>
      </c>
      <c r="G29" s="255">
        <v>0</v>
      </c>
      <c r="H29" s="255">
        <f t="shared" si="0"/>
        <v>0</v>
      </c>
    </row>
    <row r="30" spans="1:8" ht="12.95" customHeight="1" x14ac:dyDescent="0.25">
      <c r="A30" s="253">
        <v>38</v>
      </c>
      <c r="B30" s="254" t="s">
        <v>443</v>
      </c>
      <c r="C30" s="255">
        <v>0</v>
      </c>
      <c r="D30" s="255">
        <v>0</v>
      </c>
      <c r="E30" s="255">
        <v>0</v>
      </c>
      <c r="F30" s="255">
        <v>0</v>
      </c>
      <c r="G30" s="255">
        <v>0</v>
      </c>
      <c r="H30" s="255">
        <f t="shared" si="0"/>
        <v>0</v>
      </c>
    </row>
    <row r="31" spans="1:8" ht="12.95" customHeight="1" x14ac:dyDescent="0.25">
      <c r="A31" s="253">
        <v>39</v>
      </c>
      <c r="B31" s="254" t="s">
        <v>444</v>
      </c>
      <c r="C31" s="255">
        <v>0</v>
      </c>
      <c r="D31" s="255">
        <v>0</v>
      </c>
      <c r="E31" s="255">
        <v>0</v>
      </c>
      <c r="F31" s="255">
        <v>0</v>
      </c>
      <c r="G31" s="255">
        <v>0</v>
      </c>
      <c r="H31" s="255">
        <f t="shared" si="0"/>
        <v>0</v>
      </c>
    </row>
    <row r="32" spans="1:8" s="252" customFormat="1" ht="12.95" customHeight="1" x14ac:dyDescent="0.25">
      <c r="A32" s="249" t="s">
        <v>445</v>
      </c>
      <c r="B32" s="250"/>
      <c r="C32" s="251">
        <f>SUM(C33:C36)</f>
        <v>0</v>
      </c>
      <c r="D32" s="251">
        <f>SUM(D33:D36)</f>
        <v>0</v>
      </c>
      <c r="E32" s="251">
        <f>+C32+D32</f>
        <v>0</v>
      </c>
      <c r="F32" s="251">
        <f>SUM(F33:F36)</f>
        <v>0</v>
      </c>
      <c r="G32" s="251">
        <f>SUM(G33:G36)</f>
        <v>0</v>
      </c>
      <c r="H32" s="251">
        <f t="shared" si="0"/>
        <v>0</v>
      </c>
    </row>
    <row r="33" spans="1:8" ht="12.95" customHeight="1" x14ac:dyDescent="0.25">
      <c r="A33" s="253">
        <v>41</v>
      </c>
      <c r="B33" s="254" t="s">
        <v>446</v>
      </c>
      <c r="C33" s="256">
        <v>0</v>
      </c>
      <c r="D33" s="256">
        <v>0</v>
      </c>
      <c r="E33" s="255">
        <v>0</v>
      </c>
      <c r="F33" s="256">
        <v>0</v>
      </c>
      <c r="G33" s="256">
        <v>0</v>
      </c>
      <c r="H33" s="255">
        <f t="shared" si="0"/>
        <v>0</v>
      </c>
    </row>
    <row r="34" spans="1:8" ht="27" customHeight="1" x14ac:dyDescent="0.25">
      <c r="A34" s="253">
        <v>42</v>
      </c>
      <c r="B34" s="254" t="s">
        <v>447</v>
      </c>
      <c r="C34" s="255">
        <v>0</v>
      </c>
      <c r="D34" s="255">
        <v>0</v>
      </c>
      <c r="E34" s="255">
        <v>0</v>
      </c>
      <c r="F34" s="255">
        <v>0</v>
      </c>
      <c r="G34" s="255">
        <v>0</v>
      </c>
      <c r="H34" s="255">
        <f t="shared" si="0"/>
        <v>0</v>
      </c>
    </row>
    <row r="35" spans="1:8" ht="12.95" customHeight="1" x14ac:dyDescent="0.25">
      <c r="A35" s="253">
        <v>43</v>
      </c>
      <c r="B35" s="254" t="s">
        <v>448</v>
      </c>
      <c r="C35" s="256">
        <v>0</v>
      </c>
      <c r="D35" s="256">
        <v>0</v>
      </c>
      <c r="E35" s="255">
        <v>0</v>
      </c>
      <c r="F35" s="256">
        <v>0</v>
      </c>
      <c r="G35" s="256">
        <v>0</v>
      </c>
      <c r="H35" s="255">
        <f t="shared" si="0"/>
        <v>0</v>
      </c>
    </row>
    <row r="36" spans="1:8" ht="12.95" customHeight="1" x14ac:dyDescent="0.25">
      <c r="A36" s="253">
        <v>44</v>
      </c>
      <c r="B36" s="254" t="s">
        <v>449</v>
      </c>
      <c r="C36" s="256">
        <v>0</v>
      </c>
      <c r="D36" s="256">
        <v>0</v>
      </c>
      <c r="E36" s="255">
        <v>0</v>
      </c>
      <c r="F36" s="256">
        <v>0</v>
      </c>
      <c r="G36" s="256">
        <v>0</v>
      </c>
      <c r="H36" s="255">
        <f t="shared" si="0"/>
        <v>0</v>
      </c>
    </row>
    <row r="37" spans="1:8" s="252" customFormat="1" x14ac:dyDescent="0.25">
      <c r="A37" s="258"/>
      <c r="B37" s="259" t="s">
        <v>329</v>
      </c>
      <c r="C37" s="260">
        <f t="shared" ref="C37:H37" si="3">+C5+C14+C22+C32</f>
        <v>15613367493.969999</v>
      </c>
      <c r="D37" s="260">
        <f t="shared" si="3"/>
        <v>1283988245.5799999</v>
      </c>
      <c r="E37" s="260">
        <f t="shared" si="3"/>
        <v>16897355739.549999</v>
      </c>
      <c r="F37" s="260">
        <f t="shared" si="3"/>
        <v>6438023976.5200005</v>
      </c>
      <c r="G37" s="260">
        <f t="shared" si="3"/>
        <v>6438023976.5200005</v>
      </c>
      <c r="H37" s="260">
        <f t="shared" si="3"/>
        <v>10459331763.029999</v>
      </c>
    </row>
    <row r="38" spans="1:8" x14ac:dyDescent="0.25">
      <c r="A38" s="261" t="s">
        <v>250</v>
      </c>
      <c r="C38" s="217"/>
      <c r="D38" s="217"/>
      <c r="E38" s="217"/>
      <c r="F38" s="217"/>
      <c r="G38" s="217"/>
      <c r="H38" s="217"/>
    </row>
    <row r="39" spans="1:8" ht="12.75" x14ac:dyDescent="0.25">
      <c r="A39" s="262"/>
      <c r="C39" s="263"/>
      <c r="D39" s="263"/>
      <c r="E39" s="263"/>
      <c r="F39" s="263"/>
      <c r="G39" s="263"/>
      <c r="H39" s="263"/>
    </row>
    <row r="40" spans="1:8" x14ac:dyDescent="0.25">
      <c r="C40" s="264"/>
      <c r="D40" s="264"/>
      <c r="E40" s="264"/>
      <c r="F40" s="264"/>
      <c r="G40" s="264"/>
      <c r="H40" s="264"/>
    </row>
  </sheetData>
  <mergeCells count="8">
    <mergeCell ref="A22:B22"/>
    <mergeCell ref="A32:B32"/>
    <mergeCell ref="A1:H1"/>
    <mergeCell ref="A2:B4"/>
    <mergeCell ref="C2:G2"/>
    <mergeCell ref="H2:H3"/>
    <mergeCell ref="A5:B5"/>
    <mergeCell ref="A14:B14"/>
  </mergeCells>
  <pageMargins left="0.70866141732283472" right="0.70866141732283472" top="0.74803149606299213" bottom="0.74803149606299213" header="0.31496062992125984" footer="0.31496062992125984"/>
  <pageSetup scale="6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ACB09-66E0-40B3-BEBD-87492ADC05F5}">
  <sheetPr>
    <tabColor theme="8" tint="0.39997558519241921"/>
    <pageSetUpPr fitToPage="1"/>
  </sheetPr>
  <dimension ref="A1:I37"/>
  <sheetViews>
    <sheetView showGridLines="0" topLeftCell="A15" zoomScaleSheetLayoutView="90" workbookViewId="0">
      <selection activeCell="C19" sqref="C19"/>
    </sheetView>
  </sheetViews>
  <sheetFormatPr baseColWidth="10" defaultColWidth="10.28515625" defaultRowHeight="11.25" x14ac:dyDescent="0.2"/>
  <cols>
    <col min="1" max="2" width="1.7109375" style="265" customWidth="1"/>
    <col min="3" max="3" width="62.42578125" style="265" customWidth="1"/>
    <col min="4" max="4" width="15.7109375" style="265" customWidth="1"/>
    <col min="5" max="5" width="18.7109375" style="265" customWidth="1"/>
    <col min="6" max="6" width="15.7109375" style="265" customWidth="1"/>
    <col min="7" max="9" width="15.7109375" style="296" customWidth="1"/>
    <col min="10" max="16384" width="10.28515625" style="265"/>
  </cols>
  <sheetData>
    <row r="1" spans="1:9" ht="42" customHeight="1" x14ac:dyDescent="0.2">
      <c r="A1" s="218" t="s">
        <v>450</v>
      </c>
      <c r="B1" s="219"/>
      <c r="C1" s="219"/>
      <c r="D1" s="219"/>
      <c r="E1" s="219"/>
      <c r="F1" s="219"/>
      <c r="G1" s="219"/>
      <c r="H1" s="219"/>
      <c r="I1" s="220"/>
    </row>
    <row r="2" spans="1:9" ht="15" customHeight="1" x14ac:dyDescent="0.2">
      <c r="A2" s="266" t="s">
        <v>1</v>
      </c>
      <c r="B2" s="267"/>
      <c r="C2" s="268"/>
      <c r="D2" s="219" t="s">
        <v>331</v>
      </c>
      <c r="E2" s="219"/>
      <c r="F2" s="219"/>
      <c r="G2" s="219"/>
      <c r="H2" s="219"/>
      <c r="I2" s="223" t="s">
        <v>255</v>
      </c>
    </row>
    <row r="3" spans="1:9" ht="24.95" customHeight="1" x14ac:dyDescent="0.2">
      <c r="A3" s="269"/>
      <c r="B3" s="270"/>
      <c r="C3" s="271"/>
      <c r="D3" s="272" t="s">
        <v>256</v>
      </c>
      <c r="E3" s="225" t="s">
        <v>3</v>
      </c>
      <c r="F3" s="225" t="s">
        <v>4</v>
      </c>
      <c r="G3" s="225" t="s">
        <v>5</v>
      </c>
      <c r="H3" s="273" t="s">
        <v>257</v>
      </c>
      <c r="I3" s="226"/>
    </row>
    <row r="4" spans="1:9" x14ac:dyDescent="0.2">
      <c r="A4" s="274"/>
      <c r="B4" s="275"/>
      <c r="C4" s="276"/>
      <c r="D4" s="228">
        <v>1</v>
      </c>
      <c r="E4" s="228">
        <v>2</v>
      </c>
      <c r="F4" s="228" t="s">
        <v>258</v>
      </c>
      <c r="G4" s="228">
        <v>4</v>
      </c>
      <c r="H4" s="228">
        <v>5</v>
      </c>
      <c r="I4" s="228" t="s">
        <v>259</v>
      </c>
    </row>
    <row r="5" spans="1:9" x14ac:dyDescent="0.2">
      <c r="A5" s="277"/>
      <c r="B5" s="278" t="s">
        <v>451</v>
      </c>
      <c r="C5" s="221"/>
      <c r="D5" s="279"/>
      <c r="E5" s="279"/>
      <c r="F5" s="279"/>
      <c r="G5" s="279"/>
      <c r="H5" s="279"/>
      <c r="I5" s="279"/>
    </row>
    <row r="6" spans="1:9" x14ac:dyDescent="0.2">
      <c r="A6" s="280">
        <v>0</v>
      </c>
      <c r="B6" s="281" t="s">
        <v>452</v>
      </c>
      <c r="C6" s="282"/>
      <c r="D6" s="283">
        <f t="shared" ref="D6:I6" si="0">SUM(D7:D8)</f>
        <v>0</v>
      </c>
      <c r="E6" s="283">
        <f t="shared" si="0"/>
        <v>0</v>
      </c>
      <c r="F6" s="284">
        <f t="shared" si="0"/>
        <v>0</v>
      </c>
      <c r="G6" s="283">
        <f t="shared" si="0"/>
        <v>0</v>
      </c>
      <c r="H6" s="283">
        <f t="shared" si="0"/>
        <v>0</v>
      </c>
      <c r="I6" s="284">
        <f t="shared" si="0"/>
        <v>0</v>
      </c>
    </row>
    <row r="7" spans="1:9" x14ac:dyDescent="0.2">
      <c r="A7" s="285" t="s">
        <v>453</v>
      </c>
      <c r="B7" s="286"/>
      <c r="C7" s="287" t="s">
        <v>454</v>
      </c>
      <c r="D7" s="288">
        <v>0</v>
      </c>
      <c r="E7" s="288">
        <v>0</v>
      </c>
      <c r="F7" s="288">
        <f>D7+E7</f>
        <v>0</v>
      </c>
      <c r="G7" s="288">
        <v>0</v>
      </c>
      <c r="H7" s="288">
        <v>0</v>
      </c>
      <c r="I7" s="288">
        <f>F7-G7</f>
        <v>0</v>
      </c>
    </row>
    <row r="8" spans="1:9" x14ac:dyDescent="0.2">
      <c r="A8" s="285" t="s">
        <v>455</v>
      </c>
      <c r="B8" s="286"/>
      <c r="C8" s="287" t="s">
        <v>456</v>
      </c>
      <c r="D8" s="288">
        <v>0</v>
      </c>
      <c r="E8" s="288">
        <v>0</v>
      </c>
      <c r="F8" s="288">
        <f>D8+E8</f>
        <v>0</v>
      </c>
      <c r="G8" s="288">
        <v>0</v>
      </c>
      <c r="H8" s="288">
        <v>0</v>
      </c>
      <c r="I8" s="288">
        <f>F8-G8</f>
        <v>0</v>
      </c>
    </row>
    <row r="9" spans="1:9" ht="11.25" customHeight="1" x14ac:dyDescent="0.2">
      <c r="A9" s="285">
        <v>0</v>
      </c>
      <c r="B9" s="281" t="s">
        <v>457</v>
      </c>
      <c r="C9" s="282"/>
      <c r="D9" s="289">
        <f t="shared" ref="D9:I9" si="1">SUM(D10:D17)</f>
        <v>15429429122.969999</v>
      </c>
      <c r="E9" s="289">
        <f t="shared" si="1"/>
        <v>1275286672.6200001</v>
      </c>
      <c r="F9" s="289">
        <f t="shared" si="1"/>
        <v>16704715795.59</v>
      </c>
      <c r="G9" s="289">
        <f t="shared" si="1"/>
        <v>6366909522.8900003</v>
      </c>
      <c r="H9" s="289">
        <f t="shared" si="1"/>
        <v>6366909522.8900003</v>
      </c>
      <c r="I9" s="289">
        <f t="shared" si="1"/>
        <v>10337806272.700001</v>
      </c>
    </row>
    <row r="10" spans="1:9" x14ac:dyDescent="0.2">
      <c r="A10" s="285" t="s">
        <v>458</v>
      </c>
      <c r="B10" s="286"/>
      <c r="C10" s="287" t="s">
        <v>459</v>
      </c>
      <c r="D10" s="257">
        <v>15019904861.26</v>
      </c>
      <c r="E10" s="257">
        <v>1236107844.6300001</v>
      </c>
      <c r="F10" s="158">
        <f t="shared" ref="F10:F17" si="2">D10+E10</f>
        <v>16256012705.889999</v>
      </c>
      <c r="G10" s="257">
        <v>6256470865.1400003</v>
      </c>
      <c r="H10" s="257">
        <v>6256470865.1400003</v>
      </c>
      <c r="I10" s="158">
        <f t="shared" ref="I10:I17" si="3">F10-G10</f>
        <v>9999541840.75</v>
      </c>
    </row>
    <row r="11" spans="1:9" x14ac:dyDescent="0.2">
      <c r="A11" s="285" t="s">
        <v>460</v>
      </c>
      <c r="B11" s="286"/>
      <c r="C11" s="287" t="s">
        <v>461</v>
      </c>
      <c r="D11" s="257">
        <v>0</v>
      </c>
      <c r="E11" s="257">
        <v>0</v>
      </c>
      <c r="F11" s="158">
        <f t="shared" si="2"/>
        <v>0</v>
      </c>
      <c r="G11" s="257">
        <v>0</v>
      </c>
      <c r="H11" s="257">
        <v>0</v>
      </c>
      <c r="I11" s="158">
        <f t="shared" si="3"/>
        <v>0</v>
      </c>
    </row>
    <row r="12" spans="1:9" x14ac:dyDescent="0.2">
      <c r="A12" s="285" t="s">
        <v>462</v>
      </c>
      <c r="B12" s="286"/>
      <c r="C12" s="287" t="s">
        <v>463</v>
      </c>
      <c r="D12" s="257">
        <v>409524261.70999998</v>
      </c>
      <c r="E12" s="257">
        <v>39178827.990000002</v>
      </c>
      <c r="F12" s="158">
        <f t="shared" si="2"/>
        <v>448703089.69999999</v>
      </c>
      <c r="G12" s="257">
        <v>110438657.75</v>
      </c>
      <c r="H12" s="257">
        <v>110438657.75</v>
      </c>
      <c r="I12" s="158">
        <f t="shared" si="3"/>
        <v>338264431.94999999</v>
      </c>
    </row>
    <row r="13" spans="1:9" x14ac:dyDescent="0.2">
      <c r="A13" s="285" t="s">
        <v>464</v>
      </c>
      <c r="B13" s="286"/>
      <c r="C13" s="287" t="s">
        <v>465</v>
      </c>
      <c r="D13" s="158">
        <v>0</v>
      </c>
      <c r="E13" s="158">
        <v>0</v>
      </c>
      <c r="F13" s="158">
        <f t="shared" si="2"/>
        <v>0</v>
      </c>
      <c r="G13" s="158">
        <v>0</v>
      </c>
      <c r="H13" s="158">
        <v>0</v>
      </c>
      <c r="I13" s="158">
        <f t="shared" si="3"/>
        <v>0</v>
      </c>
    </row>
    <row r="14" spans="1:9" x14ac:dyDescent="0.2">
      <c r="A14" s="285" t="s">
        <v>466</v>
      </c>
      <c r="B14" s="286"/>
      <c r="C14" s="287" t="s">
        <v>467</v>
      </c>
      <c r="D14" s="158">
        <v>0</v>
      </c>
      <c r="E14" s="158">
        <v>0</v>
      </c>
      <c r="F14" s="158">
        <f t="shared" si="2"/>
        <v>0</v>
      </c>
      <c r="G14" s="158">
        <v>0</v>
      </c>
      <c r="H14" s="158">
        <v>0</v>
      </c>
      <c r="I14" s="158">
        <f t="shared" si="3"/>
        <v>0</v>
      </c>
    </row>
    <row r="15" spans="1:9" x14ac:dyDescent="0.2">
      <c r="A15" s="285" t="s">
        <v>468</v>
      </c>
      <c r="B15" s="286"/>
      <c r="C15" s="287" t="s">
        <v>469</v>
      </c>
      <c r="D15" s="158">
        <v>0</v>
      </c>
      <c r="E15" s="158">
        <v>0</v>
      </c>
      <c r="F15" s="158">
        <f t="shared" si="2"/>
        <v>0</v>
      </c>
      <c r="G15" s="158">
        <v>0</v>
      </c>
      <c r="H15" s="158">
        <v>0</v>
      </c>
      <c r="I15" s="158">
        <f t="shared" si="3"/>
        <v>0</v>
      </c>
    </row>
    <row r="16" spans="1:9" x14ac:dyDescent="0.2">
      <c r="A16" s="285" t="s">
        <v>470</v>
      </c>
      <c r="B16" s="286"/>
      <c r="C16" s="287" t="s">
        <v>471</v>
      </c>
      <c r="D16" s="158">
        <v>0</v>
      </c>
      <c r="E16" s="158">
        <v>0</v>
      </c>
      <c r="F16" s="158">
        <f t="shared" si="2"/>
        <v>0</v>
      </c>
      <c r="G16" s="158">
        <v>0</v>
      </c>
      <c r="H16" s="158">
        <v>0</v>
      </c>
      <c r="I16" s="158">
        <f t="shared" si="3"/>
        <v>0</v>
      </c>
    </row>
    <row r="17" spans="1:9" x14ac:dyDescent="0.2">
      <c r="A17" s="285" t="s">
        <v>472</v>
      </c>
      <c r="B17" s="286"/>
      <c r="C17" s="287" t="s">
        <v>473</v>
      </c>
      <c r="D17" s="158">
        <v>0</v>
      </c>
      <c r="E17" s="158">
        <v>0</v>
      </c>
      <c r="F17" s="158">
        <f t="shared" si="2"/>
        <v>0</v>
      </c>
      <c r="G17" s="158">
        <v>0</v>
      </c>
      <c r="H17" s="158">
        <v>0</v>
      </c>
      <c r="I17" s="158">
        <f t="shared" si="3"/>
        <v>0</v>
      </c>
    </row>
    <row r="18" spans="1:9" ht="11.25" customHeight="1" x14ac:dyDescent="0.2">
      <c r="A18" s="285">
        <v>0</v>
      </c>
      <c r="B18" s="281" t="s">
        <v>474</v>
      </c>
      <c r="C18" s="282"/>
      <c r="D18" s="289">
        <f t="shared" ref="D18:I18" si="4">SUM(D19:D21)</f>
        <v>183938371</v>
      </c>
      <c r="E18" s="289">
        <f t="shared" si="4"/>
        <v>8701572.9600000009</v>
      </c>
      <c r="F18" s="289">
        <f t="shared" si="4"/>
        <v>192639943.96000001</v>
      </c>
      <c r="G18" s="289">
        <f t="shared" si="4"/>
        <v>71114453.629999995</v>
      </c>
      <c r="H18" s="289">
        <f t="shared" si="4"/>
        <v>71114453.629999995</v>
      </c>
      <c r="I18" s="289">
        <f t="shared" si="4"/>
        <v>121525490.33000001</v>
      </c>
    </row>
    <row r="19" spans="1:9" x14ac:dyDescent="0.2">
      <c r="A19" s="285" t="s">
        <v>475</v>
      </c>
      <c r="B19" s="286"/>
      <c r="C19" s="287" t="s">
        <v>476</v>
      </c>
      <c r="D19" s="257">
        <v>183938371</v>
      </c>
      <c r="E19" s="257">
        <v>8701572.9600000009</v>
      </c>
      <c r="F19" s="158">
        <f t="shared" ref="F19" si="5">D19+E19</f>
        <v>192639943.96000001</v>
      </c>
      <c r="G19" s="257">
        <v>71114453.629999995</v>
      </c>
      <c r="H19" s="257">
        <v>71114453.629999995</v>
      </c>
      <c r="I19" s="158">
        <f t="shared" ref="I19" si="6">F19-G19</f>
        <v>121525490.33000001</v>
      </c>
    </row>
    <row r="20" spans="1:9" ht="11.25" customHeight="1" x14ac:dyDescent="0.2">
      <c r="A20" s="285" t="s">
        <v>477</v>
      </c>
      <c r="B20" s="286"/>
      <c r="C20" s="287" t="s">
        <v>478</v>
      </c>
      <c r="D20" s="158">
        <v>0</v>
      </c>
      <c r="E20" s="158">
        <v>0</v>
      </c>
      <c r="F20" s="158">
        <f>D20+E20</f>
        <v>0</v>
      </c>
      <c r="G20" s="158">
        <v>0</v>
      </c>
      <c r="H20" s="158">
        <v>0</v>
      </c>
      <c r="I20" s="158">
        <f>F20-G20</f>
        <v>0</v>
      </c>
    </row>
    <row r="21" spans="1:9" x14ac:dyDescent="0.2">
      <c r="A21" s="285" t="s">
        <v>479</v>
      </c>
      <c r="B21" s="286"/>
      <c r="C21" s="287" t="s">
        <v>480</v>
      </c>
      <c r="D21" s="158">
        <v>0</v>
      </c>
      <c r="E21" s="158">
        <v>0</v>
      </c>
      <c r="F21" s="288">
        <f>D21+E21</f>
        <v>0</v>
      </c>
      <c r="G21" s="158">
        <v>0</v>
      </c>
      <c r="H21" s="158">
        <v>0</v>
      </c>
      <c r="I21" s="288">
        <f>F21-G21</f>
        <v>0</v>
      </c>
    </row>
    <row r="22" spans="1:9" x14ac:dyDescent="0.2">
      <c r="A22" s="280">
        <v>0</v>
      </c>
      <c r="B22" s="281" t="s">
        <v>481</v>
      </c>
      <c r="C22" s="282"/>
      <c r="D22" s="284">
        <f t="shared" ref="D22:I22" si="7">SUM(D23:D24)</f>
        <v>0</v>
      </c>
      <c r="E22" s="284">
        <f t="shared" si="7"/>
        <v>0</v>
      </c>
      <c r="F22" s="284">
        <f t="shared" si="7"/>
        <v>0</v>
      </c>
      <c r="G22" s="284">
        <f t="shared" si="7"/>
        <v>0</v>
      </c>
      <c r="H22" s="284">
        <f t="shared" si="7"/>
        <v>0</v>
      </c>
      <c r="I22" s="284">
        <f t="shared" si="7"/>
        <v>0</v>
      </c>
    </row>
    <row r="23" spans="1:9" x14ac:dyDescent="0.2">
      <c r="A23" s="285" t="s">
        <v>482</v>
      </c>
      <c r="B23" s="286"/>
      <c r="C23" s="287" t="s">
        <v>483</v>
      </c>
      <c r="D23" s="288">
        <v>0</v>
      </c>
      <c r="E23" s="288">
        <v>0</v>
      </c>
      <c r="F23" s="288">
        <f>D23+E23</f>
        <v>0</v>
      </c>
      <c r="G23" s="288">
        <v>0</v>
      </c>
      <c r="H23" s="288">
        <v>0</v>
      </c>
      <c r="I23" s="288">
        <f>F23-G23</f>
        <v>0</v>
      </c>
    </row>
    <row r="24" spans="1:9" x14ac:dyDescent="0.2">
      <c r="A24" s="285" t="s">
        <v>484</v>
      </c>
      <c r="B24" s="286"/>
      <c r="C24" s="287" t="s">
        <v>485</v>
      </c>
      <c r="D24" s="288">
        <v>0</v>
      </c>
      <c r="E24" s="288">
        <v>0</v>
      </c>
      <c r="F24" s="288">
        <f>D24+E24</f>
        <v>0</v>
      </c>
      <c r="G24" s="288">
        <v>0</v>
      </c>
      <c r="H24" s="288">
        <v>0</v>
      </c>
      <c r="I24" s="288">
        <f>F24-G24</f>
        <v>0</v>
      </c>
    </row>
    <row r="25" spans="1:9" x14ac:dyDescent="0.2">
      <c r="A25" s="285">
        <v>0</v>
      </c>
      <c r="B25" s="281" t="s">
        <v>486</v>
      </c>
      <c r="C25" s="282"/>
      <c r="D25" s="284">
        <f t="shared" ref="D25:I25" si="8">SUM(D26:D29)</f>
        <v>0</v>
      </c>
      <c r="E25" s="284">
        <f t="shared" si="8"/>
        <v>0</v>
      </c>
      <c r="F25" s="284">
        <f t="shared" si="8"/>
        <v>0</v>
      </c>
      <c r="G25" s="284">
        <f t="shared" si="8"/>
        <v>0</v>
      </c>
      <c r="H25" s="284">
        <f t="shared" si="8"/>
        <v>0</v>
      </c>
      <c r="I25" s="284">
        <f t="shared" si="8"/>
        <v>0</v>
      </c>
    </row>
    <row r="26" spans="1:9" x14ac:dyDescent="0.2">
      <c r="A26" s="285" t="s">
        <v>487</v>
      </c>
      <c r="B26" s="286"/>
      <c r="C26" s="287" t="s">
        <v>488</v>
      </c>
      <c r="D26" s="288">
        <v>0</v>
      </c>
      <c r="E26" s="288">
        <v>0</v>
      </c>
      <c r="F26" s="288">
        <f>D26+E26</f>
        <v>0</v>
      </c>
      <c r="G26" s="288">
        <v>0</v>
      </c>
      <c r="H26" s="288">
        <v>0</v>
      </c>
      <c r="I26" s="288">
        <f>F26-G26</f>
        <v>0</v>
      </c>
    </row>
    <row r="27" spans="1:9" x14ac:dyDescent="0.2">
      <c r="A27" s="285" t="s">
        <v>489</v>
      </c>
      <c r="B27" s="286"/>
      <c r="C27" s="287" t="s">
        <v>490</v>
      </c>
      <c r="D27" s="288">
        <v>0</v>
      </c>
      <c r="E27" s="288">
        <v>0</v>
      </c>
      <c r="F27" s="288">
        <f>D27+E27</f>
        <v>0</v>
      </c>
      <c r="G27" s="288">
        <v>0</v>
      </c>
      <c r="H27" s="288">
        <v>0</v>
      </c>
      <c r="I27" s="288">
        <f>F27-G27</f>
        <v>0</v>
      </c>
    </row>
    <row r="28" spans="1:9" x14ac:dyDescent="0.2">
      <c r="A28" s="285" t="s">
        <v>491</v>
      </c>
      <c r="B28" s="286"/>
      <c r="C28" s="287" t="s">
        <v>492</v>
      </c>
      <c r="D28" s="288">
        <v>0</v>
      </c>
      <c r="E28" s="288">
        <v>0</v>
      </c>
      <c r="F28" s="288">
        <f>D28+E28</f>
        <v>0</v>
      </c>
      <c r="G28" s="288">
        <v>0</v>
      </c>
      <c r="H28" s="288">
        <v>0</v>
      </c>
      <c r="I28" s="288">
        <f>F28-G28</f>
        <v>0</v>
      </c>
    </row>
    <row r="29" spans="1:9" x14ac:dyDescent="0.2">
      <c r="A29" s="285" t="s">
        <v>493</v>
      </c>
      <c r="B29" s="286"/>
      <c r="C29" s="287" t="s">
        <v>494</v>
      </c>
      <c r="D29" s="288">
        <v>0</v>
      </c>
      <c r="E29" s="288">
        <v>0</v>
      </c>
      <c r="F29" s="288">
        <f>D29+E29</f>
        <v>0</v>
      </c>
      <c r="G29" s="288">
        <v>0</v>
      </c>
      <c r="H29" s="288">
        <v>0</v>
      </c>
      <c r="I29" s="288">
        <f>F29-G29</f>
        <v>0</v>
      </c>
    </row>
    <row r="30" spans="1:9" x14ac:dyDescent="0.2">
      <c r="A30" s="285">
        <v>0</v>
      </c>
      <c r="B30" s="281" t="s">
        <v>495</v>
      </c>
      <c r="C30" s="282"/>
      <c r="D30" s="284">
        <f t="shared" ref="D30:I30" si="9">SUM(D31:D34)</f>
        <v>0</v>
      </c>
      <c r="E30" s="284">
        <f t="shared" si="9"/>
        <v>0</v>
      </c>
      <c r="F30" s="284">
        <f t="shared" si="9"/>
        <v>0</v>
      </c>
      <c r="G30" s="284">
        <f t="shared" si="9"/>
        <v>0</v>
      </c>
      <c r="H30" s="284">
        <f t="shared" si="9"/>
        <v>0</v>
      </c>
      <c r="I30" s="284">
        <f t="shared" si="9"/>
        <v>0</v>
      </c>
    </row>
    <row r="31" spans="1:9" x14ac:dyDescent="0.2">
      <c r="A31" s="285" t="s">
        <v>496</v>
      </c>
      <c r="B31" s="286"/>
      <c r="C31" s="287" t="s">
        <v>497</v>
      </c>
      <c r="D31" s="288">
        <v>0</v>
      </c>
      <c r="E31" s="288">
        <v>0</v>
      </c>
      <c r="F31" s="288">
        <f>D31+E31</f>
        <v>0</v>
      </c>
      <c r="G31" s="288">
        <v>0</v>
      </c>
      <c r="H31" s="288">
        <v>0</v>
      </c>
      <c r="I31" s="288">
        <f>F31-G31</f>
        <v>0</v>
      </c>
    </row>
    <row r="32" spans="1:9" x14ac:dyDescent="0.2">
      <c r="A32" s="285" t="s">
        <v>498</v>
      </c>
      <c r="B32" s="282" t="s">
        <v>499</v>
      </c>
      <c r="C32" s="287"/>
      <c r="D32" s="288">
        <v>0</v>
      </c>
      <c r="E32" s="288">
        <v>0</v>
      </c>
      <c r="F32" s="288">
        <f>D32+E32</f>
        <v>0</v>
      </c>
      <c r="G32" s="288">
        <v>0</v>
      </c>
      <c r="H32" s="288">
        <v>0</v>
      </c>
      <c r="I32" s="288">
        <f>F32-G32</f>
        <v>0</v>
      </c>
    </row>
    <row r="33" spans="1:9" x14ac:dyDescent="0.2">
      <c r="A33" s="285" t="s">
        <v>500</v>
      </c>
      <c r="B33" s="282" t="s">
        <v>501</v>
      </c>
      <c r="C33" s="287"/>
      <c r="D33" s="288">
        <v>0</v>
      </c>
      <c r="E33" s="288">
        <v>0</v>
      </c>
      <c r="F33" s="288">
        <f>D33+E33</f>
        <v>0</v>
      </c>
      <c r="G33" s="288">
        <v>0</v>
      </c>
      <c r="H33" s="288">
        <v>0</v>
      </c>
      <c r="I33" s="288">
        <f>F33-G33</f>
        <v>0</v>
      </c>
    </row>
    <row r="34" spans="1:9" x14ac:dyDescent="0.2">
      <c r="A34" s="285" t="s">
        <v>502</v>
      </c>
      <c r="B34" s="282" t="s">
        <v>449</v>
      </c>
      <c r="C34" s="287"/>
      <c r="D34" s="288">
        <v>0</v>
      </c>
      <c r="E34" s="288">
        <v>0</v>
      </c>
      <c r="F34" s="288">
        <f>D34+E34</f>
        <v>0</v>
      </c>
      <c r="G34" s="288">
        <v>0</v>
      </c>
      <c r="H34" s="288">
        <v>0</v>
      </c>
      <c r="I34" s="288">
        <f>F34-G34</f>
        <v>0</v>
      </c>
    </row>
    <row r="35" spans="1:9" ht="15" customHeight="1" x14ac:dyDescent="0.2">
      <c r="A35" s="290" t="s">
        <v>329</v>
      </c>
      <c r="B35" s="291"/>
      <c r="C35" s="292"/>
      <c r="D35" s="293">
        <f t="shared" ref="D35:I35" si="10">+D6+D9+D18+D22+D25+D30</f>
        <v>15613367493.969999</v>
      </c>
      <c r="E35" s="293">
        <f t="shared" si="10"/>
        <v>1283988245.5800002</v>
      </c>
      <c r="F35" s="293">
        <f t="shared" si="10"/>
        <v>16897355739.549999</v>
      </c>
      <c r="G35" s="293">
        <f t="shared" si="10"/>
        <v>6438023976.5200005</v>
      </c>
      <c r="H35" s="293">
        <f t="shared" si="10"/>
        <v>6438023976.5200005</v>
      </c>
      <c r="I35" s="293">
        <f t="shared" si="10"/>
        <v>10459331763.030001</v>
      </c>
    </row>
    <row r="36" spans="1:9" x14ac:dyDescent="0.2">
      <c r="B36" s="265" t="s">
        <v>250</v>
      </c>
      <c r="C36" s="216"/>
      <c r="D36" s="216"/>
      <c r="E36" s="216"/>
      <c r="F36" s="216"/>
      <c r="G36" s="216"/>
      <c r="H36" s="216"/>
      <c r="I36" s="294"/>
    </row>
    <row r="37" spans="1:9" x14ac:dyDescent="0.2">
      <c r="D37" s="295"/>
      <c r="E37" s="295"/>
      <c r="F37" s="295"/>
      <c r="G37" s="295"/>
      <c r="H37" s="295"/>
      <c r="I37" s="295"/>
    </row>
  </sheetData>
  <sheetProtection formatCells="0" formatColumns="0" formatRows="0" autoFilter="0"/>
  <protectedRanges>
    <protectedRange sqref="C38:I65505 B37:B65505 C35:I37" name="Rango1"/>
    <protectedRange sqref="D6:I8 D22:I34 F21 I21" name="Rango1_3"/>
    <protectedRange sqref="D4:I5" name="Rango1_2_2"/>
    <protectedRange sqref="D21:E21" name="Rango1_3_6"/>
    <protectedRange sqref="C30 C6 B10:C17 C9 B19:C21 C18 B23:C24 C22 B26:C29 C25 B7:C8 B31:C34" name="Rango1_3_1"/>
    <protectedRange sqref="D9:I9 D18:I18" name="Rango1_3_4"/>
    <protectedRange sqref="G21:H21" name="Rango1_3_8"/>
    <protectedRange sqref="D20:I20" name="Rango1_3_9"/>
    <protectedRange sqref="D13:I17 F10:F12 I10:I12" name="Rango1_3_3"/>
    <protectedRange sqref="F19 I19" name="Rango1_3_5"/>
    <protectedRange sqref="D10:E12" name="Rango1_3_12"/>
    <protectedRange sqref="D19:E19" name="Rango1_3_13"/>
    <protectedRange sqref="G10:H12" name="Rango1_3_14"/>
    <protectedRange sqref="G19:H19" name="Rango1_3_15"/>
  </protectedRanges>
  <mergeCells count="5">
    <mergeCell ref="A1:I1"/>
    <mergeCell ref="A2:C4"/>
    <mergeCell ref="D2:H2"/>
    <mergeCell ref="I2:I3"/>
    <mergeCell ref="A35:C35"/>
  </mergeCells>
  <pageMargins left="0.70866141732283472" right="0.70866141732283472" top="0.74803149606299213" bottom="0.74803149606299213" header="0.31496062992125984" footer="0.31496062992125984"/>
  <pageSetup scale="74"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CE Ingreso</vt:lpstr>
      <vt:lpstr>EAI</vt:lpstr>
      <vt:lpstr>CtasAdmvas 1</vt:lpstr>
      <vt:lpstr>CtasAdmvas 2</vt:lpstr>
      <vt:lpstr>CtasAdmvas 3</vt:lpstr>
      <vt:lpstr>CTG</vt:lpstr>
      <vt:lpstr>COG</vt:lpstr>
      <vt:lpstr>CFF</vt:lpstr>
      <vt:lpstr>GCP</vt:lpstr>
      <vt:lpstr>PPI </vt:lpstr>
      <vt:lpstr>'CE Ingreso'!Área_de_impresión</vt:lpstr>
      <vt:lpstr>COG!Área_de_impresión</vt:lpstr>
      <vt:lpstr>'CtasAdmvas 1'!Área_de_impresión</vt:lpstr>
      <vt:lpstr>CTG!Área_de_impresión</vt:lpstr>
      <vt:lpstr>EAI!Área_de_impresión</vt:lpstr>
      <vt:lpstr>'PPI '!Área_de_impresión</vt:lpstr>
      <vt:lpstr>'CE Ingreso'!Títulos_a_imprimir</vt:lpstr>
      <vt:lpstr>COG!Títulos_a_imprimir</vt:lpstr>
      <vt:lpstr>'CtasAdmvas 1'!Títulos_a_imprimir</vt:lpstr>
      <vt:lpstr>'PPI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Usuario</cp:lastModifiedBy>
  <cp:lastPrinted>2023-07-26T20:41:16Z</cp:lastPrinted>
  <dcterms:created xsi:type="dcterms:W3CDTF">2017-07-04T21:04:26Z</dcterms:created>
  <dcterms:modified xsi:type="dcterms:W3CDTF">2023-07-26T20:42:14Z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