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C:\Users\Usuario\Documents\Alfonso Mares\2022\CUENTA PÚBLICA\SEGUNDO SEMESTRE\PLATAFORMA TRANSPARENCIA\"/>
    </mc:Choice>
  </mc:AlternateContent>
  <xr:revisionPtr revIDLastSave="0" documentId="13_ncr:1_{F646E26A-2580-4B4F-B79D-59E21F289DC7}" xr6:coauthVersionLast="36" xr6:coauthVersionMax="36" xr10:uidLastSave="{00000000-0000-0000-0000-000000000000}"/>
  <bookViews>
    <workbookView xWindow="0" yWindow="0" windowWidth="28800" windowHeight="10725" xr2:uid="{F5B886AC-510A-4F84-B304-A8C856D23C93}"/>
  </bookViews>
  <sheets>
    <sheet name="CE Ingreso" sheetId="10" r:id="rId1"/>
    <sheet name="EAI" sheetId="1" r:id="rId2"/>
    <sheet name="CtasAdmvas 1" sheetId="2" r:id="rId3"/>
    <sheet name="CtasAdmvas 2" sheetId="3" r:id="rId4"/>
    <sheet name="CtasAdmvas 3" sheetId="4" r:id="rId5"/>
    <sheet name="CTG" sheetId="6" r:id="rId6"/>
    <sheet name="COG" sheetId="5" r:id="rId7"/>
    <sheet name="CFF" sheetId="7" r:id="rId8"/>
    <sheet name="GCP" sheetId="8" r:id="rId9"/>
    <sheet name="PPI (2)" sheetId="9" r:id="rId10"/>
  </sheets>
  <externalReferences>
    <externalReference r:id="rId11"/>
    <externalReference r:id="rId12"/>
    <externalReference r:id="rId13"/>
    <externalReference r:id="rId14"/>
    <externalReference r:id="rId15"/>
    <externalReference r:id="rId16"/>
    <externalReference r:id="rId17"/>
  </externalReferences>
  <definedNames>
    <definedName name="_xlnm._FilterDatabase" localSheetId="1" hidden="1">EAI!#REF!</definedName>
    <definedName name="_ftn1" localSheetId="0">'CE Ingreso'!#REF!</definedName>
    <definedName name="_ftn2" localSheetId="0">'CE Ingreso'!#REF!</definedName>
    <definedName name="_ftn3" localSheetId="0">'CE Ingreso'!#REF!</definedName>
    <definedName name="_ftn4" localSheetId="0">'CE Ingreso'!#REF!</definedName>
    <definedName name="_ftnref1" localSheetId="0">'CE Ingreso'!#REF!</definedName>
    <definedName name="_ftnref2" localSheetId="0">'CE Ingreso'!#REF!</definedName>
    <definedName name="_ftnref3" localSheetId="0">'CE Ingreso'!#REF!</definedName>
    <definedName name="_ftnref4" localSheetId="0">'CE Ingreso'!#REF!</definedName>
    <definedName name="A" localSheetId="9">[1]ECABR!#REF!</definedName>
    <definedName name="A">[1]ECABR!#REF!</definedName>
    <definedName name="A_impresión_IM" localSheetId="9">[1]ECABR!#REF!</definedName>
    <definedName name="A_impresión_IM">[1]ECABR!#REF!</definedName>
    <definedName name="abc" localSheetId="9">[2]TOTAL!#REF!</definedName>
    <definedName name="abc">[2]TOTAL!#REF!</definedName>
    <definedName name="_xlnm.Extract" localSheetId="9">[3]EGRESOS!#REF!</definedName>
    <definedName name="_xlnm.Extract">[3]EGRESOS!#REF!</definedName>
    <definedName name="_xlnm.Print_Area" localSheetId="0">'CE Ingreso'!$A$1:$H$123</definedName>
    <definedName name="_xlnm.Print_Area" localSheetId="6">COG!$A$1:$H$80</definedName>
    <definedName name="_xlnm.Print_Area" localSheetId="2">'CtasAdmvas 1'!$A$1:$G$123</definedName>
    <definedName name="_xlnm.Print_Area" localSheetId="5">CTG!$A$1:$G$14</definedName>
    <definedName name="_xlnm.Print_Area" localSheetId="1">EAI!$A$1:$H$46</definedName>
    <definedName name="_xlnm.Print_Area" localSheetId="9">'PPI (2)'!$B$1:$M$186</definedName>
    <definedName name="B" localSheetId="9">[3]EGRESOS!#REF!</definedName>
    <definedName name="B">[3]EGRESOS!#REF!</definedName>
    <definedName name="BASE" localSheetId="2">#REF!</definedName>
    <definedName name="BASE" localSheetId="9">#REF!</definedName>
    <definedName name="BASE">#REF!</definedName>
    <definedName name="_xlnm.Database" localSheetId="2">[5]REPORTO!#REF!</definedName>
    <definedName name="_xlnm.Database" localSheetId="9">[5]REPORTO!#REF!</definedName>
    <definedName name="_xlnm.Database">[5]REPORTO!#REF!</definedName>
    <definedName name="cba" localSheetId="9">[2]TOTAL!#REF!</definedName>
    <definedName name="cba">[2]TOTAL!#REF!</definedName>
    <definedName name="cie" localSheetId="9">[1]ECABR!#REF!</definedName>
    <definedName name="cie">[1]ECABR!#REF!</definedName>
    <definedName name="ELOY" localSheetId="2">#REF!</definedName>
    <definedName name="ELOY" localSheetId="9">#REF!</definedName>
    <definedName name="ELOY">#REF!</definedName>
    <definedName name="Fecha" localSheetId="2">#REF!</definedName>
    <definedName name="Fecha" localSheetId="9">#REF!</definedName>
    <definedName name="Fecha">#REF!</definedName>
    <definedName name="HF">[6]T1705HF!$B$20:$B$20</definedName>
    <definedName name="ju" localSheetId="9">[5]REPORTO!#REF!</definedName>
    <definedName name="ju">[5]REPORTO!#REF!</definedName>
    <definedName name="mao" localSheetId="9">[1]ECABR!#REF!</definedName>
    <definedName name="mao">[1]ECABR!#REF!</definedName>
    <definedName name="N" localSheetId="2">#REF!</definedName>
    <definedName name="N" localSheetId="9">#REF!</definedName>
    <definedName name="N">#REF!</definedName>
    <definedName name="REPORTO" localSheetId="2">#REF!</definedName>
    <definedName name="REPORTO" localSheetId="9">#REF!</definedName>
    <definedName name="REPORTO">#REF!</definedName>
    <definedName name="TCAIE">[7]CH1902!$B$20:$B$20</definedName>
    <definedName name="TCFEEIS" localSheetId="2">#REF!</definedName>
    <definedName name="TCFEEIS" localSheetId="9">#REF!</definedName>
    <definedName name="TCFEEIS">#REF!</definedName>
    <definedName name="_xlnm.Print_Titles" localSheetId="0">'CE Ingreso'!$1:$10</definedName>
    <definedName name="_xlnm.Print_Titles" localSheetId="6">COG!$1:$4</definedName>
    <definedName name="_xlnm.Print_Titles" localSheetId="2">'CtasAdmvas 1'!$1:$4</definedName>
    <definedName name="_xlnm.Print_Titles" localSheetId="5">CTG!$1:$4</definedName>
    <definedName name="TRASP" localSheetId="2">#REF!</definedName>
    <definedName name="TRASP" localSheetId="9">#REF!</definedName>
    <definedName name="TRASP">#REF!</definedName>
    <definedName name="U" localSheetId="2">#REF!</definedName>
    <definedName name="U" localSheetId="9">#REF!</definedName>
    <definedName name="U">#REF!</definedName>
    <definedName name="x" localSheetId="2">#REF!</definedName>
    <definedName name="x" localSheetId="9">#REF!</definedName>
    <definedName name="x">#REF!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8" i="10" l="1"/>
  <c r="E118" i="10"/>
  <c r="H117" i="10"/>
  <c r="E117" i="10"/>
  <c r="H116" i="10"/>
  <c r="E116" i="10"/>
  <c r="H115" i="10"/>
  <c r="E115" i="10"/>
  <c r="H114" i="10"/>
  <c r="E114" i="10"/>
  <c r="G113" i="10"/>
  <c r="H113" i="10" s="1"/>
  <c r="F113" i="10"/>
  <c r="D113" i="10"/>
  <c r="C113" i="10"/>
  <c r="E113" i="10" s="1"/>
  <c r="H112" i="10"/>
  <c r="E112" i="10"/>
  <c r="H111" i="10"/>
  <c r="E111" i="10"/>
  <c r="H110" i="10"/>
  <c r="E110" i="10"/>
  <c r="G109" i="10"/>
  <c r="F109" i="10"/>
  <c r="D109" i="10"/>
  <c r="E109" i="10" s="1"/>
  <c r="C109" i="10"/>
  <c r="H108" i="10"/>
  <c r="E108" i="10"/>
  <c r="H107" i="10"/>
  <c r="E107" i="10"/>
  <c r="H106" i="10"/>
  <c r="E106" i="10"/>
  <c r="H105" i="10"/>
  <c r="E105" i="10"/>
  <c r="H104" i="10"/>
  <c r="E104" i="10"/>
  <c r="G103" i="10"/>
  <c r="F103" i="10"/>
  <c r="D103" i="10"/>
  <c r="C103" i="10"/>
  <c r="H103" i="10" s="1"/>
  <c r="H102" i="10"/>
  <c r="E102" i="10"/>
  <c r="H101" i="10"/>
  <c r="E101" i="10"/>
  <c r="H100" i="10"/>
  <c r="E100" i="10"/>
  <c r="H99" i="10"/>
  <c r="E99" i="10"/>
  <c r="G98" i="10"/>
  <c r="H98" i="10" s="1"/>
  <c r="F98" i="10"/>
  <c r="F97" i="10" s="1"/>
  <c r="F95" i="10" s="1"/>
  <c r="D98" i="10"/>
  <c r="C98" i="10"/>
  <c r="E98" i="10" s="1"/>
  <c r="H96" i="10"/>
  <c r="E96" i="10"/>
  <c r="H94" i="10"/>
  <c r="E94" i="10"/>
  <c r="H93" i="10"/>
  <c r="E93" i="10"/>
  <c r="H92" i="10"/>
  <c r="E92" i="10"/>
  <c r="H91" i="10"/>
  <c r="E91" i="10"/>
  <c r="G90" i="10"/>
  <c r="H90" i="10" s="1"/>
  <c r="F90" i="10"/>
  <c r="D90" i="10"/>
  <c r="E90" i="10" s="1"/>
  <c r="C90" i="10"/>
  <c r="H89" i="10"/>
  <c r="E89" i="10"/>
  <c r="H88" i="10"/>
  <c r="E88" i="10"/>
  <c r="H87" i="10"/>
  <c r="E87" i="10"/>
  <c r="H86" i="10"/>
  <c r="E86" i="10"/>
  <c r="H85" i="10"/>
  <c r="E85" i="10"/>
  <c r="H84" i="10"/>
  <c r="E84" i="10"/>
  <c r="H83" i="10"/>
  <c r="E83" i="10"/>
  <c r="G82" i="10"/>
  <c r="H82" i="10" s="1"/>
  <c r="F82" i="10"/>
  <c r="D82" i="10"/>
  <c r="C82" i="10"/>
  <c r="H81" i="10"/>
  <c r="E81" i="10"/>
  <c r="H80" i="10"/>
  <c r="E80" i="10"/>
  <c r="H79" i="10"/>
  <c r="E79" i="10"/>
  <c r="G78" i="10"/>
  <c r="F78" i="10"/>
  <c r="E78" i="10"/>
  <c r="D78" i="10"/>
  <c r="C78" i="10"/>
  <c r="H76" i="10"/>
  <c r="E76" i="10"/>
  <c r="H75" i="10"/>
  <c r="E75" i="10"/>
  <c r="H74" i="10"/>
  <c r="E74" i="10"/>
  <c r="H73" i="10"/>
  <c r="E73" i="10"/>
  <c r="H72" i="10"/>
  <c r="E72" i="10"/>
  <c r="G71" i="10"/>
  <c r="F71" i="10"/>
  <c r="D71" i="10"/>
  <c r="C71" i="10"/>
  <c r="H71" i="10" s="1"/>
  <c r="H70" i="10"/>
  <c r="E70" i="10"/>
  <c r="H69" i="10"/>
  <c r="E69" i="10"/>
  <c r="H68" i="10"/>
  <c r="E68" i="10"/>
  <c r="H67" i="10"/>
  <c r="E67" i="10"/>
  <c r="H66" i="10"/>
  <c r="E66" i="10"/>
  <c r="G65" i="10"/>
  <c r="F65" i="10"/>
  <c r="D65" i="10"/>
  <c r="C65" i="10"/>
  <c r="H65" i="10" s="1"/>
  <c r="H64" i="10"/>
  <c r="E64" i="10"/>
  <c r="H63" i="10"/>
  <c r="E63" i="10"/>
  <c r="H62" i="10"/>
  <c r="E62" i="10"/>
  <c r="H61" i="10"/>
  <c r="E61" i="10"/>
  <c r="G60" i="10"/>
  <c r="F60" i="10"/>
  <c r="F59" i="10" s="1"/>
  <c r="F57" i="10" s="1"/>
  <c r="D60" i="10"/>
  <c r="D59" i="10" s="1"/>
  <c r="C60" i="10"/>
  <c r="E60" i="10" s="1"/>
  <c r="G59" i="10"/>
  <c r="H58" i="10"/>
  <c r="E58" i="10"/>
  <c r="G57" i="10"/>
  <c r="H56" i="10"/>
  <c r="E56" i="10"/>
  <c r="H55" i="10"/>
  <c r="E55" i="10"/>
  <c r="G54" i="10"/>
  <c r="F54" i="10"/>
  <c r="D54" i="10"/>
  <c r="C54" i="10"/>
  <c r="E54" i="10" s="1"/>
  <c r="H53" i="10"/>
  <c r="E53" i="10"/>
  <c r="H52" i="10"/>
  <c r="E52" i="10"/>
  <c r="H51" i="10"/>
  <c r="E51" i="10"/>
  <c r="G50" i="10"/>
  <c r="F50" i="10"/>
  <c r="D50" i="10"/>
  <c r="C50" i="10"/>
  <c r="E50" i="10" s="1"/>
  <c r="H49" i="10"/>
  <c r="E49" i="10"/>
  <c r="H48" i="10"/>
  <c r="E48" i="10"/>
  <c r="H47" i="10"/>
  <c r="E47" i="10"/>
  <c r="H46" i="10"/>
  <c r="E46" i="10"/>
  <c r="H45" i="10"/>
  <c r="E45" i="10"/>
  <c r="G44" i="10"/>
  <c r="H44" i="10" s="1"/>
  <c r="F44" i="10"/>
  <c r="F43" i="10" s="1"/>
  <c r="E44" i="10"/>
  <c r="D44" i="10"/>
  <c r="C44" i="10"/>
  <c r="C43" i="10" s="1"/>
  <c r="E43" i="10" s="1"/>
  <c r="D43" i="10"/>
  <c r="H42" i="10"/>
  <c r="E42" i="10"/>
  <c r="H41" i="10"/>
  <c r="E41" i="10"/>
  <c r="H40" i="10"/>
  <c r="E40" i="10"/>
  <c r="G39" i="10"/>
  <c r="H39" i="10" s="1"/>
  <c r="F39" i="10"/>
  <c r="D39" i="10"/>
  <c r="C39" i="10"/>
  <c r="E39" i="10" s="1"/>
  <c r="H38" i="10"/>
  <c r="E38" i="10"/>
  <c r="H37" i="10"/>
  <c r="E37" i="10"/>
  <c r="H36" i="10"/>
  <c r="E36" i="10"/>
  <c r="H35" i="10"/>
  <c r="E35" i="10"/>
  <c r="H34" i="10"/>
  <c r="E34" i="10"/>
  <c r="G33" i="10"/>
  <c r="H33" i="10" s="1"/>
  <c r="F33" i="10"/>
  <c r="D33" i="10"/>
  <c r="C33" i="10"/>
  <c r="H32" i="10"/>
  <c r="E32" i="10"/>
  <c r="H31" i="10"/>
  <c r="E31" i="10"/>
  <c r="H30" i="10"/>
  <c r="E30" i="10"/>
  <c r="H29" i="10"/>
  <c r="E29" i="10"/>
  <c r="H28" i="10"/>
  <c r="E28" i="10"/>
  <c r="H27" i="10"/>
  <c r="E27" i="10"/>
  <c r="G26" i="10"/>
  <c r="F26" i="10"/>
  <c r="D26" i="10"/>
  <c r="C26" i="10"/>
  <c r="H25" i="10"/>
  <c r="E25" i="10"/>
  <c r="H24" i="10"/>
  <c r="E24" i="10"/>
  <c r="H23" i="10"/>
  <c r="E23" i="10"/>
  <c r="G22" i="10"/>
  <c r="F22" i="10"/>
  <c r="F21" i="10" s="1"/>
  <c r="D22" i="10"/>
  <c r="C22" i="10"/>
  <c r="C21" i="10" s="1"/>
  <c r="E21" i="10" s="1"/>
  <c r="D21" i="10"/>
  <c r="H20" i="10"/>
  <c r="E20" i="10"/>
  <c r="H19" i="10"/>
  <c r="E19" i="10"/>
  <c r="G18" i="10"/>
  <c r="H18" i="10" s="1"/>
  <c r="F18" i="10"/>
  <c r="D18" i="10"/>
  <c r="C18" i="10"/>
  <c r="E18" i="10" s="1"/>
  <c r="H17" i="10"/>
  <c r="E17" i="10"/>
  <c r="H16" i="10"/>
  <c r="E16" i="10"/>
  <c r="G15" i="10"/>
  <c r="F15" i="10"/>
  <c r="D15" i="10"/>
  <c r="C15" i="10"/>
  <c r="H14" i="10"/>
  <c r="E14" i="10"/>
  <c r="G13" i="10"/>
  <c r="H13" i="10" s="1"/>
  <c r="F13" i="10"/>
  <c r="F12" i="10" s="1"/>
  <c r="F11" i="10" s="1"/>
  <c r="F10" i="10" s="1"/>
  <c r="E13" i="10"/>
  <c r="D13" i="10"/>
  <c r="C13" i="10"/>
  <c r="G12" i="10"/>
  <c r="D12" i="10"/>
  <c r="C12" i="10"/>
  <c r="E12" i="10" s="1"/>
  <c r="D11" i="10"/>
  <c r="H50" i="10" l="1"/>
  <c r="E71" i="10"/>
  <c r="E22" i="10"/>
  <c r="E65" i="10"/>
  <c r="G77" i="10"/>
  <c r="E103" i="10"/>
  <c r="C11" i="10"/>
  <c r="E11" i="10" s="1"/>
  <c r="E33" i="10"/>
  <c r="H54" i="10"/>
  <c r="G97" i="10"/>
  <c r="G95" i="10" s="1"/>
  <c r="H22" i="10"/>
  <c r="E15" i="10"/>
  <c r="D57" i="10"/>
  <c r="D10" i="10" s="1"/>
  <c r="D97" i="10"/>
  <c r="D95" i="10" s="1"/>
  <c r="D77" i="10" s="1"/>
  <c r="H26" i="10"/>
  <c r="F77" i="10"/>
  <c r="H15" i="10"/>
  <c r="H60" i="10"/>
  <c r="H109" i="10"/>
  <c r="F119" i="10"/>
  <c r="F9" i="10"/>
  <c r="H12" i="10"/>
  <c r="H78" i="10"/>
  <c r="G21" i="10"/>
  <c r="H21" i="10" s="1"/>
  <c r="E26" i="10"/>
  <c r="G43" i="10"/>
  <c r="H43" i="10" s="1"/>
  <c r="C59" i="10"/>
  <c r="H59" i="10" s="1"/>
  <c r="E82" i="10"/>
  <c r="C97" i="10"/>
  <c r="D119" i="10" l="1"/>
  <c r="D9" i="10"/>
  <c r="G11" i="10"/>
  <c r="E97" i="10"/>
  <c r="C95" i="10"/>
  <c r="E59" i="10"/>
  <c r="C57" i="10"/>
  <c r="H97" i="10"/>
  <c r="G10" i="10" l="1"/>
  <c r="H11" i="10"/>
  <c r="E57" i="10"/>
  <c r="H57" i="10"/>
  <c r="C10" i="10"/>
  <c r="E95" i="10"/>
  <c r="C77" i="10"/>
  <c r="H95" i="10"/>
  <c r="E77" i="10" l="1"/>
  <c r="H77" i="10"/>
  <c r="G119" i="10"/>
  <c r="G9" i="10"/>
  <c r="H10" i="10"/>
  <c r="C119" i="10"/>
  <c r="E119" i="10" s="1"/>
  <c r="E10" i="10"/>
  <c r="C9" i="10"/>
  <c r="E9" i="10" s="1"/>
  <c r="H9" i="10" l="1"/>
  <c r="H119" i="10"/>
  <c r="K181" i="9" l="1"/>
  <c r="L181" i="9" s="1"/>
  <c r="J181" i="9"/>
  <c r="I181" i="9"/>
  <c r="H181" i="9"/>
  <c r="M179" i="9"/>
  <c r="L179" i="9"/>
  <c r="G179" i="9"/>
  <c r="M178" i="9"/>
  <c r="L178" i="9"/>
  <c r="G178" i="9"/>
  <c r="M177" i="9"/>
  <c r="L177" i="9"/>
  <c r="G177" i="9"/>
  <c r="M176" i="9"/>
  <c r="L176" i="9"/>
  <c r="G176" i="9"/>
  <c r="M175" i="9"/>
  <c r="L175" i="9"/>
  <c r="G175" i="9"/>
  <c r="M174" i="9"/>
  <c r="L174" i="9"/>
  <c r="G174" i="9"/>
  <c r="M173" i="9"/>
  <c r="L173" i="9"/>
  <c r="G173" i="9"/>
  <c r="M172" i="9"/>
  <c r="L172" i="9"/>
  <c r="G172" i="9"/>
  <c r="M171" i="9"/>
  <c r="L171" i="9"/>
  <c r="G171" i="9"/>
  <c r="M170" i="9"/>
  <c r="L170" i="9"/>
  <c r="G170" i="9"/>
  <c r="M169" i="9"/>
  <c r="L169" i="9"/>
  <c r="G169" i="9"/>
  <c r="M168" i="9"/>
  <c r="L168" i="9"/>
  <c r="G168" i="9"/>
  <c r="M167" i="9"/>
  <c r="L167" i="9"/>
  <c r="G167" i="9"/>
  <c r="M166" i="9"/>
  <c r="L166" i="9"/>
  <c r="G166" i="9"/>
  <c r="M165" i="9"/>
  <c r="L165" i="9"/>
  <c r="G165" i="9"/>
  <c r="M164" i="9"/>
  <c r="L164" i="9"/>
  <c r="G164" i="9"/>
  <c r="M163" i="9"/>
  <c r="L163" i="9"/>
  <c r="G163" i="9"/>
  <c r="M162" i="9"/>
  <c r="L162" i="9"/>
  <c r="G162" i="9"/>
  <c r="M161" i="9"/>
  <c r="L161" i="9"/>
  <c r="G161" i="9"/>
  <c r="M160" i="9"/>
  <c r="L160" i="9"/>
  <c r="G160" i="9"/>
  <c r="K155" i="9"/>
  <c r="K183" i="9" s="1"/>
  <c r="J155" i="9"/>
  <c r="J183" i="9" s="1"/>
  <c r="I155" i="9"/>
  <c r="I183" i="9" s="1"/>
  <c r="H155" i="9"/>
  <c r="H183" i="9" s="1"/>
  <c r="M149" i="9"/>
  <c r="L149" i="9"/>
  <c r="G149" i="9"/>
  <c r="M148" i="9"/>
  <c r="L148" i="9"/>
  <c r="G148" i="9"/>
  <c r="M147" i="9"/>
  <c r="L147" i="9"/>
  <c r="G147" i="9"/>
  <c r="M146" i="9"/>
  <c r="L146" i="9"/>
  <c r="G146" i="9"/>
  <c r="M145" i="9"/>
  <c r="L145" i="9"/>
  <c r="G145" i="9"/>
  <c r="M144" i="9"/>
  <c r="L144" i="9"/>
  <c r="G144" i="9"/>
  <c r="M143" i="9"/>
  <c r="L143" i="9"/>
  <c r="G143" i="9"/>
  <c r="M142" i="9"/>
  <c r="L142" i="9"/>
  <c r="G142" i="9"/>
  <c r="M141" i="9"/>
  <c r="L141" i="9"/>
  <c r="G141" i="9"/>
  <c r="M140" i="9"/>
  <c r="L140" i="9"/>
  <c r="G140" i="9"/>
  <c r="M139" i="9"/>
  <c r="L139" i="9"/>
  <c r="G139" i="9"/>
  <c r="M138" i="9"/>
  <c r="L138" i="9"/>
  <c r="G138" i="9"/>
  <c r="M137" i="9"/>
  <c r="L137" i="9"/>
  <c r="G137" i="9"/>
  <c r="M136" i="9"/>
  <c r="L136" i="9"/>
  <c r="G136" i="9"/>
  <c r="M135" i="9"/>
  <c r="L135" i="9"/>
  <c r="G135" i="9"/>
  <c r="M134" i="9"/>
  <c r="L134" i="9"/>
  <c r="G134" i="9"/>
  <c r="M133" i="9"/>
  <c r="L133" i="9"/>
  <c r="G133" i="9"/>
  <c r="M132" i="9"/>
  <c r="L132" i="9"/>
  <c r="G132" i="9"/>
  <c r="M131" i="9"/>
  <c r="L131" i="9"/>
  <c r="G131" i="9"/>
  <c r="M130" i="9"/>
  <c r="L130" i="9"/>
  <c r="G130" i="9"/>
  <c r="M129" i="9"/>
  <c r="L129" i="9"/>
  <c r="G129" i="9"/>
  <c r="M128" i="9"/>
  <c r="L128" i="9"/>
  <c r="G128" i="9"/>
  <c r="M127" i="9"/>
  <c r="L127" i="9"/>
  <c r="G127" i="9"/>
  <c r="M126" i="9"/>
  <c r="L126" i="9"/>
  <c r="G126" i="9"/>
  <c r="M125" i="9"/>
  <c r="L125" i="9"/>
  <c r="G125" i="9"/>
  <c r="M124" i="9"/>
  <c r="L124" i="9"/>
  <c r="G124" i="9"/>
  <c r="M123" i="9"/>
  <c r="L123" i="9"/>
  <c r="G123" i="9"/>
  <c r="M122" i="9"/>
  <c r="L122" i="9"/>
  <c r="G122" i="9"/>
  <c r="M121" i="9"/>
  <c r="L121" i="9"/>
  <c r="G121" i="9"/>
  <c r="M120" i="9"/>
  <c r="L120" i="9"/>
  <c r="G120" i="9"/>
  <c r="M119" i="9"/>
  <c r="L119" i="9"/>
  <c r="G119" i="9"/>
  <c r="M118" i="9"/>
  <c r="L118" i="9"/>
  <c r="G118" i="9"/>
  <c r="M117" i="9"/>
  <c r="L117" i="9"/>
  <c r="G117" i="9"/>
  <c r="M116" i="9"/>
  <c r="L116" i="9"/>
  <c r="G116" i="9"/>
  <c r="M115" i="9"/>
  <c r="L115" i="9"/>
  <c r="G115" i="9"/>
  <c r="M114" i="9"/>
  <c r="L114" i="9"/>
  <c r="G114" i="9"/>
  <c r="M113" i="9"/>
  <c r="L113" i="9"/>
  <c r="G113" i="9"/>
  <c r="M112" i="9"/>
  <c r="L112" i="9"/>
  <c r="G112" i="9"/>
  <c r="M111" i="9"/>
  <c r="L111" i="9"/>
  <c r="G111" i="9"/>
  <c r="M110" i="9"/>
  <c r="L110" i="9"/>
  <c r="G110" i="9"/>
  <c r="M109" i="9"/>
  <c r="L109" i="9"/>
  <c r="G109" i="9"/>
  <c r="M108" i="9"/>
  <c r="L108" i="9"/>
  <c r="G108" i="9"/>
  <c r="M107" i="9"/>
  <c r="L107" i="9"/>
  <c r="G107" i="9"/>
  <c r="M106" i="9"/>
  <c r="L106" i="9"/>
  <c r="G106" i="9"/>
  <c r="M105" i="9"/>
  <c r="L105" i="9"/>
  <c r="G105" i="9"/>
  <c r="M104" i="9"/>
  <c r="L104" i="9"/>
  <c r="G104" i="9"/>
  <c r="M103" i="9"/>
  <c r="L103" i="9"/>
  <c r="G103" i="9"/>
  <c r="M102" i="9"/>
  <c r="L102" i="9"/>
  <c r="G102" i="9"/>
  <c r="M101" i="9"/>
  <c r="L101" i="9"/>
  <c r="G101" i="9"/>
  <c r="M100" i="9"/>
  <c r="L100" i="9"/>
  <c r="G100" i="9"/>
  <c r="M99" i="9"/>
  <c r="L99" i="9"/>
  <c r="G99" i="9"/>
  <c r="M98" i="9"/>
  <c r="L98" i="9"/>
  <c r="G98" i="9"/>
  <c r="M97" i="9"/>
  <c r="L97" i="9"/>
  <c r="G97" i="9"/>
  <c r="M90" i="9"/>
  <c r="L90" i="9"/>
  <c r="G90" i="9"/>
  <c r="M89" i="9"/>
  <c r="L89" i="9"/>
  <c r="G89" i="9"/>
  <c r="M88" i="9"/>
  <c r="L88" i="9"/>
  <c r="G88" i="9"/>
  <c r="M87" i="9"/>
  <c r="L87" i="9"/>
  <c r="G87" i="9"/>
  <c r="M86" i="9"/>
  <c r="L86" i="9"/>
  <c r="G86" i="9"/>
  <c r="M85" i="9"/>
  <c r="L85" i="9"/>
  <c r="G85" i="9"/>
  <c r="M84" i="9"/>
  <c r="L84" i="9"/>
  <c r="G84" i="9"/>
  <c r="M83" i="9"/>
  <c r="L83" i="9"/>
  <c r="G83" i="9"/>
  <c r="M82" i="9"/>
  <c r="L82" i="9"/>
  <c r="G82" i="9"/>
  <c r="M81" i="9"/>
  <c r="L81" i="9"/>
  <c r="G81" i="9"/>
  <c r="M80" i="9"/>
  <c r="L80" i="9"/>
  <c r="G80" i="9"/>
  <c r="M79" i="9"/>
  <c r="L79" i="9"/>
  <c r="G79" i="9"/>
  <c r="M78" i="9"/>
  <c r="L78" i="9"/>
  <c r="G78" i="9"/>
  <c r="M77" i="9"/>
  <c r="L77" i="9"/>
  <c r="G77" i="9"/>
  <c r="M76" i="9"/>
  <c r="L76" i="9"/>
  <c r="G76" i="9"/>
  <c r="M75" i="9"/>
  <c r="L75" i="9"/>
  <c r="G75" i="9"/>
  <c r="M74" i="9"/>
  <c r="L74" i="9"/>
  <c r="G74" i="9"/>
  <c r="M73" i="9"/>
  <c r="L73" i="9"/>
  <c r="G73" i="9"/>
  <c r="M72" i="9"/>
  <c r="L72" i="9"/>
  <c r="G72" i="9"/>
  <c r="M71" i="9"/>
  <c r="L71" i="9"/>
  <c r="G71" i="9"/>
  <c r="M70" i="9"/>
  <c r="L70" i="9"/>
  <c r="G70" i="9"/>
  <c r="M69" i="9"/>
  <c r="L69" i="9"/>
  <c r="G69" i="9"/>
  <c r="M68" i="9"/>
  <c r="L68" i="9"/>
  <c r="G68" i="9"/>
  <c r="M67" i="9"/>
  <c r="L67" i="9"/>
  <c r="G67" i="9"/>
  <c r="M66" i="9"/>
  <c r="L66" i="9"/>
  <c r="G66" i="9"/>
  <c r="M65" i="9"/>
  <c r="L65" i="9"/>
  <c r="G65" i="9"/>
  <c r="M64" i="9"/>
  <c r="L64" i="9"/>
  <c r="G64" i="9"/>
  <c r="M63" i="9"/>
  <c r="L63" i="9"/>
  <c r="G63" i="9"/>
  <c r="M62" i="9"/>
  <c r="L62" i="9"/>
  <c r="G62" i="9"/>
  <c r="M61" i="9"/>
  <c r="L61" i="9"/>
  <c r="G61" i="9"/>
  <c r="M60" i="9"/>
  <c r="L60" i="9"/>
  <c r="G60" i="9"/>
  <c r="M59" i="9"/>
  <c r="L59" i="9"/>
  <c r="G59" i="9"/>
  <c r="M58" i="9"/>
  <c r="L58" i="9"/>
  <c r="G58" i="9"/>
  <c r="M57" i="9"/>
  <c r="L57" i="9"/>
  <c r="G57" i="9"/>
  <c r="M56" i="9"/>
  <c r="L56" i="9"/>
  <c r="G56" i="9"/>
  <c r="M55" i="9"/>
  <c r="L55" i="9"/>
  <c r="G55" i="9"/>
  <c r="M54" i="9"/>
  <c r="L54" i="9"/>
  <c r="G54" i="9"/>
  <c r="M53" i="9"/>
  <c r="L53" i="9"/>
  <c r="G53" i="9"/>
  <c r="M52" i="9"/>
  <c r="L52" i="9"/>
  <c r="G52" i="9"/>
  <c r="M51" i="9"/>
  <c r="L51" i="9"/>
  <c r="G51" i="9"/>
  <c r="M50" i="9"/>
  <c r="L50" i="9"/>
  <c r="G50" i="9"/>
  <c r="M49" i="9"/>
  <c r="L49" i="9"/>
  <c r="G49" i="9"/>
  <c r="M42" i="9"/>
  <c r="L42" i="9"/>
  <c r="G42" i="9"/>
  <c r="M41" i="9"/>
  <c r="L41" i="9"/>
  <c r="G41" i="9"/>
  <c r="M40" i="9"/>
  <c r="L40" i="9"/>
  <c r="G40" i="9"/>
  <c r="M39" i="9"/>
  <c r="L39" i="9"/>
  <c r="G39" i="9"/>
  <c r="M38" i="9"/>
  <c r="L38" i="9"/>
  <c r="G38" i="9"/>
  <c r="M37" i="9"/>
  <c r="L37" i="9"/>
  <c r="G37" i="9"/>
  <c r="M36" i="9"/>
  <c r="L36" i="9"/>
  <c r="G36" i="9"/>
  <c r="M35" i="9"/>
  <c r="L35" i="9"/>
  <c r="G35" i="9"/>
  <c r="M34" i="9"/>
  <c r="L34" i="9"/>
  <c r="G34" i="9"/>
  <c r="M33" i="9"/>
  <c r="L33" i="9"/>
  <c r="G33" i="9"/>
  <c r="M32" i="9"/>
  <c r="L32" i="9"/>
  <c r="G32" i="9"/>
  <c r="M31" i="9"/>
  <c r="L31" i="9"/>
  <c r="G31" i="9"/>
  <c r="M30" i="9"/>
  <c r="L30" i="9"/>
  <c r="G30" i="9"/>
  <c r="M29" i="9"/>
  <c r="L29" i="9"/>
  <c r="G29" i="9"/>
  <c r="M28" i="9"/>
  <c r="L28" i="9"/>
  <c r="G28" i="9"/>
  <c r="M27" i="9"/>
  <c r="L27" i="9"/>
  <c r="G27" i="9"/>
  <c r="M26" i="9"/>
  <c r="L26" i="9"/>
  <c r="G26" i="9"/>
  <c r="M25" i="9"/>
  <c r="L25" i="9"/>
  <c r="G25" i="9"/>
  <c r="M24" i="9"/>
  <c r="L24" i="9"/>
  <c r="G24" i="9"/>
  <c r="M23" i="9"/>
  <c r="L23" i="9"/>
  <c r="G23" i="9"/>
  <c r="M22" i="9"/>
  <c r="L22" i="9"/>
  <c r="G22" i="9"/>
  <c r="M21" i="9"/>
  <c r="L21" i="9"/>
  <c r="G21" i="9"/>
  <c r="M20" i="9"/>
  <c r="L20" i="9"/>
  <c r="G20" i="9"/>
  <c r="M19" i="9"/>
  <c r="L19" i="9"/>
  <c r="G19" i="9"/>
  <c r="M18" i="9"/>
  <c r="L18" i="9"/>
  <c r="G18" i="9"/>
  <c r="M17" i="9"/>
  <c r="L17" i="9"/>
  <c r="G17" i="9"/>
  <c r="M16" i="9"/>
  <c r="L16" i="9"/>
  <c r="G16" i="9"/>
  <c r="M15" i="9"/>
  <c r="L15" i="9"/>
  <c r="G15" i="9"/>
  <c r="M14" i="9"/>
  <c r="L14" i="9"/>
  <c r="G14" i="9"/>
  <c r="M13" i="9"/>
  <c r="L13" i="9"/>
  <c r="G13" i="9"/>
  <c r="M12" i="9"/>
  <c r="L12" i="9"/>
  <c r="G12" i="9"/>
  <c r="M11" i="9"/>
  <c r="L11" i="9"/>
  <c r="G11" i="9"/>
  <c r="M10" i="9"/>
  <c r="L10" i="9"/>
  <c r="G10" i="9"/>
  <c r="M9" i="9"/>
  <c r="L9" i="9"/>
  <c r="G9" i="9"/>
  <c r="G155" i="9" s="1"/>
  <c r="F34" i="8"/>
  <c r="I34" i="8" s="1"/>
  <c r="F33" i="8"/>
  <c r="I33" i="8" s="1"/>
  <c r="F32" i="8"/>
  <c r="I32" i="8" s="1"/>
  <c r="F31" i="8"/>
  <c r="H30" i="8"/>
  <c r="G30" i="8"/>
  <c r="E30" i="8"/>
  <c r="D30" i="8"/>
  <c r="F29" i="8"/>
  <c r="I29" i="8" s="1"/>
  <c r="F28" i="8"/>
  <c r="F25" i="8" s="1"/>
  <c r="F27" i="8"/>
  <c r="I27" i="8" s="1"/>
  <c r="F26" i="8"/>
  <c r="I26" i="8" s="1"/>
  <c r="H25" i="8"/>
  <c r="G25" i="8"/>
  <c r="E25" i="8"/>
  <c r="D25" i="8"/>
  <c r="F24" i="8"/>
  <c r="I24" i="8" s="1"/>
  <c r="F23" i="8"/>
  <c r="F22" i="8" s="1"/>
  <c r="H22" i="8"/>
  <c r="G22" i="8"/>
  <c r="E22" i="8"/>
  <c r="D22" i="8"/>
  <c r="I21" i="8"/>
  <c r="F21" i="8"/>
  <c r="F20" i="8"/>
  <c r="F18" i="8" s="1"/>
  <c r="F19" i="8"/>
  <c r="I19" i="8" s="1"/>
  <c r="H18" i="8"/>
  <c r="G18" i="8"/>
  <c r="E18" i="8"/>
  <c r="D18" i="8"/>
  <c r="F17" i="8"/>
  <c r="I17" i="8" s="1"/>
  <c r="F16" i="8"/>
  <c r="I16" i="8" s="1"/>
  <c r="I15" i="8"/>
  <c r="F15" i="8"/>
  <c r="F14" i="8"/>
  <c r="I14" i="8" s="1"/>
  <c r="F13" i="8"/>
  <c r="I13" i="8" s="1"/>
  <c r="F12" i="8"/>
  <c r="I12" i="8" s="1"/>
  <c r="I11" i="8"/>
  <c r="F11" i="8"/>
  <c r="F10" i="8"/>
  <c r="H9" i="8"/>
  <c r="G9" i="8"/>
  <c r="E9" i="8"/>
  <c r="D9" i="8"/>
  <c r="F8" i="8"/>
  <c r="F7" i="8"/>
  <c r="I7" i="8" s="1"/>
  <c r="H6" i="8"/>
  <c r="H35" i="8" s="1"/>
  <c r="G6" i="8"/>
  <c r="E6" i="8"/>
  <c r="D6" i="8"/>
  <c r="H36" i="7"/>
  <c r="H35" i="7"/>
  <c r="H34" i="7"/>
  <c r="H33" i="7"/>
  <c r="G32" i="7"/>
  <c r="F32" i="7"/>
  <c r="D32" i="7"/>
  <c r="C32" i="7"/>
  <c r="E32" i="7" s="1"/>
  <c r="H32" i="7" s="1"/>
  <c r="H31" i="7"/>
  <c r="H30" i="7"/>
  <c r="H29" i="7"/>
  <c r="H28" i="7"/>
  <c r="H27" i="7"/>
  <c r="H26" i="7"/>
  <c r="H25" i="7"/>
  <c r="H24" i="7"/>
  <c r="H23" i="7"/>
  <c r="G22" i="7"/>
  <c r="F22" i="7"/>
  <c r="E22" i="7"/>
  <c r="H22" i="7" s="1"/>
  <c r="D22" i="7"/>
  <c r="C22" i="7"/>
  <c r="H21" i="7"/>
  <c r="H20" i="7"/>
  <c r="H19" i="7"/>
  <c r="H18" i="7"/>
  <c r="E17" i="7"/>
  <c r="H17" i="7" s="1"/>
  <c r="H16" i="7"/>
  <c r="H15" i="7"/>
  <c r="G14" i="7"/>
  <c r="F14" i="7"/>
  <c r="D14" i="7"/>
  <c r="D37" i="7" s="1"/>
  <c r="C14" i="7"/>
  <c r="H13" i="7"/>
  <c r="H12" i="7"/>
  <c r="H11" i="7"/>
  <c r="H10" i="7"/>
  <c r="H9" i="7"/>
  <c r="H8" i="7"/>
  <c r="H7" i="7"/>
  <c r="H6" i="7"/>
  <c r="G5" i="7"/>
  <c r="G37" i="7" s="1"/>
  <c r="F5" i="7"/>
  <c r="F37" i="7" s="1"/>
  <c r="D5" i="7"/>
  <c r="C5" i="7"/>
  <c r="E5" i="7" s="1"/>
  <c r="F10" i="6"/>
  <c r="E10" i="6"/>
  <c r="C10" i="6"/>
  <c r="B10" i="6"/>
  <c r="G9" i="6"/>
  <c r="G8" i="6"/>
  <c r="G7" i="6"/>
  <c r="D6" i="6"/>
  <c r="G6" i="6" s="1"/>
  <c r="D5" i="6"/>
  <c r="D10" i="6" s="1"/>
  <c r="E76" i="5"/>
  <c r="H76" i="5" s="1"/>
  <c r="E75" i="5"/>
  <c r="H75" i="5" s="1"/>
  <c r="E74" i="5"/>
  <c r="H74" i="5" s="1"/>
  <c r="E73" i="5"/>
  <c r="H73" i="5" s="1"/>
  <c r="E72" i="5"/>
  <c r="H72" i="5" s="1"/>
  <c r="E71" i="5"/>
  <c r="H71" i="5" s="1"/>
  <c r="E70" i="5"/>
  <c r="H70" i="5" s="1"/>
  <c r="G69" i="5"/>
  <c r="F69" i="5"/>
  <c r="E69" i="5"/>
  <c r="D69" i="5"/>
  <c r="C69" i="5"/>
  <c r="E68" i="5"/>
  <c r="H68" i="5" s="1"/>
  <c r="E67" i="5"/>
  <c r="H67" i="5" s="1"/>
  <c r="E66" i="5"/>
  <c r="H66" i="5" s="1"/>
  <c r="G65" i="5"/>
  <c r="F65" i="5"/>
  <c r="D65" i="5"/>
  <c r="E65" i="5" s="1"/>
  <c r="C65" i="5"/>
  <c r="E64" i="5"/>
  <c r="H64" i="5" s="1"/>
  <c r="E63" i="5"/>
  <c r="H63" i="5" s="1"/>
  <c r="E62" i="5"/>
  <c r="H62" i="5" s="1"/>
  <c r="H61" i="5"/>
  <c r="E61" i="5"/>
  <c r="E60" i="5"/>
  <c r="H60" i="5" s="1"/>
  <c r="E59" i="5"/>
  <c r="H59" i="5" s="1"/>
  <c r="E58" i="5"/>
  <c r="H58" i="5" s="1"/>
  <c r="G57" i="5"/>
  <c r="F57" i="5"/>
  <c r="D57" i="5"/>
  <c r="E57" i="5" s="1"/>
  <c r="C57" i="5"/>
  <c r="E56" i="5"/>
  <c r="H56" i="5" s="1"/>
  <c r="H55" i="5"/>
  <c r="E55" i="5"/>
  <c r="E54" i="5"/>
  <c r="H54" i="5" s="1"/>
  <c r="G53" i="5"/>
  <c r="F53" i="5"/>
  <c r="D53" i="5"/>
  <c r="E53" i="5" s="1"/>
  <c r="C53" i="5"/>
  <c r="E52" i="5"/>
  <c r="H52" i="5" s="1"/>
  <c r="E51" i="5"/>
  <c r="H51" i="5" s="1"/>
  <c r="E50" i="5"/>
  <c r="H50" i="5" s="1"/>
  <c r="E49" i="5"/>
  <c r="H49" i="5" s="1"/>
  <c r="E48" i="5"/>
  <c r="H48" i="5" s="1"/>
  <c r="E47" i="5"/>
  <c r="H47" i="5" s="1"/>
  <c r="E46" i="5"/>
  <c r="H46" i="5" s="1"/>
  <c r="H45" i="5"/>
  <c r="E45" i="5"/>
  <c r="E44" i="5"/>
  <c r="H44" i="5" s="1"/>
  <c r="G43" i="5"/>
  <c r="F43" i="5"/>
  <c r="D43" i="5"/>
  <c r="C43" i="5"/>
  <c r="E42" i="5"/>
  <c r="H42" i="5" s="1"/>
  <c r="E41" i="5"/>
  <c r="H41" i="5" s="1"/>
  <c r="E40" i="5"/>
  <c r="H40" i="5" s="1"/>
  <c r="E39" i="5"/>
  <c r="H39" i="5" s="1"/>
  <c r="E38" i="5"/>
  <c r="H38" i="5" s="1"/>
  <c r="E37" i="5"/>
  <c r="H37" i="5" s="1"/>
  <c r="E36" i="5"/>
  <c r="H36" i="5" s="1"/>
  <c r="H35" i="5"/>
  <c r="E35" i="5"/>
  <c r="E34" i="5"/>
  <c r="H34" i="5" s="1"/>
  <c r="G33" i="5"/>
  <c r="F33" i="5"/>
  <c r="D33" i="5"/>
  <c r="C33" i="5"/>
  <c r="E32" i="5"/>
  <c r="H32" i="5" s="1"/>
  <c r="E31" i="5"/>
  <c r="H31" i="5" s="1"/>
  <c r="E30" i="5"/>
  <c r="H30" i="5" s="1"/>
  <c r="H29" i="5"/>
  <c r="E29" i="5"/>
  <c r="E28" i="5"/>
  <c r="H28" i="5" s="1"/>
  <c r="E27" i="5"/>
  <c r="H27" i="5" s="1"/>
  <c r="E26" i="5"/>
  <c r="H26" i="5" s="1"/>
  <c r="E25" i="5"/>
  <c r="H25" i="5" s="1"/>
  <c r="E24" i="5"/>
  <c r="H24" i="5" s="1"/>
  <c r="G23" i="5"/>
  <c r="F23" i="5"/>
  <c r="D23" i="5"/>
  <c r="C23" i="5"/>
  <c r="E22" i="5"/>
  <c r="H22" i="5" s="1"/>
  <c r="E21" i="5"/>
  <c r="H21" i="5" s="1"/>
  <c r="H20" i="5"/>
  <c r="E20" i="5"/>
  <c r="E19" i="5"/>
  <c r="H19" i="5" s="1"/>
  <c r="E18" i="5"/>
  <c r="H18" i="5" s="1"/>
  <c r="E17" i="5"/>
  <c r="H17" i="5" s="1"/>
  <c r="H16" i="5"/>
  <c r="E16" i="5"/>
  <c r="H15" i="5"/>
  <c r="E15" i="5"/>
  <c r="E14" i="5"/>
  <c r="H14" i="5" s="1"/>
  <c r="G13" i="5"/>
  <c r="F13" i="5"/>
  <c r="D13" i="5"/>
  <c r="E13" i="5" s="1"/>
  <c r="C13" i="5"/>
  <c r="E12" i="5"/>
  <c r="H12" i="5" s="1"/>
  <c r="E11" i="5"/>
  <c r="H11" i="5" s="1"/>
  <c r="E10" i="5"/>
  <c r="H10" i="5" s="1"/>
  <c r="E9" i="5"/>
  <c r="H9" i="5" s="1"/>
  <c r="E8" i="5"/>
  <c r="E7" i="5"/>
  <c r="H7" i="5" s="1"/>
  <c r="E6" i="5"/>
  <c r="H6" i="5" s="1"/>
  <c r="G5" i="5"/>
  <c r="G77" i="5" s="1"/>
  <c r="F5" i="5"/>
  <c r="D5" i="5"/>
  <c r="D77" i="5" s="1"/>
  <c r="C5" i="5"/>
  <c r="C77" i="5" s="1"/>
  <c r="F12" i="4"/>
  <c r="E12" i="4"/>
  <c r="C12" i="4"/>
  <c r="B12" i="4"/>
  <c r="D11" i="4"/>
  <c r="G11" i="4" s="1"/>
  <c r="D10" i="4"/>
  <c r="G10" i="4" s="1"/>
  <c r="D9" i="4"/>
  <c r="G9" i="4" s="1"/>
  <c r="D8" i="4"/>
  <c r="G8" i="4" s="1"/>
  <c r="D7" i="4"/>
  <c r="G7" i="4" s="1"/>
  <c r="D6" i="4"/>
  <c r="G6" i="4" s="1"/>
  <c r="G5" i="4"/>
  <c r="D5" i="4"/>
  <c r="F9" i="3"/>
  <c r="E9" i="3"/>
  <c r="C9" i="3"/>
  <c r="B9" i="3"/>
  <c r="G8" i="3"/>
  <c r="D8" i="3"/>
  <c r="D7" i="3"/>
  <c r="G7" i="3" s="1"/>
  <c r="D6" i="3"/>
  <c r="G6" i="3" s="1"/>
  <c r="D5" i="3"/>
  <c r="F121" i="2"/>
  <c r="E121" i="2"/>
  <c r="C121" i="2"/>
  <c r="B121" i="2"/>
  <c r="D119" i="2"/>
  <c r="G119" i="2" s="1"/>
  <c r="D118" i="2"/>
  <c r="G118" i="2" s="1"/>
  <c r="D117" i="2"/>
  <c r="G117" i="2" s="1"/>
  <c r="D116" i="2"/>
  <c r="G116" i="2" s="1"/>
  <c r="D115" i="2"/>
  <c r="G115" i="2" s="1"/>
  <c r="D114" i="2"/>
  <c r="G114" i="2" s="1"/>
  <c r="D113" i="2"/>
  <c r="G113" i="2" s="1"/>
  <c r="D112" i="2"/>
  <c r="G112" i="2" s="1"/>
  <c r="D111" i="2"/>
  <c r="G111" i="2" s="1"/>
  <c r="D110" i="2"/>
  <c r="G110" i="2" s="1"/>
  <c r="D109" i="2"/>
  <c r="G109" i="2" s="1"/>
  <c r="D108" i="2"/>
  <c r="G108" i="2" s="1"/>
  <c r="D107" i="2"/>
  <c r="G107" i="2" s="1"/>
  <c r="D106" i="2"/>
  <c r="G106" i="2" s="1"/>
  <c r="D105" i="2"/>
  <c r="G105" i="2" s="1"/>
  <c r="D104" i="2"/>
  <c r="G104" i="2" s="1"/>
  <c r="D103" i="2"/>
  <c r="G103" i="2" s="1"/>
  <c r="D102" i="2"/>
  <c r="G102" i="2" s="1"/>
  <c r="D101" i="2"/>
  <c r="G101" i="2" s="1"/>
  <c r="D100" i="2"/>
  <c r="G100" i="2" s="1"/>
  <c r="G99" i="2"/>
  <c r="D99" i="2"/>
  <c r="D98" i="2"/>
  <c r="G98" i="2" s="1"/>
  <c r="D97" i="2"/>
  <c r="G97" i="2" s="1"/>
  <c r="D96" i="2"/>
  <c r="G96" i="2" s="1"/>
  <c r="D95" i="2"/>
  <c r="G95" i="2" s="1"/>
  <c r="D94" i="2"/>
  <c r="G94" i="2" s="1"/>
  <c r="D93" i="2"/>
  <c r="G93" i="2" s="1"/>
  <c r="D92" i="2"/>
  <c r="G92" i="2" s="1"/>
  <c r="D91" i="2"/>
  <c r="G91" i="2" s="1"/>
  <c r="D90" i="2"/>
  <c r="G90" i="2" s="1"/>
  <c r="D89" i="2"/>
  <c r="G89" i="2" s="1"/>
  <c r="G88" i="2"/>
  <c r="D88" i="2"/>
  <c r="D87" i="2"/>
  <c r="G87" i="2" s="1"/>
  <c r="D86" i="2"/>
  <c r="G86" i="2" s="1"/>
  <c r="D85" i="2"/>
  <c r="G85" i="2" s="1"/>
  <c r="D84" i="2"/>
  <c r="G84" i="2" s="1"/>
  <c r="D83" i="2"/>
  <c r="G83" i="2" s="1"/>
  <c r="D82" i="2"/>
  <c r="G82" i="2" s="1"/>
  <c r="D81" i="2"/>
  <c r="G81" i="2" s="1"/>
  <c r="D80" i="2"/>
  <c r="G80" i="2" s="1"/>
  <c r="D79" i="2"/>
  <c r="G79" i="2" s="1"/>
  <c r="D78" i="2"/>
  <c r="G78" i="2" s="1"/>
  <c r="D77" i="2"/>
  <c r="G77" i="2" s="1"/>
  <c r="D76" i="2"/>
  <c r="G76" i="2" s="1"/>
  <c r="D75" i="2"/>
  <c r="G75" i="2" s="1"/>
  <c r="D74" i="2"/>
  <c r="G74" i="2" s="1"/>
  <c r="D73" i="2"/>
  <c r="G73" i="2" s="1"/>
  <c r="G72" i="2"/>
  <c r="D72" i="2"/>
  <c r="D71" i="2"/>
  <c r="G71" i="2" s="1"/>
  <c r="D70" i="2"/>
  <c r="G70" i="2" s="1"/>
  <c r="D69" i="2"/>
  <c r="G69" i="2" s="1"/>
  <c r="D68" i="2"/>
  <c r="G68" i="2" s="1"/>
  <c r="D67" i="2"/>
  <c r="G67" i="2" s="1"/>
  <c r="D66" i="2"/>
  <c r="G66" i="2" s="1"/>
  <c r="D65" i="2"/>
  <c r="G65" i="2" s="1"/>
  <c r="G64" i="2"/>
  <c r="D64" i="2"/>
  <c r="D63" i="2"/>
  <c r="G63" i="2" s="1"/>
  <c r="D62" i="2"/>
  <c r="G62" i="2" s="1"/>
  <c r="D61" i="2"/>
  <c r="G61" i="2" s="1"/>
  <c r="D60" i="2"/>
  <c r="G60" i="2" s="1"/>
  <c r="D59" i="2"/>
  <c r="G59" i="2" s="1"/>
  <c r="D58" i="2"/>
  <c r="G58" i="2" s="1"/>
  <c r="D57" i="2"/>
  <c r="G57" i="2" s="1"/>
  <c r="D56" i="2"/>
  <c r="G56" i="2" s="1"/>
  <c r="D55" i="2"/>
  <c r="G55" i="2" s="1"/>
  <c r="D54" i="2"/>
  <c r="G54" i="2" s="1"/>
  <c r="D53" i="2"/>
  <c r="G53" i="2" s="1"/>
  <c r="D52" i="2"/>
  <c r="G52" i="2" s="1"/>
  <c r="D51" i="2"/>
  <c r="G51" i="2" s="1"/>
  <c r="D50" i="2"/>
  <c r="G50" i="2" s="1"/>
  <c r="D49" i="2"/>
  <c r="G49" i="2" s="1"/>
  <c r="D48" i="2"/>
  <c r="G48" i="2" s="1"/>
  <c r="D47" i="2"/>
  <c r="G47" i="2" s="1"/>
  <c r="D46" i="2"/>
  <c r="G46" i="2" s="1"/>
  <c r="D45" i="2"/>
  <c r="G45" i="2" s="1"/>
  <c r="G44" i="2"/>
  <c r="D44" i="2"/>
  <c r="D43" i="2"/>
  <c r="G43" i="2" s="1"/>
  <c r="D42" i="2"/>
  <c r="G42" i="2" s="1"/>
  <c r="D41" i="2"/>
  <c r="G41" i="2" s="1"/>
  <c r="G40" i="2"/>
  <c r="D40" i="2"/>
  <c r="D39" i="2"/>
  <c r="G39" i="2" s="1"/>
  <c r="D38" i="2"/>
  <c r="G38" i="2" s="1"/>
  <c r="D37" i="2"/>
  <c r="G37" i="2" s="1"/>
  <c r="D36" i="2"/>
  <c r="G36" i="2" s="1"/>
  <c r="D35" i="2"/>
  <c r="G35" i="2" s="1"/>
  <c r="D34" i="2"/>
  <c r="G34" i="2" s="1"/>
  <c r="D33" i="2"/>
  <c r="G33" i="2" s="1"/>
  <c r="D32" i="2"/>
  <c r="G32" i="2" s="1"/>
  <c r="D31" i="2"/>
  <c r="G31" i="2" s="1"/>
  <c r="D30" i="2"/>
  <c r="G30" i="2" s="1"/>
  <c r="D29" i="2"/>
  <c r="G29" i="2" s="1"/>
  <c r="D28" i="2"/>
  <c r="G28" i="2" s="1"/>
  <c r="D27" i="2"/>
  <c r="G27" i="2" s="1"/>
  <c r="D26" i="2"/>
  <c r="G26" i="2" s="1"/>
  <c r="D25" i="2"/>
  <c r="G25" i="2" s="1"/>
  <c r="D24" i="2"/>
  <c r="G24" i="2" s="1"/>
  <c r="D23" i="2"/>
  <c r="G23" i="2" s="1"/>
  <c r="D22" i="2"/>
  <c r="G22" i="2" s="1"/>
  <c r="D21" i="2"/>
  <c r="G21" i="2" s="1"/>
  <c r="D20" i="2"/>
  <c r="G20" i="2" s="1"/>
  <c r="D19" i="2"/>
  <c r="G19" i="2" s="1"/>
  <c r="D18" i="2"/>
  <c r="G18" i="2" s="1"/>
  <c r="D17" i="2"/>
  <c r="G17" i="2" s="1"/>
  <c r="D16" i="2"/>
  <c r="G16" i="2" s="1"/>
  <c r="D15" i="2"/>
  <c r="G15" i="2" s="1"/>
  <c r="D14" i="2"/>
  <c r="G14" i="2" s="1"/>
  <c r="D13" i="2"/>
  <c r="G13" i="2" s="1"/>
  <c r="G12" i="2"/>
  <c r="D12" i="2"/>
  <c r="D11" i="2"/>
  <c r="G11" i="2" s="1"/>
  <c r="D10" i="2"/>
  <c r="G10" i="2" s="1"/>
  <c r="D9" i="2"/>
  <c r="G9" i="2" s="1"/>
  <c r="G8" i="2"/>
  <c r="D8" i="2"/>
  <c r="D7" i="2"/>
  <c r="G7" i="2" s="1"/>
  <c r="D6" i="2"/>
  <c r="G6" i="2" s="1"/>
  <c r="D5" i="2"/>
  <c r="H38" i="1"/>
  <c r="H37" i="1" s="1"/>
  <c r="H39" i="1" s="1"/>
  <c r="E38" i="1"/>
  <c r="G37" i="1"/>
  <c r="F37" i="1"/>
  <c r="C37" i="1"/>
  <c r="H35" i="1"/>
  <c r="E35" i="1"/>
  <c r="H34" i="1"/>
  <c r="E34" i="1"/>
  <c r="E31" i="1" s="1"/>
  <c r="H31" i="1"/>
  <c r="G31" i="1"/>
  <c r="F31" i="1"/>
  <c r="D31" i="1"/>
  <c r="C31" i="1"/>
  <c r="H28" i="1"/>
  <c r="E28" i="1"/>
  <c r="E21" i="1" s="1"/>
  <c r="H21" i="1"/>
  <c r="G21" i="1"/>
  <c r="G39" i="1" s="1"/>
  <c r="F21" i="1"/>
  <c r="F39" i="1" s="1"/>
  <c r="D21" i="1"/>
  <c r="D39" i="1" s="1"/>
  <c r="C21" i="1"/>
  <c r="C39" i="1" s="1"/>
  <c r="G16" i="1"/>
  <c r="F16" i="1"/>
  <c r="D16" i="1"/>
  <c r="C16" i="1"/>
  <c r="H15" i="1"/>
  <c r="H14" i="1"/>
  <c r="H13" i="1"/>
  <c r="E13" i="1"/>
  <c r="H12" i="1"/>
  <c r="E12" i="1"/>
  <c r="H11" i="1"/>
  <c r="E11" i="1"/>
  <c r="H10" i="1"/>
  <c r="H9" i="1"/>
  <c r="H8" i="1"/>
  <c r="H7" i="1"/>
  <c r="H6" i="1"/>
  <c r="H5" i="1"/>
  <c r="G181" i="9" l="1"/>
  <c r="G183" i="9" s="1"/>
  <c r="M181" i="9"/>
  <c r="F6" i="8"/>
  <c r="D35" i="8"/>
  <c r="F30" i="8"/>
  <c r="E35" i="8"/>
  <c r="I23" i="8"/>
  <c r="I22" i="8" s="1"/>
  <c r="I31" i="8"/>
  <c r="I30" i="8" s="1"/>
  <c r="G35" i="8"/>
  <c r="F9" i="8"/>
  <c r="E14" i="7"/>
  <c r="H14" i="7" s="1"/>
  <c r="H65" i="5"/>
  <c r="E5" i="5"/>
  <c r="E33" i="5"/>
  <c r="E43" i="5"/>
  <c r="E23" i="5"/>
  <c r="E77" i="5"/>
  <c r="F77" i="5"/>
  <c r="D12" i="4"/>
  <c r="D9" i="3"/>
  <c r="D121" i="2"/>
  <c r="E39" i="1"/>
  <c r="E16" i="1"/>
  <c r="H16" i="1"/>
  <c r="M183" i="9"/>
  <c r="L183" i="9"/>
  <c r="L155" i="9"/>
  <c r="M155" i="9"/>
  <c r="G12" i="4"/>
  <c r="H69" i="5"/>
  <c r="H53" i="5"/>
  <c r="E37" i="7"/>
  <c r="H5" i="7"/>
  <c r="H37" i="7" s="1"/>
  <c r="I25" i="8"/>
  <c r="H13" i="5"/>
  <c r="H33" i="5"/>
  <c r="H43" i="5"/>
  <c r="H57" i="5"/>
  <c r="H23" i="5"/>
  <c r="I6" i="8"/>
  <c r="G5" i="2"/>
  <c r="G121" i="2" s="1"/>
  <c r="H8" i="5"/>
  <c r="H5" i="5" s="1"/>
  <c r="H77" i="5" s="1"/>
  <c r="G5" i="6"/>
  <c r="G10" i="6" s="1"/>
  <c r="I8" i="8"/>
  <c r="I10" i="8"/>
  <c r="I9" i="8" s="1"/>
  <c r="I20" i="8"/>
  <c r="I18" i="8" s="1"/>
  <c r="I28" i="8"/>
  <c r="C37" i="7"/>
  <c r="G5" i="3"/>
  <c r="G9" i="3" s="1"/>
  <c r="F35" i="8" l="1"/>
  <c r="I3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DGCG</author>
  </authors>
  <commentList>
    <comment ref="H7" authorId="0" shapeId="0" xr:uid="{E962061D-8061-42F9-829D-590F5D6C39B6}">
      <text>
        <r>
          <rPr>
            <b/>
            <sz val="9"/>
            <color indexed="81"/>
            <rFont val="Tahoma"/>
            <family val="2"/>
          </rPr>
          <t>DGCG:</t>
        </r>
        <r>
          <rPr>
            <sz val="9"/>
            <color indexed="81"/>
            <rFont val="Tahoma"/>
            <family val="2"/>
          </rPr>
          <t xml:space="preserve">
Modificado menos devengado</t>
        </r>
      </text>
    </comment>
  </commentList>
</comments>
</file>

<file path=xl/sharedStrings.xml><?xml version="1.0" encoding="utf-8"?>
<sst xmlns="http://schemas.openxmlformats.org/spreadsheetml/2006/main" count="1086" uniqueCount="738">
  <si>
    <t>INSTITUTO DE SALUD PUBLICA DEL ESTADO DE GUANAJUATO
Estado Analítico de Ingresos
Del 1 de Enero al 30 de Junio de 2022</t>
  </si>
  <si>
    <t>Rubro de Ingresos</t>
  </si>
  <si>
    <t>Ingresos</t>
  </si>
  <si>
    <t>Diferencia</t>
  </si>
  <si>
    <t>Estimado</t>
  </si>
  <si>
    <t>Ampliaciones y Reducciones</t>
  </si>
  <si>
    <t>Modificado</t>
  </si>
  <si>
    <t>Devengado</t>
  </si>
  <si>
    <t>Recaudado</t>
  </si>
  <si>
    <t>(1)</t>
  </si>
  <si>
    <t>(2)</t>
  </si>
  <si>
    <t>(3 = 1 + 2)</t>
  </si>
  <si>
    <t>(4)</t>
  </si>
  <si>
    <t>(5)</t>
  </si>
  <si>
    <t>(6 = 5 - 1)</t>
  </si>
  <si>
    <t>Impuestos</t>
  </si>
  <si>
    <t>10</t>
  </si>
  <si>
    <t>Cuotas y Aportaciones de Seguridad Social</t>
  </si>
  <si>
    <t>20</t>
  </si>
  <si>
    <t>Contribuciones de Mejoras</t>
  </si>
  <si>
    <t>30</t>
  </si>
  <si>
    <t>Derechos</t>
  </si>
  <si>
    <t>40</t>
  </si>
  <si>
    <t>Productos</t>
  </si>
  <si>
    <t>50</t>
  </si>
  <si>
    <t>Aprovechamientos</t>
  </si>
  <si>
    <t>60</t>
  </si>
  <si>
    <t>Ingresos por Venta de Bienes, Prestación de Servicios y Otros Ingresos</t>
  </si>
  <si>
    <t>70</t>
  </si>
  <si>
    <t>Participaciones, Aportaciones, Convenios, Incentivos de Derivados de la Colaboración Fiscal y Fondos Distintos de Aportaciones</t>
  </si>
  <si>
    <t>80</t>
  </si>
  <si>
    <t>Transferencias, Asignaciones, Subsidios y Subvenciones, y Pensiones y Jubilaciones</t>
  </si>
  <si>
    <t>90</t>
  </si>
  <si>
    <t>Ingresos Derivados de Financiamientos</t>
  </si>
  <si>
    <t>00</t>
  </si>
  <si>
    <t>xx</t>
  </si>
  <si>
    <t>Total</t>
  </si>
  <si>
    <t>Ingresos Excedentes</t>
  </si>
  <si>
    <t>Estado Analítico de Ingresos Por Fuente de Financiamiento</t>
  </si>
  <si>
    <t>Ingresos del Poder Ejecutivo Federal o Estatal y de los Municipios</t>
  </si>
  <si>
    <r>
      <t>Productos</t>
    </r>
    <r>
      <rPr>
        <vertAlign val="superscript"/>
        <sz val="8"/>
        <rFont val="Arial"/>
        <family val="2"/>
      </rPr>
      <t>1</t>
    </r>
  </si>
  <si>
    <r>
      <t>Aprovechamientos</t>
    </r>
    <r>
      <rPr>
        <vertAlign val="superscript"/>
        <sz val="8"/>
        <rFont val="Arial"/>
        <family val="2"/>
      </rPr>
      <t>2</t>
    </r>
  </si>
  <si>
    <t>Participaciones, Aportaciones, Convenios, Incentivos Derivados de la Colaboración Fiscal y Fondos Distintos de Aportaciones</t>
  </si>
  <si>
    <t>Ingresos de los Entes Públicos de los Poderes Legislativo y
Judicial, de los Órganos Autónomos y del Sector Paraestatal o Paramunicipal, así como de las Empresas Productivas del Estado</t>
  </si>
  <si>
    <r>
      <t>Productos</t>
    </r>
    <r>
      <rPr>
        <vertAlign val="superscript"/>
        <sz val="8"/>
        <color rgb="FF0070C0"/>
        <rFont val="Arial"/>
        <family val="2"/>
      </rPr>
      <t>1</t>
    </r>
  </si>
  <si>
    <r>
      <t>Ingresos por Venta de Bienes, Prestación de Servicios y Otros Ingresos</t>
    </r>
    <r>
      <rPr>
        <vertAlign val="superscript"/>
        <sz val="8"/>
        <rFont val="Arial"/>
        <family val="2"/>
      </rPr>
      <t>3</t>
    </r>
  </si>
  <si>
    <t>Ingresos Derivados de Financiamiento</t>
  </si>
  <si>
    <t>“Bajo protesta de decir verdad declaramos que los Estados Financieros y sus notas, son razonablemente correctos y son responsabilidad del emisor”.</t>
  </si>
  <si>
    <r>
      <rPr>
        <vertAlign val="superscript"/>
        <sz val="8"/>
        <color theme="1"/>
        <rFont val="Arial"/>
        <family val="2"/>
      </rPr>
      <t>1</t>
    </r>
    <r>
      <rPr>
        <sz val="8"/>
        <color theme="1"/>
        <rFont val="Arial"/>
        <family val="2"/>
      </rPr>
      <t xml:space="preserve"> Incluye intereses que generan las cuentas bancarias de los entes públicos en productos.</t>
    </r>
  </si>
  <si>
    <r>
      <rPr>
        <vertAlign val="superscript"/>
        <sz val="8"/>
        <color theme="1"/>
        <rFont val="Arial"/>
        <family val="2"/>
      </rPr>
      <t>2</t>
    </r>
    <r>
      <rPr>
        <sz val="8"/>
        <color theme="1"/>
        <rFont val="Arial"/>
        <family val="2"/>
      </rPr>
      <t xml:space="preserve"> Incluye donativos en efectivo del Poder Ejecutivo, entre otros aprovechamientos.</t>
    </r>
  </si>
  <si>
    <r>
      <rPr>
        <vertAlign val="superscript"/>
        <sz val="8"/>
        <color theme="1"/>
        <rFont val="Arial"/>
        <family val="2"/>
      </rPr>
      <t>3</t>
    </r>
    <r>
      <rPr>
        <sz val="8"/>
        <color theme="1"/>
        <rFont val="Arial"/>
        <family val="2"/>
      </rPr>
      <t xml:space="preserve"> Se refiere a los ingresos propios obtenidos por los Poderes Legislativo y Judicial, los Órganos Autónomos y las entidades de la administración pública paraestatal y paramunicipal, por sus actividades diversas no inherentes a su operación que generan recursos y que no sean ingresos por venta de bienes o prestación de servicios, tales como donativos en efectivo, entre otros.</t>
    </r>
  </si>
  <si>
    <t>INSTITUTO DE SALUD PUBLICA DEL ESTADO DE GUANAJUATO
Estado Analítico del Ejercicio del Presupuesto de Egresos
Clasificación Administrativa  
Del 1 de Enero al 30 de Junio de 2022</t>
  </si>
  <si>
    <t>Concepto</t>
  </si>
  <si>
    <t xml:space="preserve">Egresos </t>
  </si>
  <si>
    <t>Subejercicio</t>
  </si>
  <si>
    <t>Aprobado</t>
  </si>
  <si>
    <t>Ampliaciones/ (Reducciones)</t>
  </si>
  <si>
    <t>Pagado</t>
  </si>
  <si>
    <t>3 = (1 + 2 )</t>
  </si>
  <si>
    <t>6 = ( 3 - 4 )</t>
  </si>
  <si>
    <t>0101 DESPACHO DEL DIRECTOR GENERAL DEL I</t>
  </si>
  <si>
    <t>0102 COORDINACION DE COMUNICACION SOCIAL</t>
  </si>
  <si>
    <t>0103 COORDINACION DE ASUNTOS JURIDICOS</t>
  </si>
  <si>
    <t>0104 ÓRGANO INTERNO DE CONTROL</t>
  </si>
  <si>
    <t>0106 COORDINACIÓN GENERAL DE SALUD PÚBLI</t>
  </si>
  <si>
    <t>0107 COORDINACIÓN GENERAL DE ADMINISTRAC</t>
  </si>
  <si>
    <t>0201 DES. DIR GRAL DE SERVICIOS DE SALUD</t>
  </si>
  <si>
    <t>0301 DES DIR GRAL DE PLANEACION Y DESARR</t>
  </si>
  <si>
    <t>0401 DIRECCIÓN GENERAL DE PROTECCIÓN CON</t>
  </si>
  <si>
    <t>0501 DES DIR GENERAL DE ADMINISTRACIÓN</t>
  </si>
  <si>
    <t>0502 DIRECCIÓN DE RECURSOS MATERIALES;</t>
  </si>
  <si>
    <t>0601 DIRECCIÓN GENERAL DE RECURSOS HUMAN</t>
  </si>
  <si>
    <t>0701 JUR SANIT NO. I CON SEDE EN GTO</t>
  </si>
  <si>
    <t>0702 JUR SANIT NO. II SEDE SAN MIGUEL DE</t>
  </si>
  <si>
    <t>0703 JUR SANIT NO. III SEDE CELAYA</t>
  </si>
  <si>
    <t>0704 JUR SANIT NO. IV SEDE ACAMBARO</t>
  </si>
  <si>
    <t>0705 JUR SANIT NO. V SEDE SALAMANCA</t>
  </si>
  <si>
    <t>0706 JUR SANIT NO. VI SEDE IRAPUATO</t>
  </si>
  <si>
    <t>0707 JUR SANIT NO. VII SEDE LEON</t>
  </si>
  <si>
    <t>0708 JUR SANIT NO. VIII SED SAN FCO DEL</t>
  </si>
  <si>
    <t>0709 UNIDAD MÉDICA MUNICIPIO GUANAJUATO</t>
  </si>
  <si>
    <t>0710 UNIDAD MÉDICA MUNICIPIO DOLORES HID</t>
  </si>
  <si>
    <t>0711 UNIDAD MÉDICA MUNICIPIO SAN DIEGO D</t>
  </si>
  <si>
    <t>0712 UNIDAD MÉDICA MUNICIPIO SAN FÉLIPE</t>
  </si>
  <si>
    <t>0713 UNIDAD MÉDICA MUNICIPIO OCAMPO</t>
  </si>
  <si>
    <t>0714 UNIDAD MÉDICA MUNICIPIO SAN MIGUEL</t>
  </si>
  <si>
    <t>0715 UNIDAD MÉDICA MUNICIPIO DR  MORA</t>
  </si>
  <si>
    <t>0716 UNIDAD MÉDICA MUNICIPIO SAN JOSE IT</t>
  </si>
  <si>
    <t>0717 UNIDAD MÉDICA MUNICIPIO SAN LUIS DE</t>
  </si>
  <si>
    <t>0718 UNIDAD MÉDICA MUNICIPIO VICTORIA</t>
  </si>
  <si>
    <t>0719 UNIDAD MÉDICA MUNICIPIO SANTA CATAR</t>
  </si>
  <si>
    <t>0720 UNIDAD MÉDICA MUNICIPIO TIERRA BLAN</t>
  </si>
  <si>
    <t>0721 UNIDAD MÉDICA MUNICIPIO ATARJEA</t>
  </si>
  <si>
    <t>0722 UNIDAD MÉDICA MUNICIPIO XICHU</t>
  </si>
  <si>
    <t>0723 UNIDAD MÉDICA MUNICIPIO CELAYA</t>
  </si>
  <si>
    <t>0724 UNIDAD MÉDICA MUNICIPIO SANTA CRUZ</t>
  </si>
  <si>
    <t>0725 UNIDAD MÉDICA MUNICIPIO CORTAZAR</t>
  </si>
  <si>
    <t>0726 UNIDAD MÉDICA MUNICIPIO TARIMORO</t>
  </si>
  <si>
    <t>0727 UNIDAD MÉDICA MUNICIPIO COMONFORT</t>
  </si>
  <si>
    <t>0728 UNIDAD MÉDICA MUNICIPIO VILLAGRAN</t>
  </si>
  <si>
    <t>0729 UNIDAD MÉDICA MUNICIPIO APASEO EL A</t>
  </si>
  <si>
    <t>0730 UNIDAD MÉDICA MUNICIPIO APASEO EL G</t>
  </si>
  <si>
    <t>0731 UNIDAD MÉDICA MUNICIPIO ACAMBARO</t>
  </si>
  <si>
    <t>0732 UNIDAD MÉDICA MUNICIPIO SALVATIERRA</t>
  </si>
  <si>
    <t>0733 UNIDAD MÉDICA MUNICIPIO CORONEO</t>
  </si>
  <si>
    <t>0734 UNIDAD MÉDICA MUNICIPIO SANTIAGO MA</t>
  </si>
  <si>
    <t>0735 UNIDAD MÉDICA MUNICIPIO TARANDACUAO</t>
  </si>
  <si>
    <t>0736 UNIDAD MÉDICA MUNICIPIO JERÉCUARO</t>
  </si>
  <si>
    <t>0737 UNIDAD MÉDICA MUNICIPIO SALAMANCA</t>
  </si>
  <si>
    <t>0738 UNIDAD MÉDICA MUNICIPIO VALLE DE SA</t>
  </si>
  <si>
    <t>0739 UNIDAD MÉDICA MUNICIPIO JARAL DEL P</t>
  </si>
  <si>
    <t>0740 UNIDAD MÉDICA MUNICIPIO YURIRIA</t>
  </si>
  <si>
    <t>0741 UNIDAD MÉDICA MUNICIPIO URIANGATO</t>
  </si>
  <si>
    <t>0742 UNIDAD MÉDICA MUNICIPIO MOROLEON</t>
  </si>
  <si>
    <t>0743 UNIDAD MÉDICA MUNICIPIO IRAPUATO</t>
  </si>
  <si>
    <t>0744 UNIDAD MÉDICA MUNICIPIO ABASOLO</t>
  </si>
  <si>
    <t>0745 UNIDAD MÉDICA MUNICIPIO CUERAMARO</t>
  </si>
  <si>
    <t>0746 UNIDAD MÉDICA MUNICIPIO HUANIMARO</t>
  </si>
  <si>
    <t>0747 UNIDAD MÉDICA MUNICIPIO PUEBLO NUEV</t>
  </si>
  <si>
    <t>0748 UNIDAD MÉDICA MUNICIPIO PENJAMO</t>
  </si>
  <si>
    <t>0749 UNIDAD MÉDICA MUNICIPIO LEÓN</t>
  </si>
  <si>
    <t>0750 UNIDAD MÉDICA MUNICIPIO SILAO</t>
  </si>
  <si>
    <t>0751 UNIDAD MÉDICA MUNICIPIO ROMITA</t>
  </si>
  <si>
    <t>0752 UNIDAD MÉDICA MUNICIPIO SAN FRANCIS</t>
  </si>
  <si>
    <t>0753 UNIDAD MÉDICA MUNICIPIO PURÍSIMA DE</t>
  </si>
  <si>
    <t>0754 UNIDAD MÉDICA MUNICIPIO CD  MANUEL</t>
  </si>
  <si>
    <t>0801 HOSPITAL GENERAL ACAMBARO</t>
  </si>
  <si>
    <t>0802 HOSPITAL GENERAL ALLENDE</t>
  </si>
  <si>
    <t>0803 HOSPITAL GENERAL CELAYA</t>
  </si>
  <si>
    <t>0804 HOSPITAL GENERAL DOLORES HIDALGO</t>
  </si>
  <si>
    <t>0805 HOSPITAL GENERAL GUANAJUATO</t>
  </si>
  <si>
    <t>0806 HOSPITAL GENERAL IRAPUATO</t>
  </si>
  <si>
    <t>0807 HOSPITAL GENERAL LEÓN</t>
  </si>
  <si>
    <t>0808 HOSPITAL GENERAL SALAMANCA</t>
  </si>
  <si>
    <t>0809 HOSPITAL GENERAL SALVATIERRA</t>
  </si>
  <si>
    <t>0810 HOSPITAL GENERAL URIANGATO</t>
  </si>
  <si>
    <t>0811 HOSPITAL MATERNO INFANTIL</t>
  </si>
  <si>
    <t>0812 CAIS MENTAL DE LEÓN</t>
  </si>
  <si>
    <t>0813 HOSPITAL GENERAL PÉNJAMO</t>
  </si>
  <si>
    <t>0814 HOSPITAL GENERAL SAN LUIS DE LA PAZ</t>
  </si>
  <si>
    <t>0815 COORDINACION INTERSECTORIAL</t>
  </si>
  <si>
    <t>0816 HOSDPITAL COMUNITARIO SAN FELIPE</t>
  </si>
  <si>
    <t>0817 HOSDPITAL COMUNITARIO SAN FCO. RINC</t>
  </si>
  <si>
    <t>0819 HOSDPITAL COMUNITARIO ROMITA</t>
  </si>
  <si>
    <t>0823 HOSDPITAL COMUNITARIO COMONFORT</t>
  </si>
  <si>
    <t>0824 HOSDPITAL COMUNITARIO APASEO EL GDE</t>
  </si>
  <si>
    <t>0825 HOSDPITAL COMUNITARIO JERECUARO</t>
  </si>
  <si>
    <t>0826 HOSPITAL GENERAL DE SAN JOSE ITURBI</t>
  </si>
  <si>
    <t>0827 HOSPITAL GENERAL DE SILAO</t>
  </si>
  <si>
    <t>0828 HOSPITAL GENERAL VALLE DE SANTIAGO</t>
  </si>
  <si>
    <t>0829 HOSPITAL COMUNITARIO ABASOLO</t>
  </si>
  <si>
    <t>0830 HOSPITAL COMUNITARIO APASEO EL ALTO</t>
  </si>
  <si>
    <t>0831 HOSPITAL COMUNITARIO MANUEL DOBLADO</t>
  </si>
  <si>
    <t>0832 HOSPITAL COMUNITARIO JUVENTINO ROSA</t>
  </si>
  <si>
    <t>0833 HOSPITAL COMUNITARIO CORTAZAR</t>
  </si>
  <si>
    <t>0834 HOSPITAL COMUNITARIO TARIMORO</t>
  </si>
  <si>
    <t>0835 HOSPITAL COMUNITARIO VILLAGRAN</t>
  </si>
  <si>
    <t>0837 HOSPITAL COMUNITARIO HUANIMARO</t>
  </si>
  <si>
    <t>0838 HOSPITALA COMUNITARIO JARAL DEL PRO</t>
  </si>
  <si>
    <t>0839 HOSPITAL COMUNITARIO MOROLEÓN</t>
  </si>
  <si>
    <t>0840 HOSPITAL COMUNITARIO YURIRIA</t>
  </si>
  <si>
    <t>0841 HOSPITAL COMUNITARIO SAN DIEGO DE L</t>
  </si>
  <si>
    <t>0842 HOSPITAL MATERNO SAN LUIS DE LA PAZ</t>
  </si>
  <si>
    <t>0843 HOSPITAL MATERNO CELAYA</t>
  </si>
  <si>
    <t>0844 HOSP.D ESPECIALIDADES PEDIÁTRICO DE</t>
  </si>
  <si>
    <t>0845 HOSPITAL MATERNO INFANTIL DE IRAPUA</t>
  </si>
  <si>
    <t>0846 HOSPITAL DE LOS PUEBLOS DEL RINCÓN</t>
  </si>
  <si>
    <t>0847 HOSPITAL COMUNITARIO LAS JOYAS</t>
  </si>
  <si>
    <t>0848 HOSPITAL ESTATAL DE ATENCIÓN AL COV</t>
  </si>
  <si>
    <t>0901 LABORATORIO ESTATAL DE SALUD PUBLIC</t>
  </si>
  <si>
    <t>0902 CENTRO ESTATAL DE TRANFUSION SANGUI</t>
  </si>
  <si>
    <t>0903 SISTEMA DE URGENCIAS DEL ESTADO DE</t>
  </si>
  <si>
    <t>0905 CONSEJO ESTATAL DE TRANSPLANTES (CO</t>
  </si>
  <si>
    <t>0907 CENTRO ESTATAL DE CUIDADOS CRÍTICOS</t>
  </si>
  <si>
    <t>0908 CLÍNICA DE DESINTOXICACIÓN DE LEÓN</t>
  </si>
  <si>
    <t>Total del Gasto</t>
  </si>
  <si>
    <t>Egresos</t>
  </si>
  <si>
    <t xml:space="preserve">    Poder Ejecutivo </t>
  </si>
  <si>
    <t xml:space="preserve">    Poder Legislativo</t>
  </si>
  <si>
    <t xml:space="preserve">    Poder Judicial</t>
  </si>
  <si>
    <t xml:space="preserve">    Organismos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</si>
  <si>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</si>
  <si>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</si>
  <si>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</si>
  <si>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</si>
  <si>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</si>
  <si>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Financieras No Monetarias con Participación Estatal Mayoritaria</t>
  </si>
  <si>
    <t>Fideicomisos Financieros Públicos con Participación Estatal Mayoritaria</t>
  </si>
  <si>
    <t>INSTITUTO DE SALUD PUBLICA DEL ESTADO DE GUANAJUATOe
Estado Analítico del Ejercicio del Presupuesto de Egresos
Clasificación por Objeto del Gasto (Capítulo y Concepto)
Del 1 de Enero al 30 de Junio de 2022</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</si>
  <si>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</si>
  <si>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</si>
  <si>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</si>
  <si>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</si>
  <si>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</si>
  <si>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</si>
  <si>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</si>
  <si>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</si>
  <si>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</si>
  <si>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</si>
  <si>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</si>
  <si>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</si>
  <si>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</si>
  <si>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</si>
  <si>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</si>
  <si>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</si>
  <si>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</si>
  <si>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</si>
  <si>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</si>
  <si>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</si>
  <si>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</si>
  <si>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</si>
  <si>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</si>
  <si>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</si>
  <si>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</si>
  <si>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</si>
  <si>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</si>
  <si>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</si>
  <si>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</si>
  <si>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</si>
  <si>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</si>
  <si>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</si>
  <si>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</si>
  <si>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</si>
  <si>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</si>
  <si>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</si>
  <si>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</si>
  <si>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</si>
  <si>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</si>
  <si>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</si>
  <si>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</si>
  <si>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</si>
  <si>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</si>
  <si>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</si>
  <si>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</si>
  <si>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</si>
  <si>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</si>
  <si>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</si>
  <si>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</si>
  <si>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</si>
  <si>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</si>
  <si>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</si>
  <si>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</si>
  <si>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</si>
  <si>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</si>
  <si>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</si>
  <si>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</si>
  <si>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</si>
  <si>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</si>
  <si>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</si>
  <si>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 y Aportaciones</t>
  </si>
  <si>
    <t>Participaciones</t>
  </si>
  <si>
    <t>Aportaciones</t>
  </si>
  <si>
    <t>Convenios</t>
  </si>
  <si>
    <t>Deuda Pública</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</si>
  <si>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</si>
  <si>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</si>
  <si>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</si>
  <si>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</si>
  <si>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</si>
  <si>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</si>
  <si>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</si>
  <si>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INSTITUTO DE SALUD PUBLICA DEL ESTADO DE GUANAJUATO
Estado Analítico del Ejercicio del Presupuesto de Egresos
Clasificación Económica (por Tipo de Gasto)
Del 1 de Enero al 30 de Junio de 2022</t>
  </si>
  <si>
    <t>Gasto Corriente</t>
  </si>
  <si>
    <t>Gasto de Capital</t>
  </si>
  <si>
    <t>Amortización de la Deuda y Disminución de Pasivos</t>
  </si>
  <si>
    <t>INSTITUTO DE SALUD PUBLICA DEL ESTADO DE GUANAJUATO
Estado Analítico del Ejercicio del Presupuesto de Egresos
Clasificación Funcional (Finalidad y Función)
Del 1 de Enero al 30 de Junio de 2022</t>
  </si>
  <si>
    <t>Gobierno</t>
  </si>
  <si>
    <t>Legislación</t>
  </si>
  <si>
    <t>Justicia</t>
  </si>
  <si>
    <t>Coordinación de la Política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</si>
  <si>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</si>
  <si>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</si>
  <si>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</si>
  <si>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</si>
  <si>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</si>
  <si>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</si>
  <si>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</si>
  <si>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</si>
  <si>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</si>
  <si>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</si>
  <si>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</si>
  <si>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</si>
  <si>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</si>
  <si>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</si>
  <si>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</si>
  <si>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</si>
  <si>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</si>
  <si>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</si>
  <si>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</si>
  <si>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</si>
  <si>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</si>
  <si>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</si>
  <si>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</si>
  <si>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Publica / Costo Financiero de la Deuda</t>
  </si>
  <si>
    <t>Transferencias, Participaciones y Aportaciones entre Diferentes Niveles y Ordenes de Gobierno</t>
  </si>
  <si>
    <t>Saneamiento del Sistema Financiero</t>
  </si>
  <si>
    <t>Adeudos de Ejercicios Fiscales Anteriores</t>
  </si>
  <si>
    <t>INSTITUTO DE SALUD PUBLICA DEL ESTADO DE GUANAJUATO
Gasto por Categoría Programática
Del 1 de Enero al 30 de Junio de 2022</t>
  </si>
  <si>
    <t>Programas</t>
  </si>
  <si>
    <t>Subsidios: Sector Social y Privado o Entidades Federativas y Municipios</t>
  </si>
  <si>
    <t>S</t>
  </si>
  <si>
    <t>Sujetos a Reglas de Operación</t>
  </si>
  <si>
    <t>U</t>
  </si>
  <si>
    <t>Otros Subsidios</t>
  </si>
  <si>
    <t>Desempeño de las Funciones</t>
  </si>
  <si>
    <t>E</t>
  </si>
  <si>
    <t>Prestación de Servicios Públicos</t>
  </si>
  <si>
    <t>B</t>
  </si>
  <si>
    <t>Provisión de Bienes Públicos</t>
  </si>
  <si>
    <t>P</t>
  </si>
  <si>
    <t>Planeación, seguimiento y evaluación de políticas públicas</t>
  </si>
  <si>
    <t>F</t>
  </si>
  <si>
    <t>Promoción y fomento</t>
  </si>
  <si>
    <t>G</t>
  </si>
  <si>
    <t>Regulación y supervisión</t>
  </si>
  <si>
    <t>A</t>
  </si>
  <si>
    <t>Funciones de las Fuerzas Armadas (Únicamente Gobierno Federal)</t>
  </si>
  <si>
    <t>R</t>
  </si>
  <si>
    <t>Específicos</t>
  </si>
  <si>
    <t>K</t>
  </si>
  <si>
    <t>Proyectos de Inversión</t>
  </si>
  <si>
    <t>Administrativos y de Apoyo</t>
  </si>
  <si>
    <t>M</t>
  </si>
  <si>
    <t>Apoyo al proceso presupuestario y para mejorar la eficiencia institucional</t>
  </si>
  <si>
    <t>O</t>
  </si>
  <si>
    <t>Apoyo a la función pública y al mejoramiento de la gestión</t>
  </si>
  <si>
    <t>W</t>
  </si>
  <si>
    <t>Operaciones ajenas</t>
  </si>
  <si>
    <t>Compromisos</t>
  </si>
  <si>
    <t>L</t>
  </si>
  <si>
    <t>Obligaciones de cumplimiento de resolución jurisdiccional</t>
  </si>
  <si>
    <t>N</t>
  </si>
  <si>
    <t>Desastres Naturales</t>
  </si>
  <si>
    <t>Obligaciones</t>
  </si>
  <si>
    <t>J</t>
  </si>
  <si>
    <t>Pensiones y jubilaciones</t>
  </si>
  <si>
    <t>T</t>
  </si>
  <si>
    <t>Aportaciones a la seguridad social</t>
  </si>
  <si>
    <t>Y</t>
  </si>
  <si>
    <t>Aportaciones a fondos de estabilización</t>
  </si>
  <si>
    <t>Z</t>
  </si>
  <si>
    <t>Aportaciones a fondos de inversión y reestructura de pensiones</t>
  </si>
  <si>
    <t>Programas de Gasto Federalizado (Gobierno Federal)</t>
  </si>
  <si>
    <t>I</t>
  </si>
  <si>
    <t>Gasto Federalizado</t>
  </si>
  <si>
    <t>C</t>
  </si>
  <si>
    <t>Participaciones a Entidades Federativas y Municipios</t>
  </si>
  <si>
    <t>D</t>
  </si>
  <si>
    <t>Costo Financiero, Deuda o Apoyos a Deudores y Ahorradores de la Banca</t>
  </si>
  <si>
    <t>H</t>
  </si>
  <si>
    <t>INSTITUTO DE SALUD PUBLICA DEL ESTADO DE GUANAJUATO
Programas y Proyectos de Inversión
Del 1 de Enero al 30 de Junio de 2022</t>
  </si>
  <si>
    <t>PROGRAMAS Y PROYECTOS DE INVERSIÓN</t>
  </si>
  <si>
    <t>DENOMINACIÓN PROGRAMA/PROYECTO</t>
  </si>
  <si>
    <t>PARTIDA DE GASTO</t>
  </si>
  <si>
    <t>DENOMINACIÓN PARTIDA DE GASTO</t>
  </si>
  <si>
    <t>INVERSIÓN</t>
  </si>
  <si>
    <t xml:space="preserve">INVERSIÓN INICIAL PROGRAMADA   </t>
  </si>
  <si>
    <t>APROBADA</t>
  </si>
  <si>
    <t>MODIFICADA</t>
  </si>
  <si>
    <t>DEVENGADO</t>
  </si>
  <si>
    <t>PAGADO</t>
  </si>
  <si>
    <t xml:space="preserve">PORCENTAJE DE AVANCE FINANCIERO </t>
  </si>
  <si>
    <t>PAGADO/ APROBADA</t>
  </si>
  <si>
    <t>PAGADO/ MODIFICADA</t>
  </si>
  <si>
    <t>PROGRAMAS DE INVERSIÓN</t>
  </si>
  <si>
    <t>PROGRAMA DE INVERSIÓN DE ADQUISICIONES</t>
  </si>
  <si>
    <t>G1115</t>
  </si>
  <si>
    <t>OPERACIÓN ADMINISTRATIVA DE LA DIRECCIÓN GENERAL DE ADMINISTRACIÓN.</t>
  </si>
  <si>
    <t>MUEBLES DE OFICINA Y ESTANTERIA</t>
  </si>
  <si>
    <t>MUEBLES, EXCEPTO DE OFICINA Y ESTANTERIA</t>
  </si>
  <si>
    <t>EQUIPO DE COMPUTO Y DE TECNOLOGIAS DE LA INFORMACI</t>
  </si>
  <si>
    <t>OTROS MOBILIARIOS Y EQUIPOS DE ADMINISTRACION</t>
  </si>
  <si>
    <t>EQUIPO Y APARATOS AUDIOVISUALES</t>
  </si>
  <si>
    <t>SISTEMAS DE AIRE ACONDICIONADO, CALEFACCION Y DE R</t>
  </si>
  <si>
    <t>G1115.0089</t>
  </si>
  <si>
    <t>SISTEMAS DE INFORMACIÓN EN SALUD</t>
  </si>
  <si>
    <t>G1116</t>
  </si>
  <si>
    <t>ADQUISICIÓN, ALMACENAMIENTO Y DISTRIBUCIÓN DE INSUMOS PARA LA SALUD, ASÍ COMO LA CONSERVACIÓN DE LOS</t>
  </si>
  <si>
    <t>HERRAMIENTAS Y MAQUINAS-HERRAMIENTA</t>
  </si>
  <si>
    <t>G1117</t>
  </si>
  <si>
    <t>OPERACIÓN Y ADMINISTRACIÓN DE LA DIRECCIÓN GENERAL DE RECURSOS HUMANOS.</t>
  </si>
  <si>
    <t>G2098</t>
  </si>
  <si>
    <t>OPERACIÓN Y ADMINISTRACIÓN DEL DESPACHO DE LA DIRECCIÓN GENERAL DEL ISAPEG.</t>
  </si>
  <si>
    <t>G2102</t>
  </si>
  <si>
    <t>PROMOCIÓN E IMPLEMENTACIÓN DE POLÍTICAS PARA LA ADMINISTRACIÓN DE RECURSOS HUMANOS, FINANCIEROS Y MA</t>
  </si>
  <si>
    <t>P1103</t>
  </si>
  <si>
    <t>OPERACIÓN DE LA JURISDICCIÓN SANITARIA  VII LEÓN</t>
  </si>
  <si>
    <t>P1110</t>
  </si>
  <si>
    <t>OPERACIÓN DEL CENTRO ESTATAL DE MEDICINA TRANSFUSIONAL</t>
  </si>
  <si>
    <t>P1111</t>
  </si>
  <si>
    <t>OPERACIÓN DEL SISTEMA DE URGENCIAS DEL ESTADO DE GUANAJUATO</t>
  </si>
  <si>
    <t>OTRO MOBILIARIO Y EQUIPO EDUCACIONAL Y RECREATIVO</t>
  </si>
  <si>
    <t>P1210</t>
  </si>
  <si>
    <t>HOSPITALIZACIÓN Y VALORACIÓN DE PACIENTES EN EL HOSPITAL GENERAL CELAYA</t>
  </si>
  <si>
    <t>P1216</t>
  </si>
  <si>
    <t>HOSPITALIZACIÓN Y VALORACIÓN DE PACIENTES EN EL HOSPITAL GENERAL DE SILAO</t>
  </si>
  <si>
    <t>EQUIPO MEDICO Y DE LABORATORIO</t>
  </si>
  <si>
    <t>MAQUINARIA Y EQUIPO INDUSTRIAL</t>
  </si>
  <si>
    <t>P1219</t>
  </si>
  <si>
    <t>HOSPITALIZACIÓN Y VALORACIÓN DE PACIENTES EN EL HOSPITAL GENERAL DOLORES HIDALGO</t>
  </si>
  <si>
    <t>P1225</t>
  </si>
  <si>
    <t>HOSPITALIZACIÓN Y VALORACIÓN DE PACIENTES EN EL HOSPITAL GENERAL IRAPUATO</t>
  </si>
  <si>
    <t>P1228</t>
  </si>
  <si>
    <t>HOSPITALIZACIÓN Y VALORACIÓN DE PACIENTES EN EL HOSPITAL GENERAL LEÓN</t>
  </si>
  <si>
    <t>P1244</t>
  </si>
  <si>
    <t>HOSPITALIZACIÓN Y VALORACIÓN DE PACIENTES EN EL HOSPITAL GENERAL SAN MIGUEL ALLENDE</t>
  </si>
  <si>
    <t>EQUIPOS DE GENERACION ELECTRICA, APARATOS Y ACCESO</t>
  </si>
  <si>
    <t>P1256</t>
  </si>
  <si>
    <t>HOSPITALIZACIÓN Y VALORACIÓN DE PACIENTES EN EL HOSPITAL MATERNO DE CELAYA</t>
  </si>
  <si>
    <t>P1288</t>
  </si>
  <si>
    <t>HOSPITALIZACIÓN Y VALORACIÓN DE PACIENTES EN EL HOSPITAL COMUNITARIO JARAL DEL PROGRESO</t>
  </si>
  <si>
    <t>P1289</t>
  </si>
  <si>
    <t>HOSPITALIZACIÓN Y VALORACIÓN DE PACIENTES EN EL HOSPITAL COMUNITARIO SANTA CRUZ DE JUVENTINO ROSAS</t>
  </si>
  <si>
    <t>P1294</t>
  </si>
  <si>
    <t>HOSPITALIZACIÓN Y VALORACIÓN DE PACIENTES EN EL HOSPITAL COMUNITARIO SAN FRANCISCO DEL RINCÓN</t>
  </si>
  <si>
    <t>P1305</t>
  </si>
  <si>
    <t>HOSPITALIZACIÓN Y VALORACIÓN DE PACIENTES EN EL HOSPITAL COMUNITARIO SAN DIEGO DE LA UNIÓN</t>
  </si>
  <si>
    <t>P1310</t>
  </si>
  <si>
    <t>HOSPITALIZACIÓN Y VALORACIÓN DE PACIENTES EN EL HOSPITAL COMUNITARIO ROMITA</t>
  </si>
  <si>
    <t>OTROS EQUIPOS</t>
  </si>
  <si>
    <t>P1324</t>
  </si>
  <si>
    <t>ATENCIÓN DE PACIENTES EN EL CENTRO DE ATENCIÓN INTEGRAL A LA SALUD MENTAL DE LEÓN</t>
  </si>
  <si>
    <t>INSTRUMENTAL MEDICO Y DE LABORATORIO</t>
  </si>
  <si>
    <t>P1330</t>
  </si>
  <si>
    <t>VALORACIÓN DE PACIENTES EN EL CENTRO ESTATAL DE ATENCIÓN INTEGRAL EN ADICCIONES DE LEÓN</t>
  </si>
  <si>
    <t>P2779</t>
  </si>
  <si>
    <t>OPERACIÓN Y ADMINISTRACIÓN DE LA DIRECCIÓN GENERAL DE SERVICIOS DE SALUD IMPULSANDO ACCIONES DE PREV</t>
  </si>
  <si>
    <t>P2779.0001</t>
  </si>
  <si>
    <t>PREVENCIÓN Y ATENCIÓN DE LAS ADICCIONES</t>
  </si>
  <si>
    <t>P2779.0012</t>
  </si>
  <si>
    <t>ESCUELA Y SALUD</t>
  </si>
  <si>
    <t>P2779.0013</t>
  </si>
  <si>
    <t>IGUALDAD DE GÉNERO EN SALUD</t>
  </si>
  <si>
    <t>P2779.0017</t>
  </si>
  <si>
    <t>PLANIFICACIÓN FAMILIAR Y ANTICONCEPCIÓN</t>
  </si>
  <si>
    <t>CAMARAS FOTOGRAFICAS Y DE VIDEO</t>
  </si>
  <si>
    <t>EQUIPO DE COMUNICACION Y TELECOMUNICACION</t>
  </si>
  <si>
    <t>SOFTWARE</t>
  </si>
  <si>
    <t>P2779.0024</t>
  </si>
  <si>
    <t>SALUD SEXUAL Y REPRODUCTIVA PARA ADOLESCENTES</t>
  </si>
  <si>
    <t>P2779.0118</t>
  </si>
  <si>
    <t>ABORTO SEGURO</t>
  </si>
  <si>
    <t>P2779.0119</t>
  </si>
  <si>
    <t>CÁNCER</t>
  </si>
  <si>
    <t>P2779.0122</t>
  </si>
  <si>
    <t>SALUD MATERNA</t>
  </si>
  <si>
    <t>P2779.0123</t>
  </si>
  <si>
    <t>SALUD PERINATAL</t>
  </si>
  <si>
    <t>P2779.0149</t>
  </si>
  <si>
    <t>VIGILANCIA LABORATORIOS</t>
  </si>
  <si>
    <t>Q0679</t>
  </si>
  <si>
    <t>EQUIPAMIENTO DE UNIDADES MÉDICAS EN SALUD</t>
  </si>
  <si>
    <t>Q1492</t>
  </si>
  <si>
    <t>HOSPITAL COMUNITARIO DE ROMITA (REMODELACIÓN Y AMPLIACIÓN)</t>
  </si>
  <si>
    <t>Q1493</t>
  </si>
  <si>
    <t>HOSPITAL GENERAL DOLORES HIDALGO-REHABILITACIÓN</t>
  </si>
  <si>
    <t>Q1494</t>
  </si>
  <si>
    <t>HOSPITAL GENERAL DE IRAPUATO (REMODELACIÓN)</t>
  </si>
  <si>
    <t>Q1525</t>
  </si>
  <si>
    <t>HOSPITAL COMUNITARIO DE CORTAZAR (AMPLIACIÓN Y REMODELACIÓN)</t>
  </si>
  <si>
    <t>Q1526</t>
  </si>
  <si>
    <t>HOSPITAL GENERAL GUANAJUATO</t>
  </si>
  <si>
    <t>Q1599</t>
  </si>
  <si>
    <t>NUEVO HOSPITAL GENERAL DE LEÓN</t>
  </si>
  <si>
    <t>Q2163</t>
  </si>
  <si>
    <t>SUSTITUCIÓN DEL CENTRO DE SALUD CON SERVICIOS AMPLIADOS (CESSA) DE VICTORIA</t>
  </si>
  <si>
    <t>Q2537</t>
  </si>
  <si>
    <t>TOMÓGRAFO EN EL HOSPITAL DE ESPECIALIDADES PEDIÁTRICO DE LEÓN</t>
  </si>
  <si>
    <t>Q2560</t>
  </si>
  <si>
    <t>HOSPITAL GENERAL DE SILAO - AMPLIACIÓN</t>
  </si>
  <si>
    <t>Q2615</t>
  </si>
  <si>
    <t>CENTRO DE ATENCIÓN INTEGRAL A LA SALUD MENTAL</t>
  </si>
  <si>
    <t>Q2810</t>
  </si>
  <si>
    <t>UMAPS MAGDALENA DE ARACEO, VALLE DE SANTIAGO</t>
  </si>
  <si>
    <t>Q2811</t>
  </si>
  <si>
    <t>HOSPITAL MATERNO INFANTIL DE LEÓN (AMPLIACIÓN Y REMODELACIÓN)</t>
  </si>
  <si>
    <t>Q2877</t>
  </si>
  <si>
    <t>HOSPITAL GENERAL CELAYA</t>
  </si>
  <si>
    <t>Q3305</t>
  </si>
  <si>
    <t>UMAPS VALTIERRA, SALAMANCA (SUSTITUCIÓN)</t>
  </si>
  <si>
    <t>Q3339</t>
  </si>
  <si>
    <t>HOSPITAL GENERAL DE SAN MIGUEL DE ALLENDE (EQUIPAMIENTO)</t>
  </si>
  <si>
    <t>Q3340</t>
  </si>
  <si>
    <t>HOSPITAL GENERAL SALAMANCA</t>
  </si>
  <si>
    <t>Q3341</t>
  </si>
  <si>
    <t>HOSPITAL GENERAL SALVATIERRA</t>
  </si>
  <si>
    <t>Q3342</t>
  </si>
  <si>
    <t>HOSPITAL MATERNO DE CELAYA (EQUIPAMIENTO)</t>
  </si>
  <si>
    <t>Q3349</t>
  </si>
  <si>
    <t>HOSP. COMU. DE TARIMORO</t>
  </si>
  <si>
    <t>Q3350</t>
  </si>
  <si>
    <t>HOSPITAL MATERNO INFANTIL DE IRAPUATO (EQUIPAMIENTO)</t>
  </si>
  <si>
    <t>Q3352</t>
  </si>
  <si>
    <t>HOSPITAL COMUNITARIO DE MANUEL DOBLADO</t>
  </si>
  <si>
    <t>Q3356</t>
  </si>
  <si>
    <t>HOSPITAL COMUNITARIO DE JARAL DEL PROGRESO</t>
  </si>
  <si>
    <t>Q3361</t>
  </si>
  <si>
    <t>HOSPITAL GENERAL DE SAN JOSÉ ITURBIDE</t>
  </si>
  <si>
    <t>Q3362</t>
  </si>
  <si>
    <t>HOSPITAL COMUNITARIO DE VILLAGRÁN</t>
  </si>
  <si>
    <t>Q3363</t>
  </si>
  <si>
    <t>HOSPITAL COMUNITARIO DE ABASOLO</t>
  </si>
  <si>
    <t>Q3365</t>
  </si>
  <si>
    <t>HOSP. GRAL. DE SAN LUIS DE LA PAZ</t>
  </si>
  <si>
    <t>Q3367</t>
  </si>
  <si>
    <t>HOSPITAL GENERAL DE PÉNJAMO (EQUIPAMIENTO)</t>
  </si>
  <si>
    <t>Q3388</t>
  </si>
  <si>
    <t>FORTALECIMIENTO DE LOS SERVICIOS DE SALUD DEL ESTADO DE GUANAJUATO PARA LA ATENCIÓN DE CONTINGENCIAS</t>
  </si>
  <si>
    <t>TOTAL PROGRAMA DE INVERSIÓN DE ADQUISICIONES</t>
  </si>
  <si>
    <t>PROYECTOS DE INVERSIÓN</t>
  </si>
  <si>
    <t>PROGRAMA DE INVERSIÓN DE INFRAESTRUCTURA</t>
  </si>
  <si>
    <t>EDIFICACION NO HABITACIONAL</t>
  </si>
  <si>
    <t>Q2066</t>
  </si>
  <si>
    <t>IPP NUEVO HOSPITAL GENERAL DE LEÓN</t>
  </si>
  <si>
    <t>Q2764</t>
  </si>
  <si>
    <t>SUSTITUCIÓN DEL CENTRO DE ATENCIÓN INTEGRAL DE SERVICIOS ESENCIALES DE SALUD (CAISES) DE SAN JOSÉ IT</t>
  </si>
  <si>
    <t>Q2814</t>
  </si>
  <si>
    <t>CENTRO DE ATENCIÓN INTEGRAL EN SERVICIOS ESENCIALES DE SALUD (CAISES) DE VILLAGRÁN</t>
  </si>
  <si>
    <t>Q2829</t>
  </si>
  <si>
    <t>UMAPS EL CARRICILLO, ATARJEA</t>
  </si>
  <si>
    <t>Q2852</t>
  </si>
  <si>
    <t>UMAPS VENADO DE YOSTIRO, IRAPUATO</t>
  </si>
  <si>
    <t>Q2981</t>
  </si>
  <si>
    <t>UMAPS LOS CASTILLOS, LEÓN (SUSTITUCIÓN)</t>
  </si>
  <si>
    <t>Q3295</t>
  </si>
  <si>
    <t>HOSPITAL GENERAL DE URIANGATO (AMPLIACIÓN Y REMODELACIÓN)</t>
  </si>
  <si>
    <t>Q3301</t>
  </si>
  <si>
    <t>TORRE MÉDICA DEL HOSPITAL GENERAL DE IRAPUATO</t>
  </si>
  <si>
    <t>Q3353</t>
  </si>
  <si>
    <t>HOSPITAL COMUNITARIO DE HUANÍMARO - AMPLIACIÓN Y REMODELACIÓN</t>
  </si>
  <si>
    <t>Q3418</t>
  </si>
  <si>
    <t>CENTRO DE SALUD XICHÚ</t>
  </si>
  <si>
    <t>Q3427</t>
  </si>
  <si>
    <t>SUSTITUCIÓN DEL CENTRO DE ATENCION INTEGRAL EN SERVICIOS ESENCIALES DE SALUD (CAISES)  JARAL DEL PRO</t>
  </si>
  <si>
    <t>Q3645</t>
  </si>
  <si>
    <t>UMAPS JALPA DE CÁNOVAS EN PURÍSIMA DEL RINCÓN ( SUSTITUCIÓN)</t>
  </si>
  <si>
    <t>Q3691</t>
  </si>
  <si>
    <t>UMAPS SAN BARTOLOMÉ DE AGUA CALIENTE, APASEO EL AL</t>
  </si>
  <si>
    <t>TOTAL PROYECTOS DE INVERSIÓN DE INFRAESTRUCTURA</t>
  </si>
  <si>
    <t xml:space="preserve">TOTAL PROGRAMAS Y PROYECTOS DE INVERSIÓN </t>
  </si>
  <si>
    <t>“Bajo protesta de decir verdad declaramos que los Estados Financieros y sus notas, son razonablemente correctos y son responsabilidad del emisor”</t>
  </si>
  <si>
    <t>ESTADO ANALÍTICO DEL EJERCICIO DEL PRESUPUESTO DE INGRESOS</t>
  </si>
  <si>
    <t xml:space="preserve">CLASIFICACIÓN ECONÓMICA </t>
  </si>
  <si>
    <t>Del 1 de Enero al 30 de Junio de 2022</t>
  </si>
  <si>
    <t>Ente Público:</t>
  </si>
  <si>
    <t>INSTITUTO DE SALUD PUBLICA DEL ESTADO DE GUANAJUATO</t>
  </si>
  <si>
    <t>Código</t>
  </si>
  <si>
    <t>Recauadado</t>
  </si>
  <si>
    <t>INGRESOS</t>
  </si>
  <si>
    <t>INGRESOS CORRIENTES</t>
  </si>
  <si>
    <t>1.1.1</t>
  </si>
  <si>
    <t>1.1.1.1</t>
  </si>
  <si>
    <t xml:space="preserve">Impuesto sobre el Ingreso, las Utilidades y las Ganancias de Capital  </t>
  </si>
  <si>
    <t>1.1.1.1.1</t>
  </si>
  <si>
    <t>De Personas Físicas</t>
  </si>
  <si>
    <t>1.1.1.1.1.1</t>
  </si>
  <si>
    <t>Impuesto sobre los Ingresos</t>
  </si>
  <si>
    <t>1.1.1.1.2</t>
  </si>
  <si>
    <t>De Empresas y Otras Corporaciones (Personas Morales)</t>
  </si>
  <si>
    <t>1.1.1.1.2.1</t>
  </si>
  <si>
    <t>1.1.1.1.3</t>
  </si>
  <si>
    <t>No Clasificables</t>
  </si>
  <si>
    <t>1.1.1.2</t>
  </si>
  <si>
    <t xml:space="preserve">Impuesto sobre Nómina y la Fuerza de Trabajo  </t>
  </si>
  <si>
    <t>1.1.1.2.1</t>
  </si>
  <si>
    <t>Impuesto sobre Nómina y Asimilables</t>
  </si>
  <si>
    <t>1.1.1.3</t>
  </si>
  <si>
    <t>Impuesto sobre la Propiedad</t>
  </si>
  <si>
    <t>1.1.1.4</t>
  </si>
  <si>
    <t>Impuesto sobre los Bienes y Servicios</t>
  </si>
  <si>
    <t>1.1.1.4.1</t>
  </si>
  <si>
    <t>Impuesto sobre la Producción, el Consumo y las Transacciones</t>
  </si>
  <si>
    <t>1.1.1.4.1.1</t>
  </si>
  <si>
    <t>Impuesto al Valor Agregado</t>
  </si>
  <si>
    <t>1.1.1.4.1.2</t>
  </si>
  <si>
    <t>Impuesto especial sobre Producción y Servicios</t>
  </si>
  <si>
    <t xml:space="preserve">1.1.1.4.1.3 </t>
  </si>
  <si>
    <t>Otros Impuestos Sobre Bienes y Servicios</t>
  </si>
  <si>
    <t>1.1.1.5</t>
  </si>
  <si>
    <t>Impuesto sobre el Comercio y las Transacciones Internacionales / Comercio Exterior</t>
  </si>
  <si>
    <t>1.1.1.5.1</t>
  </si>
  <si>
    <t xml:space="preserve">Impuesto a la Importación </t>
  </si>
  <si>
    <t>1.1.1.5.2</t>
  </si>
  <si>
    <t>Impuesto a la Exportación</t>
  </si>
  <si>
    <t>1.1.1.6</t>
  </si>
  <si>
    <t>Impuestos Ecológicos</t>
  </si>
  <si>
    <t>1.1.1.7</t>
  </si>
  <si>
    <t>Impuesto a los Rendimientos Petroleros</t>
  </si>
  <si>
    <t xml:space="preserve">1.1.1.8 </t>
  </si>
  <si>
    <t>Otros Impuestos</t>
  </si>
  <si>
    <t>1.1.1.9</t>
  </si>
  <si>
    <t>Accesorios</t>
  </si>
  <si>
    <t>1.1.2</t>
  </si>
  <si>
    <t xml:space="preserve">Contribuciones a la Seguridad Social  </t>
  </si>
  <si>
    <t>1.1.2.1</t>
  </si>
  <si>
    <t>Contribuciones de los Empleados</t>
  </si>
  <si>
    <t>1.1.2.2</t>
  </si>
  <si>
    <t>Contribuciones de los Empleadores</t>
  </si>
  <si>
    <t xml:space="preserve">1.1.2.3 </t>
  </si>
  <si>
    <t>Contribuciones de los Trabajadores Por Cuenta Propia o No Empleados</t>
  </si>
  <si>
    <t xml:space="preserve">1.1.2.4 </t>
  </si>
  <si>
    <t>Contribuciones no Clasificables</t>
  </si>
  <si>
    <t>1.1.3</t>
  </si>
  <si>
    <t>1.1.4</t>
  </si>
  <si>
    <t>Derechos, Productos y Aprovechamientos Corrientes</t>
  </si>
  <si>
    <t>1.1.4.1</t>
  </si>
  <si>
    <t>Derechos No Incluidos en Otros Conceptos</t>
  </si>
  <si>
    <t>1.1.4.2</t>
  </si>
  <si>
    <t>Productos Corrientes No Incluidos en Otros Conceptos</t>
  </si>
  <si>
    <t>1.1.4.3</t>
  </si>
  <si>
    <t>Aprovechamientos Corrientes No Incluidos en Otros Conceptos</t>
  </si>
  <si>
    <t>1.1.5</t>
  </si>
  <si>
    <t>Rentas de la Propiedad</t>
  </si>
  <si>
    <t>1.1.5.1</t>
  </si>
  <si>
    <t>Intereses</t>
  </si>
  <si>
    <t>1.1.5.1.1</t>
  </si>
  <si>
    <t>Internos</t>
  </si>
  <si>
    <t>1.1.5.1.2</t>
  </si>
  <si>
    <t>Externos</t>
  </si>
  <si>
    <t>1.1.5.2</t>
  </si>
  <si>
    <t>Dividendos y Retiros de las Cuasisociedades</t>
  </si>
  <si>
    <t>1.1.5.3</t>
  </si>
  <si>
    <t>Arrendamiento de Tierras y Terrenos</t>
  </si>
  <si>
    <t>1.1.5.4</t>
  </si>
  <si>
    <t>Otros</t>
  </si>
  <si>
    <t xml:space="preserve">1.1.6 </t>
  </si>
  <si>
    <t>Venta de Bienes y Servicios de Entidades del Gobierno General / Ingresos de Explotación de Entidades Empresariales</t>
  </si>
  <si>
    <t>1.1.6.1</t>
  </si>
  <si>
    <t>Venta de Establecimientos No de Mercado</t>
  </si>
  <si>
    <t>1.1.6.2</t>
  </si>
  <si>
    <t>Venta de Establecimientos de Mercado</t>
  </si>
  <si>
    <t>1.1.6.3</t>
  </si>
  <si>
    <t>Derechos Administrativos</t>
  </si>
  <si>
    <t>1.1.7</t>
  </si>
  <si>
    <t>Subsidios y Subvenciones Recibidos por Entidades Empresariales Públicas</t>
  </si>
  <si>
    <t>1.1.7.1</t>
  </si>
  <si>
    <t>Subsidios y Subvenciones Recibidos por Entidades Empresariales Públicas No Financieras</t>
  </si>
  <si>
    <t>1.1.7.2</t>
  </si>
  <si>
    <t>Subsidios y Subvenciones Recibidos por Entidades Empresariales Públicas Financieras</t>
  </si>
  <si>
    <t xml:space="preserve">1.1.8 </t>
  </si>
  <si>
    <t>Transferencias, Asignaciones y Donativos Corrientes Recibidos</t>
  </si>
  <si>
    <t>1.1.8.1</t>
  </si>
  <si>
    <t>Del Sector Privado</t>
  </si>
  <si>
    <t>1.1.8.2</t>
  </si>
  <si>
    <t>Del Sector Público</t>
  </si>
  <si>
    <t>1.1.8.2.1</t>
  </si>
  <si>
    <t>De la Federación</t>
  </si>
  <si>
    <t>1.1.8.2.1.1</t>
  </si>
  <si>
    <t xml:space="preserve">Transferencias Internas y Asignaciones </t>
  </si>
  <si>
    <t>1.1.8.2.1.2</t>
  </si>
  <si>
    <t>Transferencias del Resto del Sector Público</t>
  </si>
  <si>
    <t>1.1.8.2.1.3</t>
  </si>
  <si>
    <t>1.1.8.2.1.4</t>
  </si>
  <si>
    <t>Transferencias de Fideicomisos, Mandatos y Contratos Análogos</t>
  </si>
  <si>
    <t>1.1.8.2.2</t>
  </si>
  <si>
    <t>De Entidades Federativas</t>
  </si>
  <si>
    <t>1.1.8.2.2.1</t>
  </si>
  <si>
    <t>1.1.8.2.2.2</t>
  </si>
  <si>
    <t>1.1.8.2.2.3</t>
  </si>
  <si>
    <t>1.1.8.2.2.4</t>
  </si>
  <si>
    <t>1.1.8.2.3</t>
  </si>
  <si>
    <t>De Municipios</t>
  </si>
  <si>
    <t>1.1.8.3</t>
  </si>
  <si>
    <t>Del Sector Externo</t>
  </si>
  <si>
    <t>1.1.8.3.1</t>
  </si>
  <si>
    <t>De Gobiernos Extranjeros</t>
  </si>
  <si>
    <t>1.1.8.3.2</t>
  </si>
  <si>
    <t>De Organismos Internacionales</t>
  </si>
  <si>
    <t>1.1.8.3.3</t>
  </si>
  <si>
    <t>Del Sector Privado Externo</t>
  </si>
  <si>
    <t>1.1.9</t>
  </si>
  <si>
    <t>INGRESOS DE CAPITAL</t>
  </si>
  <si>
    <t>1.2.1</t>
  </si>
  <si>
    <t>Venta (Disposición) de Activos</t>
  </si>
  <si>
    <t>1.2.1.1</t>
  </si>
  <si>
    <t>Venta de Activos Fijos</t>
  </si>
  <si>
    <t>1.2.1.2</t>
  </si>
  <si>
    <t>Venta de Objetos de Valor</t>
  </si>
  <si>
    <t>1.2.1.3</t>
  </si>
  <si>
    <t>Venta de Activos No Producidos</t>
  </si>
  <si>
    <t>1.2.2</t>
  </si>
  <si>
    <t>Disminución de Existencias</t>
  </si>
  <si>
    <t>1.2.2.1</t>
  </si>
  <si>
    <t>1.2.2.2</t>
  </si>
  <si>
    <t>Materias Primas</t>
  </si>
  <si>
    <t>1.2.2.3</t>
  </si>
  <si>
    <t>Trabajos en Curso</t>
  </si>
  <si>
    <t>1.2.2.4</t>
  </si>
  <si>
    <t>Bienes Terminados</t>
  </si>
  <si>
    <t>1.2.2.5</t>
  </si>
  <si>
    <t>Bienes para venta</t>
  </si>
  <si>
    <t>1.2.2.6</t>
  </si>
  <si>
    <t>Bienes en tránsito</t>
  </si>
  <si>
    <t>1.2.2.7</t>
  </si>
  <si>
    <t>Existencias de Material de Seguridad y Defensa</t>
  </si>
  <si>
    <t>1.2.3</t>
  </si>
  <si>
    <t>Incremento de la Depreciación, Amortización, Estimaciones y Provisiones Acumuladas</t>
  </si>
  <si>
    <t>1.2.3.1</t>
  </si>
  <si>
    <t>Depreciación y Amortización</t>
  </si>
  <si>
    <t>1.2.3.2</t>
  </si>
  <si>
    <t>Estimaciones por Deterioro de Inventarios</t>
  </si>
  <si>
    <t>1.2.3.3</t>
  </si>
  <si>
    <t>Otras Estimaciones por pérdida o deterioro</t>
  </si>
  <si>
    <t>1.2.3.4</t>
  </si>
  <si>
    <t>Provisiones</t>
  </si>
  <si>
    <t>1.2.4</t>
  </si>
  <si>
    <t>Transferencias, Asignaciones y Donativos de Capital Recibidas</t>
  </si>
  <si>
    <t xml:space="preserve">1.2.4.1 </t>
  </si>
  <si>
    <t>1.2.4.2</t>
  </si>
  <si>
    <t>1.2.4.2.1</t>
  </si>
  <si>
    <t xml:space="preserve">De la Federación </t>
  </si>
  <si>
    <t>1.2.4.2.1.1</t>
  </si>
  <si>
    <t>1.2.4.2.1.2</t>
  </si>
  <si>
    <t>1.2.4.2.1.3</t>
  </si>
  <si>
    <t>1.2.4.2.1.4</t>
  </si>
  <si>
    <t xml:space="preserve">1.2.4.2.2 </t>
  </si>
  <si>
    <t>1.2.4.2.2.1</t>
  </si>
  <si>
    <t>1.2.4.2.2.2</t>
  </si>
  <si>
    <t>1.2.4.2.2.3</t>
  </si>
  <si>
    <t>1.2.4.2.2.4</t>
  </si>
  <si>
    <t>1.2.4.2.3</t>
  </si>
  <si>
    <t>1.2.4.3</t>
  </si>
  <si>
    <t>1.2.4.3.1</t>
  </si>
  <si>
    <t>1.2.4.3.2</t>
  </si>
  <si>
    <t>1.2.4.3.3</t>
  </si>
  <si>
    <t>1.2.5</t>
  </si>
  <si>
    <t>Recuperación de Inversiones Financieras Realizadas con Fines de Política</t>
  </si>
  <si>
    <t>1.2.5.1</t>
  </si>
  <si>
    <t>Venta de Acciones y Participaciones de Capital Adquiridas con Fines de Política</t>
  </si>
  <si>
    <t>1.2.5.2</t>
  </si>
  <si>
    <t>Valores Representativos de Deuda Adquiridos con Fines de Política</t>
  </si>
  <si>
    <t>1.2.5.3</t>
  </si>
  <si>
    <t>Venta de Obligaciones Negociables Adquiridas con Fines de Política</t>
  </si>
  <si>
    <t>1.2.5.4</t>
  </si>
  <si>
    <t>Recuperación de Préstamos Realizados con Fines de Política</t>
  </si>
  <si>
    <t>TOTAL DE INGRESOS</t>
  </si>
  <si>
    <t>*Nota: No se consideran el rubro de ingresos 79 "Remanente Otros Ingresos"</t>
  </si>
  <si>
    <t>Bajo protesta de decir verdad declaramos que los Estados Financieros y sus Notas son razonablemente correctos y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</si>
</sst>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0.00_-;\-&quot;$&quot;* #,##0.00_-;_-&quot;$&quot;* &quot;-&quot;??_-;_-@_-"/>
    <numFmt numFmtId="43" formatCode="_-* #,##0.00_-;\-* #,##0.00_-;_-* &quot;-&quot;??_-;_-@_-"/>
    <numFmt numFmtId="164" formatCode="_-&quot;$&quot;* #,##0_-;\-&quot;$&quot;* #,##0_-;_-&quot;$&quot;* &quot;-&quot;??_-;_-@_-"/>
    <numFmt numFmtId="165" formatCode="_(* #,##0.00_);_(* \(#,##0.00\);_(* &quot;-&quot;??_);_(@_)"/>
  </numFmts>
  <fonts count="33" x14ac:knownFonts="1">
    <font>
      <sz val="8"/>
      <color theme="1"/>
      <name val="Arial"/>
      <family val="2"/>
    </font>
    <font>
      <sz val="11"/>
      <color theme="1"/>
      <name val="Calibri"/>
      <family val="2"/>
      <scheme val="minor"/>
    </font>
    <font>
      <sz val="11"/>
      <color theme="1"/>
      <name val="Calibri"/>
      <family val="2"/>
      <scheme val="minor"/>
    </font>
    <font>
      <b/>
      <sz val="8"/>
      <name val="Arial"/>
      <family val="2"/>
    </font>
    <font>
      <b/>
      <sz val="8"/>
      <color theme="1"/>
      <name val="Arial"/>
      <family val="2"/>
    </font>
    <font>
      <sz val="8"/>
      <color theme="1"/>
      <name val="Arial"/>
      <family val="2"/>
    </font>
    <font>
      <sz val="8"/>
      <color theme="0"/>
      <name val="Arial"/>
      <family val="2"/>
    </font>
    <font>
      <sz val="8"/>
      <name val="Arial"/>
      <family val="2"/>
    </font>
    <font>
      <vertAlign val="superscript"/>
      <sz val="8"/>
      <name val="Arial"/>
      <family val="2"/>
    </font>
    <font>
      <vertAlign val="superscript"/>
      <sz val="8"/>
      <color rgb="FF0070C0"/>
      <name val="Arial"/>
      <family val="2"/>
    </font>
    <font>
      <sz val="10"/>
      <name val="Arial"/>
      <family val="2"/>
    </font>
    <font>
      <vertAlign val="superscript"/>
      <sz val="8"/>
      <color theme="1"/>
      <name val="Arial"/>
      <family val="2"/>
    </font>
    <font>
      <sz val="10"/>
      <color theme="1"/>
      <name val="Arial"/>
      <family val="2"/>
    </font>
    <font>
      <sz val="9"/>
      <color theme="1"/>
      <name val="Arial"/>
      <family val="2"/>
    </font>
    <font>
      <sz val="9"/>
      <name val="Arial"/>
      <family val="2"/>
    </font>
    <font>
      <sz val="10"/>
      <color indexed="8"/>
      <name val="Arial"/>
      <family val="2"/>
    </font>
    <font>
      <sz val="10"/>
      <color theme="1"/>
      <name val="Times New Roman"/>
      <family val="2"/>
    </font>
    <font>
      <b/>
      <sz val="9"/>
      <name val="Arial"/>
      <family val="2"/>
    </font>
    <font>
      <b/>
      <sz val="8"/>
      <color rgb="FF000000"/>
      <name val="Arial"/>
      <family val="2"/>
    </font>
    <font>
      <sz val="11"/>
      <color indexed="8"/>
      <name val="Calibri"/>
      <family val="2"/>
    </font>
    <font>
      <b/>
      <sz val="8"/>
      <color indexed="8"/>
      <name val="Arial"/>
      <family val="2"/>
    </font>
    <font>
      <sz val="8"/>
      <color rgb="FF000000"/>
      <name val="Arial"/>
      <family val="2"/>
    </font>
    <font>
      <sz val="8"/>
      <color indexed="8"/>
      <name val="Arial"/>
      <family val="2"/>
    </font>
    <font>
      <b/>
      <sz val="10"/>
      <name val="Arial"/>
      <family val="2"/>
    </font>
    <font>
      <b/>
      <sz val="9"/>
      <color theme="1"/>
      <name val="Arial"/>
      <family val="2"/>
    </font>
    <font>
      <sz val="9"/>
      <color theme="0"/>
      <name val="Arial"/>
      <family val="2"/>
    </font>
    <font>
      <b/>
      <sz val="8"/>
      <color theme="0"/>
      <name val="Arial"/>
      <family val="2"/>
    </font>
    <font>
      <b/>
      <sz val="9"/>
      <color indexed="8"/>
      <name val="Calibri"/>
      <family val="2"/>
      <scheme val="minor"/>
    </font>
    <font>
      <b/>
      <sz val="10"/>
      <name val="Calibri Light"/>
      <family val="2"/>
    </font>
    <font>
      <sz val="10"/>
      <name val="Calibri Light"/>
      <family val="2"/>
    </font>
    <font>
      <sz val="10"/>
      <color rgb="FFFF0000"/>
      <name val="Arial"/>
      <family val="2"/>
    </font>
    <font>
      <b/>
      <sz val="9"/>
      <color indexed="81"/>
      <name val="Tahoma"/>
      <family val="2"/>
    </font>
    <font>
      <sz val="9"/>
      <color indexed="81"/>
      <name val="Tahoma"/>
      <family val="2"/>
    </font>
  </fonts>
  <fills count="10">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indexed="40"/>
      </patternFill>
    </fill>
    <fill>
      <patternFill patternType="solid">
        <fgColor theme="0"/>
        <bgColor indexed="13"/>
      </patternFill>
    </fill>
    <fill>
      <patternFill patternType="solid">
        <fgColor theme="0" tint="-4.9989318521683403E-2"/>
        <bgColor indexed="64"/>
      </patternFill>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style="thin">
        <color indexed="8"/>
      </top>
      <bottom/>
      <diagonal/>
    </border>
    <border>
      <left style="thin">
        <color indexed="64"/>
      </left>
      <right/>
      <top style="thin">
        <color indexed="8"/>
      </top>
      <bottom/>
      <diagonal/>
    </border>
    <border>
      <left/>
      <right/>
      <top style="thin">
        <color indexed="8"/>
      </top>
      <bottom/>
      <diagonal/>
    </border>
    <border>
      <left/>
      <right style="thin">
        <color indexed="64"/>
      </right>
      <top style="thin">
        <color indexed="8"/>
      </top>
      <bottom/>
      <diagonal/>
    </border>
    <border>
      <left style="thin">
        <color indexed="64"/>
      </left>
      <right style="thin">
        <color indexed="8"/>
      </right>
      <top style="thin">
        <color indexed="8"/>
      </top>
      <bottom/>
      <diagonal/>
    </border>
    <border>
      <left style="thin">
        <color indexed="8"/>
      </left>
      <right/>
      <top style="thin">
        <color indexed="8"/>
      </top>
      <bottom/>
      <diagonal/>
    </border>
    <border>
      <left style="thin">
        <color indexed="64"/>
      </left>
      <right style="thin">
        <color indexed="8"/>
      </right>
      <top/>
      <bottom/>
      <diagonal/>
    </border>
    <border>
      <left style="thin">
        <color indexed="8"/>
      </left>
      <right/>
      <top/>
      <bottom/>
      <diagonal/>
    </border>
    <border>
      <left style="thin">
        <color indexed="8"/>
      </left>
      <right style="thin">
        <color indexed="64"/>
      </right>
      <top style="thin">
        <color indexed="64"/>
      </top>
      <bottom/>
      <diagonal/>
    </border>
    <border>
      <left style="thin">
        <color indexed="64"/>
      </left>
      <right style="thin">
        <color indexed="64"/>
      </right>
      <top/>
      <bottom style="thin">
        <color indexed="8"/>
      </bottom>
      <diagonal/>
    </border>
    <border>
      <left style="thin">
        <color indexed="64"/>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thin">
        <color indexed="8"/>
      </left>
      <right style="thin">
        <color indexed="64"/>
      </right>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6">
    <xf numFmtId="0" fontId="0" fillId="0" borderId="0"/>
    <xf numFmtId="0" fontId="2" fillId="0" borderId="0"/>
    <xf numFmtId="0" fontId="10" fillId="0" borderId="0"/>
    <xf numFmtId="0" fontId="1" fillId="0" borderId="0"/>
    <xf numFmtId="43" fontId="1" fillId="0" borderId="0" applyFont="0" applyFill="0" applyBorder="0" applyAlignment="0" applyProtection="0"/>
    <xf numFmtId="4" fontId="15" fillId="4" borderId="16" applyNumberFormat="0" applyProtection="0">
      <alignment horizontal="left" vertical="center" indent="1"/>
    </xf>
    <xf numFmtId="43" fontId="1" fillId="0" borderId="0" applyFont="0" applyFill="0" applyBorder="0" applyAlignment="0" applyProtection="0"/>
    <xf numFmtId="43" fontId="1" fillId="0" borderId="0" applyFont="0" applyFill="0" applyBorder="0" applyAlignment="0" applyProtection="0"/>
    <xf numFmtId="0" fontId="1" fillId="0" borderId="0"/>
    <xf numFmtId="0" fontId="16" fillId="0" borderId="0"/>
    <xf numFmtId="0" fontId="1" fillId="0" borderId="0"/>
    <xf numFmtId="43" fontId="19" fillId="0" borderId="0" applyFont="0" applyFill="0" applyBorder="0" applyAlignment="0" applyProtection="0"/>
    <xf numFmtId="0" fontId="16" fillId="0" borderId="0"/>
    <xf numFmtId="44" fontId="5" fillId="0" borderId="0" applyFont="0" applyFill="0" applyBorder="0" applyAlignment="0" applyProtection="0"/>
    <xf numFmtId="9" fontId="5" fillId="0" borderId="0" applyFont="0" applyFill="0" applyBorder="0" applyAlignment="0" applyProtection="0"/>
    <xf numFmtId="0" fontId="1" fillId="0" borderId="0"/>
  </cellStyleXfs>
  <cellXfs count="402">
    <xf numFmtId="0" fontId="0" fillId="0" borderId="0" xfId="0"/>
    <xf numFmtId="0" fontId="3" fillId="2" borderId="1" xfId="1" applyFont="1" applyFill="1" applyBorder="1" applyAlignment="1" applyProtection="1">
      <alignment horizontal="center" vertical="center" wrapText="1"/>
      <protection locked="0"/>
    </xf>
    <xf numFmtId="0" fontId="3" fillId="2" borderId="2" xfId="1" applyFont="1" applyFill="1" applyBorder="1" applyAlignment="1" applyProtection="1">
      <alignment horizontal="center" vertical="center" wrapText="1"/>
      <protection locked="0"/>
    </xf>
    <xf numFmtId="0" fontId="3" fillId="2" borderId="3" xfId="1" applyFont="1" applyFill="1" applyBorder="1" applyAlignment="1" applyProtection="1">
      <alignment horizontal="center" vertical="center" wrapText="1"/>
      <protection locked="0"/>
    </xf>
    <xf numFmtId="0" fontId="4" fillId="0" borderId="0" xfId="1" applyFont="1" applyFill="1" applyBorder="1" applyAlignment="1" applyProtection="1">
      <alignment vertical="top"/>
      <protection locked="0"/>
    </xf>
    <xf numFmtId="0" fontId="3" fillId="2" borderId="4" xfId="1" applyFont="1" applyFill="1" applyBorder="1" applyAlignment="1">
      <alignment horizontal="center" vertical="center"/>
    </xf>
    <xf numFmtId="0" fontId="3" fillId="2" borderId="5" xfId="1" applyFont="1" applyFill="1" applyBorder="1" applyAlignment="1">
      <alignment horizontal="center" vertical="center"/>
    </xf>
    <xf numFmtId="0" fontId="3" fillId="2" borderId="6" xfId="1" applyFont="1" applyFill="1" applyBorder="1" applyAlignment="1">
      <alignment horizontal="center" vertical="center" wrapText="1"/>
    </xf>
    <xf numFmtId="0" fontId="3" fillId="2" borderId="7" xfId="1" applyFont="1" applyFill="1" applyBorder="1" applyAlignment="1">
      <alignment horizontal="center" vertical="center"/>
    </xf>
    <xf numFmtId="0" fontId="3" fillId="2" borderId="8" xfId="1" applyFont="1" applyFill="1" applyBorder="1" applyAlignment="1">
      <alignment horizontal="center" vertical="center"/>
    </xf>
    <xf numFmtId="0" fontId="3" fillId="2" borderId="3" xfId="1" applyFont="1" applyFill="1" applyBorder="1" applyAlignment="1">
      <alignment horizontal="center" vertical="center" wrapText="1"/>
    </xf>
    <xf numFmtId="0" fontId="3" fillId="2" borderId="9"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5" fillId="0" borderId="0" xfId="1" applyFont="1" applyFill="1" applyBorder="1" applyAlignment="1" applyProtection="1">
      <alignment horizontal="center" vertical="top"/>
      <protection locked="0"/>
    </xf>
    <xf numFmtId="0" fontId="3" fillId="2" borderId="11"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3" xfId="1" quotePrefix="1" applyFont="1" applyFill="1" applyBorder="1" applyAlignment="1">
      <alignment horizontal="center" vertical="center" wrapText="1"/>
    </xf>
    <xf numFmtId="0" fontId="3" fillId="2" borderId="9" xfId="1" quotePrefix="1" applyFont="1" applyFill="1" applyBorder="1" applyAlignment="1">
      <alignment horizontal="center" vertical="center" wrapText="1"/>
    </xf>
    <xf numFmtId="0" fontId="5" fillId="0" borderId="7" xfId="1" applyFont="1" applyFill="1" applyBorder="1" applyAlignment="1" applyProtection="1">
      <alignment vertical="top"/>
      <protection locked="0"/>
    </xf>
    <xf numFmtId="0" fontId="5" fillId="0" borderId="0" xfId="1" applyFont="1" applyFill="1" applyBorder="1" applyAlignment="1" applyProtection="1">
      <alignment vertical="top" wrapText="1"/>
      <protection locked="0"/>
    </xf>
    <xf numFmtId="4" fontId="5" fillId="0" borderId="6" xfId="1" applyNumberFormat="1" applyFont="1" applyFill="1" applyBorder="1" applyAlignment="1" applyProtection="1">
      <alignment vertical="top"/>
      <protection locked="0"/>
    </xf>
    <xf numFmtId="3" fontId="5" fillId="0" borderId="6" xfId="1" applyNumberFormat="1" applyFont="1" applyFill="1" applyBorder="1" applyAlignment="1" applyProtection="1">
      <alignment vertical="top"/>
      <protection locked="0"/>
    </xf>
    <xf numFmtId="49" fontId="6" fillId="0" borderId="0" xfId="1" applyNumberFormat="1" applyFont="1" applyFill="1" applyBorder="1" applyAlignment="1" applyProtection="1">
      <alignment vertical="top"/>
      <protection locked="0"/>
    </xf>
    <xf numFmtId="0" fontId="5" fillId="0" borderId="0" xfId="1" applyFont="1" applyFill="1" applyBorder="1" applyAlignment="1" applyProtection="1">
      <alignment vertical="top"/>
      <protection locked="0"/>
    </xf>
    <xf numFmtId="0" fontId="7" fillId="0" borderId="7" xfId="1" applyFont="1" applyFill="1" applyBorder="1" applyAlignment="1" applyProtection="1">
      <alignment vertical="top"/>
      <protection locked="0"/>
    </xf>
    <xf numFmtId="0" fontId="7" fillId="0" borderId="0" xfId="1" applyFont="1" applyFill="1" applyBorder="1" applyAlignment="1" applyProtection="1">
      <alignment vertical="top" wrapText="1"/>
      <protection locked="0"/>
    </xf>
    <xf numFmtId="4" fontId="5" fillId="0" borderId="13" xfId="1" applyNumberFormat="1" applyFont="1" applyFill="1" applyBorder="1" applyAlignment="1" applyProtection="1">
      <alignment vertical="top"/>
      <protection locked="0"/>
    </xf>
    <xf numFmtId="3" fontId="5" fillId="0" borderId="13" xfId="1" applyNumberFormat="1" applyFont="1" applyFill="1" applyBorder="1" applyAlignment="1" applyProtection="1">
      <alignment vertical="top"/>
      <protection locked="0"/>
    </xf>
    <xf numFmtId="0" fontId="0" fillId="0" borderId="7" xfId="1" applyFont="1" applyFill="1" applyBorder="1" applyAlignment="1" applyProtection="1">
      <alignment vertical="top"/>
      <protection locked="0"/>
    </xf>
    <xf numFmtId="3" fontId="5" fillId="0" borderId="10" xfId="1" applyNumberFormat="1" applyFont="1" applyFill="1" applyBorder="1" applyAlignment="1" applyProtection="1">
      <alignment vertical="top"/>
      <protection locked="0"/>
    </xf>
    <xf numFmtId="0" fontId="7" fillId="0" borderId="1" xfId="1" quotePrefix="1" applyFont="1" applyFill="1" applyBorder="1" applyAlignment="1" applyProtection="1">
      <alignment horizontal="center" vertical="top"/>
      <protection locked="0"/>
    </xf>
    <xf numFmtId="0" fontId="3" fillId="0" borderId="2" xfId="1" applyFont="1" applyFill="1" applyBorder="1" applyAlignment="1" applyProtection="1">
      <alignment horizontal="left" vertical="top" indent="3"/>
      <protection locked="0"/>
    </xf>
    <xf numFmtId="3" fontId="3" fillId="0" borderId="9" xfId="1" applyNumberFormat="1" applyFont="1" applyFill="1" applyBorder="1" applyAlignment="1" applyProtection="1">
      <alignment vertical="top"/>
      <protection locked="0"/>
    </xf>
    <xf numFmtId="3" fontId="3" fillId="0" borderId="6" xfId="1" applyNumberFormat="1" applyFont="1" applyFill="1" applyBorder="1" applyAlignment="1" applyProtection="1">
      <alignment horizontal="right" vertical="top"/>
      <protection locked="0"/>
    </xf>
    <xf numFmtId="0" fontId="7" fillId="0" borderId="4" xfId="1" quotePrefix="1" applyFont="1" applyFill="1" applyBorder="1" applyAlignment="1" applyProtection="1">
      <alignment horizontal="center" vertical="top"/>
      <protection locked="0"/>
    </xf>
    <xf numFmtId="0" fontId="7" fillId="0" borderId="14" xfId="1" applyFont="1" applyFill="1" applyBorder="1" applyAlignment="1" applyProtection="1">
      <alignment vertical="top"/>
      <protection locked="0"/>
    </xf>
    <xf numFmtId="3" fontId="3" fillId="0" borderId="14" xfId="1" applyNumberFormat="1" applyFont="1" applyFill="1" applyBorder="1" applyAlignment="1" applyProtection="1">
      <alignment vertical="top"/>
      <protection locked="0"/>
    </xf>
    <xf numFmtId="3" fontId="3" fillId="0" borderId="5" xfId="1" applyNumberFormat="1" applyFont="1" applyFill="1" applyBorder="1" applyAlignment="1" applyProtection="1">
      <alignment vertical="top"/>
      <protection locked="0"/>
    </xf>
    <xf numFmtId="3" fontId="3" fillId="0" borderId="1" xfId="1" applyNumberFormat="1" applyFont="1" applyFill="1" applyBorder="1" applyAlignment="1" applyProtection="1">
      <alignment vertical="top"/>
      <protection locked="0"/>
    </xf>
    <xf numFmtId="3" fontId="3" fillId="0" borderId="2" xfId="1" applyNumberFormat="1" applyFont="1" applyFill="1" applyBorder="1" applyAlignment="1" applyProtection="1">
      <alignment vertical="top"/>
      <protection locked="0"/>
    </xf>
    <xf numFmtId="3" fontId="3" fillId="0" borderId="10" xfId="1" applyNumberFormat="1" applyFont="1" applyFill="1" applyBorder="1" applyAlignment="1" applyProtection="1">
      <alignment horizontal="right" vertical="top"/>
      <protection locked="0"/>
    </xf>
    <xf numFmtId="0" fontId="3" fillId="2" borderId="4" xfId="1" applyFont="1" applyFill="1" applyBorder="1" applyAlignment="1">
      <alignment horizontal="center" vertical="center" wrapText="1"/>
    </xf>
    <xf numFmtId="0" fontId="3" fillId="2" borderId="5" xfId="1" applyFont="1" applyFill="1" applyBorder="1" applyAlignment="1">
      <alignment horizontal="center" vertical="center" wrapText="1"/>
    </xf>
    <xf numFmtId="3" fontId="3" fillId="2" borderId="1" xfId="1" applyNumberFormat="1" applyFont="1" applyFill="1" applyBorder="1" applyAlignment="1" applyProtection="1">
      <alignment horizontal="center" vertical="center" wrapText="1"/>
      <protection locked="0"/>
    </xf>
    <xf numFmtId="3" fontId="3" fillId="2" borderId="2" xfId="1" applyNumberFormat="1" applyFont="1" applyFill="1" applyBorder="1" applyAlignment="1" applyProtection="1">
      <alignment horizontal="center" vertical="center" wrapText="1"/>
      <protection locked="0"/>
    </xf>
    <xf numFmtId="3" fontId="3" fillId="2" borderId="3" xfId="1" applyNumberFormat="1" applyFont="1" applyFill="1" applyBorder="1" applyAlignment="1" applyProtection="1">
      <alignment horizontal="center" vertical="center" wrapText="1"/>
      <protection locked="0"/>
    </xf>
    <xf numFmtId="3" fontId="3" fillId="2" borderId="6" xfId="1" applyNumberFormat="1" applyFont="1" applyFill="1" applyBorder="1" applyAlignment="1">
      <alignment horizontal="center" vertical="center" wrapText="1"/>
    </xf>
    <xf numFmtId="0" fontId="3" fillId="2" borderId="7" xfId="1" applyFont="1" applyFill="1" applyBorder="1" applyAlignment="1">
      <alignment horizontal="center" vertical="center" wrapText="1"/>
    </xf>
    <xf numFmtId="0" fontId="3" fillId="2" borderId="8" xfId="1" applyFont="1" applyFill="1" applyBorder="1" applyAlignment="1">
      <alignment horizontal="center" vertical="center" wrapText="1"/>
    </xf>
    <xf numFmtId="3" fontId="3" fillId="2" borderId="3" xfId="1" applyNumberFormat="1" applyFont="1" applyFill="1" applyBorder="1" applyAlignment="1">
      <alignment horizontal="center" vertical="center" wrapText="1"/>
    </xf>
    <xf numFmtId="3" fontId="3" fillId="2" borderId="9" xfId="1" applyNumberFormat="1" applyFont="1" applyFill="1" applyBorder="1" applyAlignment="1">
      <alignment horizontal="center" vertical="center" wrapText="1"/>
    </xf>
    <xf numFmtId="3" fontId="3" fillId="2" borderId="1" xfId="1" applyNumberFormat="1" applyFont="1" applyFill="1" applyBorder="1" applyAlignment="1">
      <alignment horizontal="center" vertical="center" wrapText="1"/>
    </xf>
    <xf numFmtId="3" fontId="3" fillId="2" borderId="10" xfId="1" applyNumberFormat="1" applyFont="1" applyFill="1" applyBorder="1" applyAlignment="1">
      <alignment horizontal="center" vertical="center" wrapText="1"/>
    </xf>
    <xf numFmtId="0" fontId="3" fillId="2" borderId="11" xfId="1" applyFont="1" applyFill="1" applyBorder="1" applyAlignment="1">
      <alignment horizontal="center" vertical="center" wrapText="1"/>
    </xf>
    <xf numFmtId="0" fontId="3" fillId="2" borderId="12" xfId="1" applyFont="1" applyFill="1" applyBorder="1" applyAlignment="1">
      <alignment horizontal="center" vertical="center" wrapText="1"/>
    </xf>
    <xf numFmtId="3" fontId="3" fillId="2" borderId="3" xfId="1" quotePrefix="1" applyNumberFormat="1" applyFont="1" applyFill="1" applyBorder="1" applyAlignment="1">
      <alignment horizontal="center" vertical="center" wrapText="1"/>
    </xf>
    <xf numFmtId="3" fontId="3" fillId="2" borderId="9" xfId="1" quotePrefix="1" applyNumberFormat="1" applyFont="1" applyFill="1" applyBorder="1" applyAlignment="1">
      <alignment horizontal="center" vertical="center" wrapText="1"/>
    </xf>
    <xf numFmtId="0" fontId="3" fillId="0" borderId="7" xfId="1" applyFont="1" applyFill="1" applyBorder="1" applyAlignment="1" applyProtection="1">
      <alignment horizontal="left" vertical="top"/>
    </xf>
    <xf numFmtId="0" fontId="3" fillId="0" borderId="0" xfId="1" applyFont="1" applyFill="1" applyBorder="1" applyAlignment="1" applyProtection="1">
      <alignment horizontal="justify" vertical="top" wrapText="1"/>
    </xf>
    <xf numFmtId="3" fontId="3" fillId="0" borderId="6" xfId="1" applyNumberFormat="1" applyFont="1" applyFill="1" applyBorder="1" applyAlignment="1" applyProtection="1">
      <alignment vertical="top"/>
      <protection locked="0"/>
    </xf>
    <xf numFmtId="0" fontId="7" fillId="0" borderId="7" xfId="1" applyFont="1" applyFill="1" applyBorder="1" applyAlignment="1" applyProtection="1">
      <alignment horizontal="center" vertical="top"/>
    </xf>
    <xf numFmtId="0" fontId="7" fillId="0" borderId="0" xfId="1" applyFont="1" applyFill="1" applyBorder="1" applyAlignment="1" applyProtection="1">
      <alignment horizontal="left" vertical="top" wrapText="1"/>
    </xf>
    <xf numFmtId="4" fontId="7" fillId="0" borderId="13" xfId="1" applyNumberFormat="1" applyFont="1" applyFill="1" applyBorder="1" applyAlignment="1" applyProtection="1">
      <alignment vertical="top"/>
      <protection locked="0"/>
    </xf>
    <xf numFmtId="3" fontId="7" fillId="0" borderId="13" xfId="1" applyNumberFormat="1" applyFont="1" applyFill="1" applyBorder="1" applyAlignment="1" applyProtection="1">
      <alignment vertical="top"/>
      <protection locked="0"/>
    </xf>
    <xf numFmtId="4" fontId="5" fillId="3" borderId="13" xfId="1" applyNumberFormat="1" applyFont="1" applyFill="1" applyBorder="1" applyAlignment="1" applyProtection="1">
      <alignment vertical="top"/>
      <protection locked="0"/>
    </xf>
    <xf numFmtId="0" fontId="3" fillId="0" borderId="7" xfId="1" applyFont="1" applyFill="1" applyBorder="1" applyAlignment="1" applyProtection="1">
      <alignment horizontal="left" vertical="top" wrapText="1"/>
    </xf>
    <xf numFmtId="0" fontId="3" fillId="0" borderId="8" xfId="1" applyFont="1" applyFill="1" applyBorder="1" applyAlignment="1" applyProtection="1">
      <alignment horizontal="left" vertical="top" wrapText="1"/>
    </xf>
    <xf numFmtId="3" fontId="3" fillId="0" borderId="13" xfId="1" applyNumberFormat="1" applyFont="1" applyFill="1" applyBorder="1" applyAlignment="1" applyProtection="1">
      <alignment vertical="top"/>
      <protection locked="0"/>
    </xf>
    <xf numFmtId="0" fontId="3" fillId="0" borderId="7" xfId="1" applyFont="1" applyFill="1" applyBorder="1" applyAlignment="1" applyProtection="1">
      <alignment vertical="top"/>
    </xf>
    <xf numFmtId="0" fontId="3" fillId="0" borderId="0" xfId="1" applyFont="1" applyFill="1" applyBorder="1" applyAlignment="1" applyProtection="1">
      <alignment vertical="top"/>
    </xf>
    <xf numFmtId="0" fontId="3" fillId="0" borderId="7" xfId="2" applyFont="1" applyFill="1" applyBorder="1" applyAlignment="1" applyProtection="1">
      <alignment horizontal="center" vertical="top"/>
    </xf>
    <xf numFmtId="0" fontId="7" fillId="0" borderId="1" xfId="1" quotePrefix="1" applyFont="1" applyFill="1" applyBorder="1" applyAlignment="1" applyProtection="1">
      <alignment horizontal="center" vertical="top"/>
    </xf>
    <xf numFmtId="0" fontId="3" fillId="0" borderId="2" xfId="1" applyFont="1" applyFill="1" applyBorder="1" applyAlignment="1" applyProtection="1">
      <alignment horizontal="center" vertical="top" wrapText="1"/>
    </xf>
    <xf numFmtId="0" fontId="7" fillId="0" borderId="14" xfId="1" quotePrefix="1" applyFont="1" applyFill="1" applyBorder="1" applyAlignment="1" applyProtection="1">
      <alignment horizontal="center" vertical="top"/>
      <protection locked="0"/>
    </xf>
    <xf numFmtId="4" fontId="3" fillId="0" borderId="14" xfId="1" applyNumberFormat="1" applyFont="1" applyFill="1" applyBorder="1" applyAlignment="1" applyProtection="1">
      <alignment vertical="top"/>
      <protection locked="0"/>
    </xf>
    <xf numFmtId="4" fontId="3" fillId="0" borderId="1" xfId="1" applyNumberFormat="1" applyFont="1" applyFill="1" applyBorder="1" applyAlignment="1" applyProtection="1">
      <alignment vertical="top"/>
      <protection locked="0"/>
    </xf>
    <xf numFmtId="4" fontId="3" fillId="0" borderId="3" xfId="1" applyNumberFormat="1" applyFont="1" applyFill="1" applyBorder="1" applyAlignment="1" applyProtection="1">
      <alignment vertical="top"/>
      <protection locked="0"/>
    </xf>
    <xf numFmtId="4" fontId="3" fillId="0" borderId="10" xfId="1" applyNumberFormat="1" applyFont="1" applyFill="1" applyBorder="1" applyAlignment="1" applyProtection="1">
      <alignment vertical="top"/>
      <protection locked="0"/>
    </xf>
    <xf numFmtId="0" fontId="7" fillId="0" borderId="0" xfId="1" quotePrefix="1" applyFont="1" applyFill="1" applyBorder="1" applyAlignment="1" applyProtection="1">
      <alignment horizontal="center" vertical="top"/>
      <protection locked="0"/>
    </xf>
    <xf numFmtId="0" fontId="7" fillId="0" borderId="0" xfId="1" applyFont="1" applyFill="1" applyBorder="1" applyAlignment="1" applyProtection="1">
      <alignment vertical="top"/>
      <protection locked="0"/>
    </xf>
    <xf numFmtId="4" fontId="7" fillId="0" borderId="0" xfId="1" applyNumberFormat="1" applyFont="1" applyFill="1" applyBorder="1" applyAlignment="1" applyProtection="1">
      <alignment vertical="top"/>
      <protection locked="0"/>
    </xf>
    <xf numFmtId="4" fontId="3" fillId="0" borderId="0" xfId="1" applyNumberFormat="1" applyFont="1" applyFill="1" applyBorder="1" applyAlignment="1" applyProtection="1">
      <alignment vertical="top"/>
      <protection locked="0"/>
    </xf>
    <xf numFmtId="0" fontId="0" fillId="0" borderId="0" xfId="0" applyFont="1"/>
    <xf numFmtId="0" fontId="0" fillId="0" borderId="0" xfId="1" applyFont="1" applyFill="1" applyBorder="1" applyAlignment="1" applyProtection="1">
      <alignment horizontal="left" vertical="top" wrapText="1"/>
      <protection locked="0"/>
    </xf>
    <xf numFmtId="0" fontId="0" fillId="0" borderId="0" xfId="1" applyFont="1" applyFill="1" applyBorder="1" applyAlignment="1" applyProtection="1">
      <alignment vertical="top"/>
      <protection locked="0"/>
    </xf>
    <xf numFmtId="0" fontId="12" fillId="0" borderId="0" xfId="0" applyFont="1"/>
    <xf numFmtId="0" fontId="12" fillId="0" borderId="15" xfId="0" applyFont="1" applyBorder="1"/>
    <xf numFmtId="0" fontId="12" fillId="3" borderId="0" xfId="0" applyFont="1" applyFill="1"/>
    <xf numFmtId="0" fontId="3" fillId="2" borderId="1" xfId="2" applyFont="1" applyFill="1" applyBorder="1" applyAlignment="1">
      <alignment horizontal="center" vertical="center" wrapText="1"/>
    </xf>
    <xf numFmtId="0" fontId="3" fillId="2" borderId="2" xfId="2" applyFont="1" applyFill="1" applyBorder="1" applyAlignment="1">
      <alignment horizontal="center" vertical="center"/>
    </xf>
    <xf numFmtId="0" fontId="3" fillId="2" borderId="3" xfId="2" applyFont="1" applyFill="1" applyBorder="1" applyAlignment="1">
      <alignment horizontal="center" vertical="center"/>
    </xf>
    <xf numFmtId="0" fontId="13" fillId="0" borderId="0" xfId="3" applyFont="1"/>
    <xf numFmtId="0" fontId="3" fillId="2" borderId="13" xfId="3" applyFont="1" applyFill="1" applyBorder="1" applyAlignment="1">
      <alignment horizontal="center" vertical="center"/>
    </xf>
    <xf numFmtId="0" fontId="3" fillId="2" borderId="10" xfId="3" applyFont="1" applyFill="1" applyBorder="1" applyAlignment="1">
      <alignment horizontal="center" vertical="center" wrapText="1"/>
    </xf>
    <xf numFmtId="0" fontId="13" fillId="3" borderId="0" xfId="3" applyFont="1" applyFill="1"/>
    <xf numFmtId="0" fontId="3" fillId="2" borderId="9" xfId="3" applyFont="1" applyFill="1" applyBorder="1" applyAlignment="1">
      <alignment horizontal="center" vertical="center" wrapText="1"/>
    </xf>
    <xf numFmtId="0" fontId="3" fillId="2" borderId="9" xfId="3" applyFont="1" applyFill="1" applyBorder="1" applyAlignment="1">
      <alignment horizontal="center" vertical="center" wrapText="1"/>
    </xf>
    <xf numFmtId="0" fontId="3" fillId="2" borderId="10" xfId="3" applyFont="1" applyFill="1" applyBorder="1" applyAlignment="1">
      <alignment horizontal="center" vertical="center"/>
    </xf>
    <xf numFmtId="0" fontId="7" fillId="0" borderId="8" xfId="0" applyFont="1" applyFill="1" applyBorder="1" applyProtection="1">
      <protection locked="0"/>
    </xf>
    <xf numFmtId="4" fontId="7" fillId="0" borderId="13" xfId="0" applyNumberFormat="1" applyFont="1" applyFill="1" applyBorder="1" applyProtection="1">
      <protection locked="0"/>
    </xf>
    <xf numFmtId="3" fontId="7" fillId="0" borderId="13" xfId="0" applyNumberFormat="1" applyFont="1" applyFill="1" applyBorder="1" applyProtection="1">
      <protection locked="0"/>
    </xf>
    <xf numFmtId="43" fontId="7" fillId="0" borderId="8" xfId="0" applyNumberFormat="1" applyFont="1" applyFill="1" applyBorder="1" applyProtection="1">
      <protection locked="0"/>
    </xf>
    <xf numFmtId="0" fontId="4" fillId="3" borderId="9" xfId="2" applyFont="1" applyFill="1" applyBorder="1" applyAlignment="1">
      <alignment horizontal="justify" vertical="center" wrapText="1"/>
    </xf>
    <xf numFmtId="3" fontId="4" fillId="3" borderId="9" xfId="4" applyNumberFormat="1" applyFont="1" applyFill="1" applyBorder="1" applyAlignment="1">
      <alignment horizontal="right" vertical="center" wrapText="1"/>
    </xf>
    <xf numFmtId="0" fontId="5" fillId="3" borderId="0" xfId="3" applyFont="1" applyFill="1"/>
    <xf numFmtId="0" fontId="3" fillId="2" borderId="4" xfId="2" applyFont="1" applyFill="1" applyBorder="1" applyAlignment="1">
      <alignment horizontal="center" wrapText="1"/>
    </xf>
    <xf numFmtId="0" fontId="3" fillId="2" borderId="14" xfId="2" applyFont="1" applyFill="1" applyBorder="1" applyAlignment="1">
      <alignment horizontal="center"/>
    </xf>
    <xf numFmtId="0" fontId="3" fillId="2" borderId="5" xfId="2" applyFont="1" applyFill="1" applyBorder="1" applyAlignment="1">
      <alignment horizontal="center"/>
    </xf>
    <xf numFmtId="0" fontId="14" fillId="0" borderId="0" xfId="2" applyFont="1" applyAlignment="1">
      <alignment vertical="center"/>
    </xf>
    <xf numFmtId="0" fontId="3" fillId="2" borderId="9" xfId="2" applyFont="1" applyFill="1" applyBorder="1" applyAlignment="1">
      <alignment horizontal="center" vertical="center"/>
    </xf>
    <xf numFmtId="0" fontId="3" fillId="2" borderId="9" xfId="2" applyFont="1" applyFill="1" applyBorder="1" applyAlignment="1">
      <alignment horizontal="center" vertical="center" wrapText="1"/>
    </xf>
    <xf numFmtId="0" fontId="3" fillId="2" borderId="9" xfId="2" applyFont="1" applyFill="1" applyBorder="1" applyAlignment="1">
      <alignment horizontal="center" vertical="center" wrapText="1"/>
    </xf>
    <xf numFmtId="0" fontId="7" fillId="5" borderId="6" xfId="5" applyNumberFormat="1" applyFont="1" applyFill="1" applyBorder="1" applyAlignment="1" applyProtection="1">
      <alignment horizontal="left" vertical="center" wrapText="1"/>
      <protection locked="0"/>
    </xf>
    <xf numFmtId="0" fontId="7" fillId="5" borderId="13" xfId="5" applyNumberFormat="1" applyFont="1" applyFill="1" applyBorder="1" applyAlignment="1" applyProtection="1">
      <alignment horizontal="left" vertical="center" wrapText="1"/>
      <protection locked="0"/>
    </xf>
    <xf numFmtId="0" fontId="3" fillId="5" borderId="9" xfId="5" applyNumberFormat="1" applyFont="1" applyFill="1" applyBorder="1" applyAlignment="1" applyProtection="1">
      <alignment horizontal="center" vertical="center" wrapText="1"/>
      <protection locked="0"/>
    </xf>
    <xf numFmtId="3" fontId="3" fillId="0" borderId="9" xfId="6" applyNumberFormat="1" applyFont="1" applyBorder="1" applyAlignment="1">
      <alignment vertical="center"/>
    </xf>
    <xf numFmtId="0" fontId="7" fillId="5" borderId="14" xfId="5" applyNumberFormat="1" applyFont="1" applyFill="1" applyBorder="1" applyAlignment="1" applyProtection="1">
      <alignment horizontal="left" vertical="center" wrapText="1"/>
      <protection locked="0"/>
    </xf>
    <xf numFmtId="3" fontId="13" fillId="0" borderId="0" xfId="2" applyNumberFormat="1" applyFont="1"/>
    <xf numFmtId="3" fontId="14" fillId="0" borderId="0" xfId="2" applyNumberFormat="1" applyFont="1" applyAlignment="1">
      <alignment vertical="center"/>
    </xf>
    <xf numFmtId="0" fontId="10" fillId="0" borderId="0" xfId="2" applyFont="1" applyAlignment="1">
      <alignment vertical="center"/>
    </xf>
    <xf numFmtId="0" fontId="7" fillId="0" borderId="13" xfId="2" applyFont="1" applyFill="1" applyBorder="1" applyAlignment="1" applyProtection="1">
      <alignment vertical="center"/>
    </xf>
    <xf numFmtId="0" fontId="7" fillId="0" borderId="13" xfId="2" applyFont="1" applyFill="1" applyBorder="1" applyAlignment="1" applyProtection="1">
      <alignment vertical="center" wrapText="1"/>
    </xf>
    <xf numFmtId="0" fontId="4" fillId="0" borderId="9" xfId="2" applyFont="1" applyFill="1" applyBorder="1" applyAlignment="1" applyProtection="1">
      <alignment horizontal="center" vertical="center"/>
    </xf>
    <xf numFmtId="3" fontId="4" fillId="0" borderId="9" xfId="2" applyNumberFormat="1" applyFont="1" applyBorder="1" applyAlignment="1" applyProtection="1">
      <alignment horizontal="right" vertical="center"/>
      <protection locked="0"/>
    </xf>
    <xf numFmtId="0" fontId="7" fillId="0" borderId="0" xfId="2" applyFont="1" applyAlignment="1">
      <alignment vertical="center"/>
    </xf>
    <xf numFmtId="164" fontId="7" fillId="0" borderId="0" xfId="2" applyNumberFormat="1" applyFont="1" applyAlignment="1">
      <alignment vertical="center"/>
    </xf>
    <xf numFmtId="4" fontId="3" fillId="0" borderId="0" xfId="2" applyNumberFormat="1" applyFont="1" applyFill="1" applyBorder="1" applyAlignment="1" applyProtection="1">
      <alignment vertical="center"/>
      <protection locked="0"/>
    </xf>
    <xf numFmtId="4" fontId="10" fillId="0" borderId="0" xfId="2" applyNumberFormat="1" applyFont="1" applyAlignment="1">
      <alignment vertical="center"/>
    </xf>
    <xf numFmtId="0" fontId="17" fillId="2" borderId="1" xfId="9" applyFont="1" applyFill="1" applyBorder="1" applyAlignment="1" applyProtection="1">
      <alignment horizontal="center" vertical="center" wrapText="1"/>
      <protection locked="0"/>
    </xf>
    <xf numFmtId="0" fontId="17" fillId="2" borderId="2" xfId="9" applyFont="1" applyFill="1" applyBorder="1" applyAlignment="1" applyProtection="1">
      <alignment horizontal="center" vertical="center" wrapText="1"/>
      <protection locked="0"/>
    </xf>
    <xf numFmtId="0" fontId="17" fillId="2" borderId="3" xfId="9" applyFont="1" applyFill="1" applyBorder="1" applyAlignment="1" applyProtection="1">
      <alignment horizontal="center" vertical="center" wrapText="1"/>
      <protection locked="0"/>
    </xf>
    <xf numFmtId="0" fontId="13" fillId="0" borderId="0" xfId="10" applyFont="1" applyAlignment="1">
      <alignment vertical="center"/>
    </xf>
    <xf numFmtId="0" fontId="17" fillId="2" borderId="4" xfId="9" applyFont="1" applyFill="1" applyBorder="1" applyAlignment="1">
      <alignment horizontal="center" vertical="center"/>
    </xf>
    <xf numFmtId="0" fontId="17" fillId="2" borderId="5" xfId="9" applyFont="1" applyFill="1" applyBorder="1" applyAlignment="1">
      <alignment horizontal="center" vertical="center"/>
    </xf>
    <xf numFmtId="4" fontId="17" fillId="2" borderId="6" xfId="9" applyNumberFormat="1" applyFont="1" applyFill="1" applyBorder="1" applyAlignment="1">
      <alignment horizontal="center" vertical="center" wrapText="1"/>
    </xf>
    <xf numFmtId="0" fontId="17" fillId="2" borderId="7" xfId="9" applyFont="1" applyFill="1" applyBorder="1" applyAlignment="1">
      <alignment horizontal="center" vertical="center"/>
    </xf>
    <xf numFmtId="0" fontId="17" fillId="2" borderId="8" xfId="9" applyFont="1" applyFill="1" applyBorder="1" applyAlignment="1">
      <alignment horizontal="center" vertical="center"/>
    </xf>
    <xf numFmtId="4" fontId="17" fillId="2" borderId="9" xfId="9" applyNumberFormat="1" applyFont="1" applyFill="1" applyBorder="1" applyAlignment="1">
      <alignment horizontal="center" vertical="center" wrapText="1"/>
    </xf>
    <xf numFmtId="4" fontId="17" fillId="2" borderId="10" xfId="9" applyNumberFormat="1" applyFont="1" applyFill="1" applyBorder="1" applyAlignment="1">
      <alignment horizontal="center" vertical="center" wrapText="1"/>
    </xf>
    <xf numFmtId="0" fontId="17" fillId="2" borderId="11" xfId="9" applyFont="1" applyFill="1" applyBorder="1" applyAlignment="1">
      <alignment horizontal="center" vertical="center"/>
    </xf>
    <xf numFmtId="0" fontId="17" fillId="2" borderId="12" xfId="9" applyFont="1" applyFill="1" applyBorder="1" applyAlignment="1">
      <alignment horizontal="center" vertical="center"/>
    </xf>
    <xf numFmtId="0" fontId="17" fillId="2" borderId="9" xfId="9" applyNumberFormat="1" applyFont="1" applyFill="1" applyBorder="1" applyAlignment="1">
      <alignment horizontal="center" vertical="center" wrapText="1"/>
    </xf>
    <xf numFmtId="0" fontId="18" fillId="0" borderId="7" xfId="10" applyFont="1" applyBorder="1" applyAlignment="1">
      <alignment horizontal="left" vertical="center" wrapText="1"/>
    </xf>
    <xf numFmtId="0" fontId="18" fillId="0" borderId="0" xfId="10" applyFont="1" applyBorder="1" applyAlignment="1">
      <alignment horizontal="left" vertical="center" wrapText="1"/>
    </xf>
    <xf numFmtId="3" fontId="20" fillId="3" borderId="13" xfId="11" applyNumberFormat="1" applyFont="1" applyFill="1" applyBorder="1" applyAlignment="1">
      <alignment vertical="center"/>
    </xf>
    <xf numFmtId="0" fontId="6" fillId="0" borderId="7" xfId="10" applyFont="1" applyBorder="1" applyAlignment="1">
      <alignment horizontal="center" vertical="center" wrapText="1"/>
    </xf>
    <xf numFmtId="0" fontId="21" fillId="0" borderId="0" xfId="10" applyFont="1" applyBorder="1" applyAlignment="1">
      <alignment vertical="center" wrapText="1"/>
    </xf>
    <xf numFmtId="3" fontId="22" fillId="3" borderId="13" xfId="11" applyNumberFormat="1" applyFont="1" applyFill="1" applyBorder="1" applyAlignment="1">
      <alignment vertical="center"/>
    </xf>
    <xf numFmtId="3" fontId="22" fillId="3" borderId="13" xfId="11" applyNumberFormat="1" applyFont="1" applyFill="1" applyBorder="1" applyAlignment="1" applyProtection="1">
      <alignment vertical="center"/>
      <protection locked="0"/>
    </xf>
    <xf numFmtId="0" fontId="4" fillId="0" borderId="1" xfId="10" applyFont="1" applyBorder="1" applyAlignment="1">
      <alignment horizontal="justify" vertical="center" wrapText="1"/>
    </xf>
    <xf numFmtId="0" fontId="4" fillId="0" borderId="3" xfId="10" applyFont="1" applyBorder="1" applyAlignment="1">
      <alignment horizontal="justify" vertical="center" wrapText="1"/>
    </xf>
    <xf numFmtId="3" fontId="20" fillId="3" borderId="9" xfId="11" applyNumberFormat="1" applyFont="1" applyFill="1" applyBorder="1" applyAlignment="1">
      <alignment vertical="center"/>
    </xf>
    <xf numFmtId="0" fontId="5" fillId="0" borderId="0" xfId="10" applyFont="1"/>
    <xf numFmtId="0" fontId="3" fillId="2" borderId="1" xfId="9" applyFont="1" applyFill="1" applyBorder="1" applyAlignment="1" applyProtection="1">
      <alignment horizontal="center" vertical="center" wrapText="1"/>
      <protection locked="0"/>
    </xf>
    <xf numFmtId="0" fontId="3" fillId="2" borderId="2" xfId="9" applyFont="1" applyFill="1" applyBorder="1" applyAlignment="1" applyProtection="1">
      <alignment horizontal="center" vertical="center" wrapText="1"/>
      <protection locked="0"/>
    </xf>
    <xf numFmtId="0" fontId="3" fillId="2" borderId="3" xfId="9" applyFont="1" applyFill="1" applyBorder="1" applyAlignment="1" applyProtection="1">
      <alignment horizontal="center" vertical="center" wrapText="1"/>
      <protection locked="0"/>
    </xf>
    <xf numFmtId="0" fontId="5" fillId="0" borderId="0" xfId="0" applyFont="1" applyProtection="1">
      <protection locked="0"/>
    </xf>
    <xf numFmtId="0" fontId="3" fillId="2" borderId="6" xfId="9" applyFont="1" applyFill="1" applyBorder="1" applyAlignment="1">
      <alignment horizontal="center" vertical="center"/>
    </xf>
    <xf numFmtId="4" fontId="3" fillId="2" borderId="6" xfId="9" applyNumberFormat="1" applyFont="1" applyFill="1" applyBorder="1" applyAlignment="1">
      <alignment horizontal="center" vertical="center" wrapText="1"/>
    </xf>
    <xf numFmtId="0" fontId="3" fillId="2" borderId="13" xfId="9" applyFont="1" applyFill="1" applyBorder="1" applyAlignment="1">
      <alignment horizontal="center" vertical="center"/>
    </xf>
    <xf numFmtId="4" fontId="3" fillId="2" borderId="9" xfId="9" applyNumberFormat="1" applyFont="1" applyFill="1" applyBorder="1" applyAlignment="1">
      <alignment horizontal="center" vertical="center" wrapText="1"/>
    </xf>
    <xf numFmtId="4" fontId="3" fillId="2" borderId="10" xfId="9" applyNumberFormat="1" applyFont="1" applyFill="1" applyBorder="1" applyAlignment="1">
      <alignment horizontal="center" vertical="center" wrapText="1"/>
    </xf>
    <xf numFmtId="0" fontId="3" fillId="2" borderId="10" xfId="9" applyFont="1" applyFill="1" applyBorder="1" applyAlignment="1">
      <alignment horizontal="center" vertical="center"/>
    </xf>
    <xf numFmtId="0" fontId="3" fillId="2" borderId="9" xfId="9" applyNumberFormat="1" applyFont="1" applyFill="1" applyBorder="1" applyAlignment="1">
      <alignment horizontal="center" vertical="center" wrapText="1"/>
    </xf>
    <xf numFmtId="0" fontId="7" fillId="0" borderId="7" xfId="0" applyFont="1" applyBorder="1" applyProtection="1"/>
    <xf numFmtId="4" fontId="7" fillId="0" borderId="13" xfId="0" applyNumberFormat="1" applyFont="1" applyBorder="1" applyProtection="1">
      <protection locked="0"/>
    </xf>
    <xf numFmtId="3" fontId="7" fillId="0" borderId="13" xfId="0" applyNumberFormat="1" applyFont="1" applyBorder="1" applyProtection="1">
      <protection locked="0"/>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4" fontId="7" fillId="0" borderId="10" xfId="0" applyNumberFormat="1" applyFont="1" applyBorder="1" applyProtection="1">
      <protection locked="0"/>
    </xf>
    <xf numFmtId="0" fontId="3" fillId="0" borderId="9" xfId="0" applyFont="1" applyFill="1" applyBorder="1" applyAlignment="1" applyProtection="1">
      <alignment horizontal="left"/>
      <protection locked="0"/>
    </xf>
    <xf numFmtId="3" fontId="3" fillId="0" borderId="9" xfId="0" applyNumberFormat="1" applyFont="1" applyFill="1" applyBorder="1" applyProtection="1">
      <protection locked="0"/>
    </xf>
    <xf numFmtId="0" fontId="5" fillId="0" borderId="0" xfId="0" applyFont="1"/>
    <xf numFmtId="3" fontId="12" fillId="0" borderId="0" xfId="0" applyNumberFormat="1" applyFont="1"/>
    <xf numFmtId="3" fontId="5" fillId="0" borderId="0" xfId="0" applyNumberFormat="1" applyFont="1" applyProtection="1">
      <protection locked="0"/>
    </xf>
    <xf numFmtId="0" fontId="23" fillId="2" borderId="1" xfId="9" applyFont="1" applyFill="1" applyBorder="1" applyAlignment="1" applyProtection="1">
      <alignment horizontal="center" vertical="center" wrapText="1"/>
      <protection locked="0"/>
    </xf>
    <xf numFmtId="0" fontId="23" fillId="2" borderId="2" xfId="9" applyFont="1" applyFill="1" applyBorder="1" applyAlignment="1" applyProtection="1">
      <alignment horizontal="center" vertical="center" wrapText="1"/>
      <protection locked="0"/>
    </xf>
    <xf numFmtId="0" fontId="23" fillId="2" borderId="3" xfId="9" applyFont="1" applyFill="1" applyBorder="1" applyAlignment="1" applyProtection="1">
      <alignment horizontal="center" vertical="center" wrapText="1"/>
      <protection locked="0"/>
    </xf>
    <xf numFmtId="0" fontId="23" fillId="2" borderId="4" xfId="9" applyFont="1" applyFill="1" applyBorder="1" applyAlignment="1">
      <alignment horizontal="center" vertical="center"/>
    </xf>
    <xf numFmtId="0" fontId="23" fillId="2" borderId="5" xfId="9" applyFont="1" applyFill="1" applyBorder="1" applyAlignment="1">
      <alignment horizontal="center" vertical="center"/>
    </xf>
    <xf numFmtId="4" fontId="23" fillId="2" borderId="6" xfId="9" applyNumberFormat="1" applyFont="1" applyFill="1" applyBorder="1" applyAlignment="1">
      <alignment horizontal="center" vertical="center" wrapText="1"/>
    </xf>
    <xf numFmtId="0" fontId="23" fillId="2" borderId="7" xfId="9" applyFont="1" applyFill="1" applyBorder="1" applyAlignment="1">
      <alignment horizontal="center" vertical="center"/>
    </xf>
    <xf numFmtId="0" fontId="23" fillId="2" borderId="8" xfId="9" applyFont="1" applyFill="1" applyBorder="1" applyAlignment="1">
      <alignment horizontal="center" vertical="center"/>
    </xf>
    <xf numFmtId="4" fontId="23" fillId="2" borderId="9" xfId="9" applyNumberFormat="1" applyFont="1" applyFill="1" applyBorder="1" applyAlignment="1">
      <alignment horizontal="center" vertical="center" wrapText="1"/>
    </xf>
    <xf numFmtId="4" fontId="23" fillId="2" borderId="10" xfId="9" applyNumberFormat="1" applyFont="1" applyFill="1" applyBorder="1" applyAlignment="1">
      <alignment horizontal="center" vertical="center" wrapText="1"/>
    </xf>
    <xf numFmtId="0" fontId="23" fillId="2" borderId="11" xfId="9" applyFont="1" applyFill="1" applyBorder="1" applyAlignment="1">
      <alignment horizontal="center" vertical="center"/>
    </xf>
    <xf numFmtId="0" fontId="23" fillId="2" borderId="12" xfId="9" applyFont="1" applyFill="1" applyBorder="1" applyAlignment="1">
      <alignment horizontal="center" vertical="center"/>
    </xf>
    <xf numFmtId="0" fontId="23" fillId="2" borderId="9" xfId="9" applyNumberFormat="1" applyFont="1" applyFill="1" applyBorder="1" applyAlignment="1">
      <alignment horizontal="center" vertical="center" wrapText="1"/>
    </xf>
    <xf numFmtId="0" fontId="24" fillId="3" borderId="7" xfId="10" applyFont="1" applyFill="1" applyBorder="1" applyAlignment="1">
      <alignment horizontal="left" vertical="center" wrapText="1"/>
    </xf>
    <xf numFmtId="0" fontId="24" fillId="3" borderId="8" xfId="10" applyFont="1" applyFill="1" applyBorder="1" applyAlignment="1">
      <alignment horizontal="left" vertical="center" wrapText="1"/>
    </xf>
    <xf numFmtId="3" fontId="24" fillId="3" borderId="13" xfId="4" applyNumberFormat="1" applyFont="1" applyFill="1" applyBorder="1" applyAlignment="1">
      <alignment vertical="center"/>
    </xf>
    <xf numFmtId="0" fontId="24" fillId="0" borderId="0" xfId="10" applyFont="1" applyAlignment="1">
      <alignment vertical="center"/>
    </xf>
    <xf numFmtId="0" fontId="25" fillId="3" borderId="7" xfId="10" applyFont="1" applyFill="1" applyBorder="1" applyAlignment="1">
      <alignment horizontal="left" vertical="center"/>
    </xf>
    <xf numFmtId="0" fontId="13" fillId="3" borderId="8" xfId="10" applyFont="1" applyFill="1" applyBorder="1" applyAlignment="1">
      <alignment horizontal="justify" vertical="center"/>
    </xf>
    <xf numFmtId="3" fontId="13" fillId="3" borderId="13" xfId="4" applyNumberFormat="1" applyFont="1" applyFill="1" applyBorder="1" applyAlignment="1">
      <alignment vertical="center"/>
    </xf>
    <xf numFmtId="3" fontId="13" fillId="3" borderId="13" xfId="10" applyNumberFormat="1" applyFont="1" applyFill="1" applyBorder="1" applyAlignment="1">
      <alignment vertical="center"/>
    </xf>
    <xf numFmtId="0" fontId="24" fillId="3" borderId="1" xfId="10" applyFont="1" applyFill="1" applyBorder="1" applyAlignment="1">
      <alignment horizontal="left" vertical="center"/>
    </xf>
    <xf numFmtId="0" fontId="24" fillId="3" borderId="3" xfId="10" applyFont="1" applyFill="1" applyBorder="1" applyAlignment="1">
      <alignment vertical="center"/>
    </xf>
    <xf numFmtId="3" fontId="24" fillId="3" borderId="9" xfId="4" applyNumberFormat="1" applyFont="1" applyFill="1" applyBorder="1" applyAlignment="1">
      <alignment vertical="center"/>
    </xf>
    <xf numFmtId="0" fontId="13" fillId="0" borderId="0" xfId="10" applyFont="1" applyAlignment="1">
      <alignment horizontal="left" vertical="center"/>
    </xf>
    <xf numFmtId="3" fontId="13" fillId="0" borderId="0" xfId="10" applyNumberFormat="1" applyFont="1" applyAlignment="1">
      <alignment vertical="center"/>
    </xf>
    <xf numFmtId="0" fontId="5" fillId="3" borderId="0" xfId="10" applyFont="1" applyFill="1" applyAlignment="1">
      <alignment vertical="center"/>
    </xf>
    <xf numFmtId="3" fontId="12" fillId="0" borderId="0" xfId="10" applyNumberFormat="1" applyFont="1" applyAlignment="1">
      <alignment vertical="center"/>
    </xf>
    <xf numFmtId="41" fontId="13" fillId="0" borderId="0" xfId="10" applyNumberFormat="1" applyFont="1" applyAlignment="1">
      <alignment vertical="center"/>
    </xf>
    <xf numFmtId="0" fontId="5" fillId="0" borderId="0" xfId="10" applyFont="1" applyProtection="1">
      <protection locked="0"/>
    </xf>
    <xf numFmtId="0" fontId="3" fillId="2" borderId="4" xfId="9" applyFont="1" applyFill="1" applyBorder="1" applyAlignment="1">
      <alignment horizontal="center" vertical="center"/>
    </xf>
    <xf numFmtId="0" fontId="3" fillId="2" borderId="14" xfId="9" applyFont="1" applyFill="1" applyBorder="1" applyAlignment="1">
      <alignment horizontal="center" vertical="center"/>
    </xf>
    <xf numFmtId="0" fontId="3" fillId="2" borderId="5" xfId="9" applyFont="1" applyFill="1" applyBorder="1" applyAlignment="1">
      <alignment horizontal="center" vertical="center"/>
    </xf>
    <xf numFmtId="0" fontId="3" fillId="2" borderId="7" xfId="9" applyFont="1" applyFill="1" applyBorder="1" applyAlignment="1">
      <alignment horizontal="center" vertical="center"/>
    </xf>
    <xf numFmtId="0" fontId="3" fillId="2" borderId="0" xfId="9" applyFont="1" applyFill="1" applyBorder="1" applyAlignment="1">
      <alignment horizontal="center" vertical="center"/>
    </xf>
    <xf numFmtId="0" fontId="3" fillId="2" borderId="8" xfId="9" applyFont="1" applyFill="1" applyBorder="1" applyAlignment="1">
      <alignment horizontal="center" vertical="center"/>
    </xf>
    <xf numFmtId="4" fontId="3" fillId="2" borderId="3" xfId="9" applyNumberFormat="1" applyFont="1" applyFill="1" applyBorder="1" applyAlignment="1">
      <alignment horizontal="center" vertical="center" wrapText="1"/>
    </xf>
    <xf numFmtId="4" fontId="3" fillId="2" borderId="1" xfId="9" applyNumberFormat="1" applyFont="1" applyFill="1" applyBorder="1" applyAlignment="1">
      <alignment horizontal="center" vertical="center" wrapText="1"/>
    </xf>
    <xf numFmtId="0" fontId="3" fillId="2" borderId="11" xfId="9" applyFont="1" applyFill="1" applyBorder="1" applyAlignment="1">
      <alignment horizontal="center" vertical="center"/>
    </xf>
    <xf numFmtId="0" fontId="3" fillId="2" borderId="15" xfId="9" applyFont="1" applyFill="1" applyBorder="1" applyAlignment="1">
      <alignment horizontal="center" vertical="center"/>
    </xf>
    <xf numFmtId="0" fontId="3" fillId="2" borderId="12" xfId="9" applyFont="1" applyFill="1" applyBorder="1" applyAlignment="1">
      <alignment horizontal="center" vertical="center"/>
    </xf>
    <xf numFmtId="0" fontId="3" fillId="0" borderId="7" xfId="9" applyFont="1" applyFill="1" applyBorder="1" applyAlignment="1" applyProtection="1"/>
    <xf numFmtId="0" fontId="3" fillId="0" borderId="0" xfId="12" applyFont="1" applyFill="1" applyBorder="1" applyAlignment="1" applyProtection="1"/>
    <xf numFmtId="3" fontId="3" fillId="0" borderId="13" xfId="10" applyNumberFormat="1" applyFont="1" applyFill="1" applyBorder="1" applyAlignment="1" applyProtection="1">
      <alignment horizontal="right"/>
      <protection locked="0"/>
    </xf>
    <xf numFmtId="0" fontId="26" fillId="0" borderId="7" xfId="10" applyFont="1" applyBorder="1" applyProtection="1">
      <protection locked="0"/>
    </xf>
    <xf numFmtId="0" fontId="3" fillId="0" borderId="0" xfId="2" applyFont="1" applyFill="1" applyBorder="1" applyAlignment="1" applyProtection="1">
      <alignment horizontal="left" vertical="top"/>
      <protection hidden="1"/>
    </xf>
    <xf numFmtId="0" fontId="3" fillId="0" borderId="0" xfId="0" applyFont="1" applyFill="1" applyBorder="1" applyAlignment="1" applyProtection="1">
      <alignment horizontal="left"/>
    </xf>
    <xf numFmtId="3" fontId="4" fillId="0" borderId="13" xfId="4" applyNumberFormat="1" applyFont="1" applyFill="1" applyBorder="1" applyProtection="1">
      <protection locked="0"/>
    </xf>
    <xf numFmtId="3" fontId="3" fillId="0" borderId="13" xfId="4" applyNumberFormat="1" applyFont="1" applyFill="1" applyBorder="1" applyProtection="1">
      <protection locked="0"/>
    </xf>
    <xf numFmtId="0" fontId="6" fillId="0" borderId="7" xfId="10" applyFont="1" applyBorder="1" applyProtection="1">
      <protection locked="0"/>
    </xf>
    <xf numFmtId="0" fontId="7" fillId="0" borderId="0" xfId="0" applyFont="1" applyFill="1" applyBorder="1" applyAlignment="1" applyProtection="1">
      <alignment horizontal="center"/>
    </xf>
    <xf numFmtId="0" fontId="7" fillId="0" borderId="0" xfId="0" applyFont="1" applyFill="1" applyBorder="1" applyAlignment="1" applyProtection="1">
      <alignment horizontal="left"/>
    </xf>
    <xf numFmtId="3" fontId="7" fillId="0" borderId="13" xfId="4" applyNumberFormat="1" applyFont="1" applyFill="1" applyBorder="1" applyProtection="1">
      <protection locked="0"/>
    </xf>
    <xf numFmtId="3" fontId="3" fillId="0" borderId="13" xfId="0" applyNumberFormat="1" applyFont="1" applyFill="1" applyBorder="1" applyProtection="1">
      <protection locked="0"/>
    </xf>
    <xf numFmtId="1" fontId="7" fillId="0" borderId="13" xfId="0" applyNumberFormat="1" applyFont="1" applyFill="1" applyBorder="1" applyProtection="1">
      <protection locked="0"/>
    </xf>
    <xf numFmtId="0" fontId="3" fillId="0" borderId="1" xfId="10" applyFont="1" applyFill="1" applyBorder="1" applyAlignment="1" applyProtection="1">
      <alignment horizontal="center"/>
      <protection locked="0"/>
    </xf>
    <xf numFmtId="0" fontId="3" fillId="0" borderId="2" xfId="10" applyFont="1" applyFill="1" applyBorder="1" applyAlignment="1" applyProtection="1">
      <alignment horizontal="center"/>
      <protection locked="0"/>
    </xf>
    <xf numFmtId="0" fontId="3" fillId="0" borderId="3" xfId="10" applyFont="1" applyFill="1" applyBorder="1" applyAlignment="1" applyProtection="1">
      <alignment horizontal="center"/>
      <protection locked="0"/>
    </xf>
    <xf numFmtId="3" fontId="3" fillId="0" borderId="9" xfId="10" applyNumberFormat="1" applyFont="1" applyFill="1" applyBorder="1" applyProtection="1">
      <protection locked="0"/>
    </xf>
    <xf numFmtId="3" fontId="5" fillId="0" borderId="0" xfId="10" applyNumberFormat="1" applyFont="1"/>
    <xf numFmtId="3" fontId="5" fillId="0" borderId="0" xfId="10" applyNumberFormat="1" applyFont="1" applyProtection="1">
      <protection locked="0"/>
    </xf>
    <xf numFmtId="4" fontId="5" fillId="0" borderId="0" xfId="10" applyNumberFormat="1" applyFont="1" applyProtection="1">
      <protection locked="0"/>
    </xf>
    <xf numFmtId="0" fontId="10" fillId="0" borderId="0" xfId="0" applyFont="1"/>
    <xf numFmtId="0" fontId="3" fillId="2" borderId="4" xfId="12" applyFont="1" applyFill="1" applyBorder="1" applyAlignment="1" applyProtection="1">
      <alignment horizontal="center" vertical="center" wrapText="1"/>
      <protection locked="0"/>
    </xf>
    <xf numFmtId="0" fontId="3" fillId="2" borderId="14" xfId="12" applyFont="1" applyFill="1" applyBorder="1" applyAlignment="1" applyProtection="1">
      <alignment horizontal="center" vertical="center" wrapText="1"/>
      <protection locked="0"/>
    </xf>
    <xf numFmtId="0" fontId="3" fillId="2" borderId="5" xfId="12" applyFont="1" applyFill="1" applyBorder="1" applyAlignment="1" applyProtection="1">
      <alignment horizontal="center" vertical="center" wrapText="1"/>
      <protection locked="0"/>
    </xf>
    <xf numFmtId="0" fontId="7" fillId="6" borderId="4" xfId="0" applyFont="1" applyFill="1" applyBorder="1" applyAlignment="1" applyProtection="1">
      <alignment horizontal="center" vertical="center" wrapText="1"/>
    </xf>
    <xf numFmtId="0" fontId="7" fillId="6" borderId="5" xfId="0" applyFont="1" applyFill="1" applyBorder="1" applyAlignment="1" applyProtection="1">
      <alignment horizontal="center" vertical="center" wrapText="1"/>
    </xf>
    <xf numFmtId="0" fontId="7" fillId="6" borderId="6" xfId="0" applyFont="1" applyFill="1" applyBorder="1" applyAlignment="1" applyProtection="1">
      <alignment horizontal="center" vertical="center" wrapText="1"/>
    </xf>
    <xf numFmtId="0" fontId="7" fillId="6" borderId="17" xfId="0" applyFont="1" applyFill="1" applyBorder="1" applyAlignment="1" applyProtection="1">
      <alignment horizontal="center" vertical="center" wrapText="1"/>
    </xf>
    <xf numFmtId="0" fontId="7" fillId="6" borderId="18" xfId="0" applyFont="1" applyFill="1" applyBorder="1" applyAlignment="1" applyProtection="1">
      <alignment horizontal="center" vertical="center" wrapText="1"/>
    </xf>
    <xf numFmtId="0" fontId="7" fillId="6" borderId="19" xfId="0" applyFont="1" applyFill="1" applyBorder="1" applyAlignment="1" applyProtection="1">
      <alignment horizontal="center" vertical="center" wrapText="1"/>
    </xf>
    <xf numFmtId="0" fontId="7" fillId="6" borderId="20" xfId="0" applyFont="1" applyFill="1" applyBorder="1" applyAlignment="1" applyProtection="1">
      <alignment horizontal="center" vertical="center" wrapText="1"/>
    </xf>
    <xf numFmtId="0" fontId="7" fillId="6" borderId="7" xfId="0" applyFont="1" applyFill="1" applyBorder="1" applyAlignment="1" applyProtection="1">
      <alignment horizontal="center" vertical="center" wrapText="1"/>
    </xf>
    <xf numFmtId="0" fontId="7" fillId="6" borderId="8" xfId="0" applyFont="1" applyFill="1" applyBorder="1" applyAlignment="1" applyProtection="1">
      <alignment horizontal="center" vertical="center" wrapText="1"/>
    </xf>
    <xf numFmtId="0" fontId="7" fillId="6" borderId="13" xfId="0" applyFont="1" applyFill="1" applyBorder="1" applyAlignment="1" applyProtection="1">
      <alignment horizontal="center" vertical="center" wrapText="1"/>
    </xf>
    <xf numFmtId="0" fontId="7" fillId="6" borderId="21" xfId="0" applyFont="1" applyFill="1" applyBorder="1" applyAlignment="1" applyProtection="1">
      <alignment horizontal="center" vertical="center" wrapText="1"/>
    </xf>
    <xf numFmtId="0" fontId="7" fillId="6" borderId="22" xfId="0" applyFont="1" applyFill="1" applyBorder="1" applyAlignment="1" applyProtection="1">
      <alignment horizontal="center" vertical="center" wrapText="1"/>
    </xf>
    <xf numFmtId="0" fontId="7" fillId="6" borderId="1" xfId="0" applyFont="1" applyFill="1" applyBorder="1" applyAlignment="1" applyProtection="1">
      <alignment horizontal="center" vertical="center" wrapText="1"/>
    </xf>
    <xf numFmtId="0" fontId="7" fillId="6" borderId="3" xfId="0" applyFont="1" applyFill="1" applyBorder="1" applyAlignment="1" applyProtection="1">
      <alignment horizontal="center" vertical="center" wrapText="1"/>
    </xf>
    <xf numFmtId="0" fontId="7" fillId="6" borderId="23" xfId="0" applyFont="1" applyFill="1" applyBorder="1" applyAlignment="1" applyProtection="1">
      <alignment horizontal="center" vertical="center" wrapText="1"/>
    </xf>
    <xf numFmtId="0" fontId="7" fillId="6" borderId="24" xfId="0" applyFont="1" applyFill="1" applyBorder="1" applyAlignment="1" applyProtection="1">
      <alignment horizontal="center" vertical="center" wrapText="1"/>
    </xf>
    <xf numFmtId="0" fontId="7" fillId="6" borderId="0" xfId="0" applyFont="1" applyFill="1" applyBorder="1" applyAlignment="1" applyProtection="1">
      <alignment horizontal="center" vertical="center" wrapText="1"/>
    </xf>
    <xf numFmtId="0" fontId="7" fillId="6" borderId="25" xfId="0" applyFont="1" applyFill="1" applyBorder="1" applyAlignment="1" applyProtection="1">
      <alignment horizontal="center" vertical="center" wrapText="1"/>
    </xf>
    <xf numFmtId="0" fontId="7" fillId="6" borderId="11" xfId="0" applyFont="1" applyFill="1" applyBorder="1" applyAlignment="1" applyProtection="1">
      <alignment horizontal="center" vertical="center" wrapText="1"/>
    </xf>
    <xf numFmtId="0" fontId="7" fillId="6" borderId="12" xfId="0" applyFont="1" applyFill="1" applyBorder="1" applyAlignment="1" applyProtection="1">
      <alignment horizontal="center" vertical="center" wrapText="1"/>
    </xf>
    <xf numFmtId="0" fontId="7" fillId="6" borderId="10" xfId="0" applyFont="1" applyFill="1" applyBorder="1" applyAlignment="1" applyProtection="1">
      <alignment horizontal="center" vertical="center" wrapText="1"/>
    </xf>
    <xf numFmtId="0" fontId="7" fillId="6" borderId="26" xfId="0" applyFont="1" applyFill="1" applyBorder="1" applyAlignment="1" applyProtection="1">
      <alignment horizontal="center" vertical="center" wrapText="1"/>
    </xf>
    <xf numFmtId="0" fontId="7" fillId="6" borderId="27" xfId="0" applyFont="1" applyFill="1" applyBorder="1" applyAlignment="1" applyProtection="1">
      <alignment horizontal="center" vertical="center" wrapText="1"/>
    </xf>
    <xf numFmtId="0" fontId="7" fillId="6" borderId="28" xfId="0" applyFont="1" applyFill="1" applyBorder="1" applyAlignment="1" applyProtection="1">
      <alignment horizontal="center" vertical="center" wrapText="1"/>
    </xf>
    <xf numFmtId="0" fontId="7" fillId="6" borderId="29" xfId="0" applyFont="1" applyFill="1" applyBorder="1" applyAlignment="1" applyProtection="1">
      <alignment horizontal="center" vertical="center" wrapText="1"/>
    </xf>
    <xf numFmtId="0" fontId="7" fillId="6" borderId="30" xfId="0" applyFont="1" applyFill="1" applyBorder="1" applyAlignment="1" applyProtection="1">
      <alignment horizontal="center" vertical="center" wrapText="1"/>
    </xf>
    <xf numFmtId="0" fontId="10" fillId="3" borderId="0" xfId="0" applyFont="1" applyFill="1"/>
    <xf numFmtId="0" fontId="27" fillId="3" borderId="4" xfId="0" applyFont="1" applyFill="1" applyBorder="1" applyAlignment="1" applyProtection="1">
      <alignment horizontal="left" vertical="center" wrapText="1"/>
    </xf>
    <xf numFmtId="0" fontId="27" fillId="3" borderId="14" xfId="0" applyFont="1" applyFill="1" applyBorder="1" applyAlignment="1" applyProtection="1">
      <alignment horizontal="left" vertical="center" wrapText="1"/>
    </xf>
    <xf numFmtId="0" fontId="27" fillId="3" borderId="0" xfId="0" applyFont="1" applyFill="1" applyBorder="1" applyAlignment="1" applyProtection="1">
      <alignment horizontal="center" vertical="center" wrapText="1"/>
    </xf>
    <xf numFmtId="0" fontId="10" fillId="3" borderId="0" xfId="0" applyFont="1" applyFill="1" applyBorder="1"/>
    <xf numFmtId="0" fontId="20" fillId="3" borderId="0" xfId="0" applyFont="1" applyFill="1" applyBorder="1" applyAlignment="1" applyProtection="1">
      <alignment horizontal="right" vertical="center" wrapText="1"/>
    </xf>
    <xf numFmtId="0" fontId="20" fillId="3" borderId="19" xfId="0" applyFont="1" applyFill="1" applyBorder="1" applyAlignment="1" applyProtection="1">
      <alignment horizontal="right" vertical="center" wrapText="1"/>
    </xf>
    <xf numFmtId="0" fontId="20" fillId="3" borderId="8" xfId="0" applyFont="1" applyFill="1" applyBorder="1" applyAlignment="1" applyProtection="1">
      <alignment horizontal="right" vertical="center" wrapText="1"/>
    </xf>
    <xf numFmtId="0" fontId="10" fillId="3" borderId="7" xfId="0" applyFont="1" applyFill="1" applyBorder="1"/>
    <xf numFmtId="0" fontId="27" fillId="3" borderId="0" xfId="0" applyFont="1" applyFill="1" applyBorder="1" applyAlignment="1" applyProtection="1">
      <alignment horizontal="left" vertical="center" wrapText="1"/>
    </xf>
    <xf numFmtId="0" fontId="27" fillId="3" borderId="0" xfId="0" applyFont="1" applyFill="1" applyBorder="1" applyAlignment="1" applyProtection="1">
      <alignment vertical="center" wrapText="1"/>
    </xf>
    <xf numFmtId="0" fontId="22" fillId="3" borderId="0" xfId="0" applyFont="1" applyFill="1" applyBorder="1" applyAlignment="1" applyProtection="1">
      <alignment horizontal="left" vertical="top" wrapText="1"/>
    </xf>
    <xf numFmtId="0" fontId="22" fillId="3" borderId="8" xfId="0" applyFont="1" applyFill="1" applyBorder="1" applyAlignment="1" applyProtection="1">
      <alignment horizontal="left" vertical="top" wrapText="1"/>
    </xf>
    <xf numFmtId="0" fontId="10" fillId="0" borderId="31" xfId="0" applyFont="1" applyFill="1" applyBorder="1"/>
    <xf numFmtId="0" fontId="10" fillId="0" borderId="32" xfId="0" applyFont="1" applyFill="1" applyBorder="1"/>
    <xf numFmtId="0" fontId="22" fillId="0" borderId="32" xfId="0" applyFont="1" applyFill="1" applyBorder="1" applyAlignment="1" applyProtection="1">
      <alignment horizontal="center" vertical="center" wrapText="1"/>
    </xf>
    <xf numFmtId="0" fontId="22" fillId="0" borderId="32" xfId="0" applyFont="1" applyFill="1" applyBorder="1" applyAlignment="1" applyProtection="1">
      <alignment vertical="center" wrapText="1"/>
    </xf>
    <xf numFmtId="165" fontId="20" fillId="0" borderId="32" xfId="0" applyNumberFormat="1" applyFont="1" applyFill="1" applyBorder="1" applyAlignment="1" applyProtection="1">
      <alignment horizontal="left" vertical="top" wrapText="1"/>
    </xf>
    <xf numFmtId="0" fontId="22" fillId="0" borderId="32" xfId="0" applyFont="1" applyFill="1" applyBorder="1" applyAlignment="1" applyProtection="1">
      <alignment horizontal="left" vertical="top" wrapText="1"/>
    </xf>
    <xf numFmtId="0" fontId="22" fillId="0" borderId="33" xfId="0" applyFont="1" applyFill="1" applyBorder="1" applyAlignment="1" applyProtection="1">
      <alignment horizontal="left" vertical="top" wrapText="1"/>
    </xf>
    <xf numFmtId="0" fontId="7" fillId="0" borderId="34" xfId="0" applyFont="1" applyFill="1" applyBorder="1"/>
    <xf numFmtId="0" fontId="7" fillId="0" borderId="9" xfId="0" applyFont="1" applyFill="1" applyBorder="1"/>
    <xf numFmtId="0" fontId="22" fillId="0" borderId="9" xfId="0" applyFont="1" applyFill="1" applyBorder="1" applyAlignment="1" applyProtection="1">
      <alignment horizontal="left" wrapText="1"/>
    </xf>
    <xf numFmtId="0" fontId="22" fillId="0" borderId="9" xfId="0" applyFont="1" applyFill="1" applyBorder="1" applyAlignment="1" applyProtection="1">
      <alignment horizontal="center" vertical="center" wrapText="1"/>
    </xf>
    <xf numFmtId="0" fontId="22" fillId="0" borderId="9" xfId="0" applyFont="1" applyFill="1" applyBorder="1" applyAlignment="1" applyProtection="1">
      <alignment vertical="center" wrapText="1"/>
    </xf>
    <xf numFmtId="165" fontId="22" fillId="0" borderId="9" xfId="0" applyNumberFormat="1" applyFont="1" applyFill="1" applyBorder="1" applyAlignment="1" applyProtection="1">
      <alignment horizontal="left" vertical="top" wrapText="1"/>
    </xf>
    <xf numFmtId="44" fontId="22" fillId="0" borderId="9" xfId="13" applyFont="1" applyFill="1" applyBorder="1" applyAlignment="1" applyProtection="1">
      <alignment vertical="top" wrapText="1"/>
    </xf>
    <xf numFmtId="9" fontId="22" fillId="0" borderId="9" xfId="14" applyFont="1" applyFill="1" applyBorder="1" applyAlignment="1" applyProtection="1">
      <alignment horizontal="center" vertical="top" wrapText="1"/>
    </xf>
    <xf numFmtId="9" fontId="22" fillId="0" borderId="35" xfId="14" applyFont="1" applyFill="1" applyBorder="1" applyAlignment="1" applyProtection="1">
      <alignment horizontal="center" vertical="top" wrapText="1"/>
    </xf>
    <xf numFmtId="0" fontId="10" fillId="0" borderId="15" xfId="0" applyFont="1" applyBorder="1"/>
    <xf numFmtId="0" fontId="12" fillId="3" borderId="15" xfId="0" applyFont="1" applyFill="1" applyBorder="1"/>
    <xf numFmtId="0" fontId="10" fillId="0" borderId="0" xfId="0" applyFont="1" applyBorder="1"/>
    <xf numFmtId="0" fontId="12" fillId="0" borderId="0" xfId="0" applyFont="1" applyBorder="1"/>
    <xf numFmtId="0" fontId="12" fillId="3" borderId="0" xfId="0" applyFont="1" applyFill="1" applyBorder="1"/>
    <xf numFmtId="0" fontId="10" fillId="0" borderId="0" xfId="0" applyFont="1" applyFill="1"/>
    <xf numFmtId="0" fontId="12" fillId="0" borderId="0" xfId="0" applyFont="1" applyFill="1"/>
    <xf numFmtId="0" fontId="20" fillId="3" borderId="34" xfId="0" applyFont="1" applyFill="1" applyBorder="1" applyAlignment="1" applyProtection="1">
      <alignment horizontal="left" vertical="center" wrapText="1"/>
    </xf>
    <xf numFmtId="0" fontId="20" fillId="3" borderId="9" xfId="0" applyFont="1" applyFill="1" applyBorder="1" applyAlignment="1" applyProtection="1">
      <alignment horizontal="left" vertical="center" wrapText="1"/>
    </xf>
    <xf numFmtId="43" fontId="20" fillId="3" borderId="9" xfId="0" applyNumberFormat="1" applyFont="1" applyFill="1" applyBorder="1" applyAlignment="1" applyProtection="1">
      <alignment horizontal="right" vertical="center" wrapText="1"/>
    </xf>
    <xf numFmtId="9" fontId="20" fillId="3" borderId="9" xfId="14" applyFont="1" applyFill="1" applyBorder="1" applyAlignment="1" applyProtection="1">
      <alignment horizontal="center" vertical="top" wrapText="1"/>
    </xf>
    <xf numFmtId="9" fontId="20" fillId="3" borderId="35" xfId="14" applyFont="1" applyFill="1" applyBorder="1" applyAlignment="1" applyProtection="1">
      <alignment horizontal="center" vertical="top" wrapText="1"/>
    </xf>
    <xf numFmtId="0" fontId="22" fillId="0" borderId="9" xfId="0" applyFont="1" applyFill="1" applyBorder="1" applyAlignment="1" applyProtection="1">
      <alignment horizontal="left" vertical="top" wrapText="1"/>
    </xf>
    <xf numFmtId="0" fontId="22" fillId="0" borderId="9" xfId="0" applyFont="1" applyFill="1" applyBorder="1" applyAlignment="1" applyProtection="1">
      <alignment horizontal="center" vertical="top" wrapText="1"/>
    </xf>
    <xf numFmtId="0" fontId="22" fillId="0" borderId="35" xfId="0" applyFont="1" applyFill="1" applyBorder="1" applyAlignment="1" applyProtection="1">
      <alignment horizontal="left" vertical="top" wrapText="1"/>
    </xf>
    <xf numFmtId="0" fontId="27" fillId="0" borderId="34" xfId="0" applyFont="1" applyFill="1" applyBorder="1" applyAlignment="1" applyProtection="1">
      <alignment horizontal="left" vertical="center" wrapText="1"/>
    </xf>
    <xf numFmtId="0" fontId="27" fillId="0" borderId="9" xfId="0" applyFont="1" applyFill="1" applyBorder="1" applyAlignment="1" applyProtection="1">
      <alignment horizontal="left" vertical="center" wrapText="1"/>
    </xf>
    <xf numFmtId="0" fontId="27" fillId="0" borderId="9" xfId="0" applyFont="1" applyFill="1" applyBorder="1" applyAlignment="1" applyProtection="1">
      <alignment horizontal="center" vertical="center" wrapText="1"/>
    </xf>
    <xf numFmtId="0" fontId="27" fillId="0" borderId="9" xfId="0" applyFont="1" applyFill="1" applyBorder="1" applyAlignment="1" applyProtection="1">
      <alignment vertical="center" wrapText="1"/>
    </xf>
    <xf numFmtId="0" fontId="10" fillId="0" borderId="34" xfId="0" applyFont="1" applyFill="1" applyBorder="1"/>
    <xf numFmtId="0" fontId="20" fillId="0" borderId="34" xfId="0" applyFont="1" applyFill="1" applyBorder="1" applyAlignment="1" applyProtection="1">
      <alignment horizontal="left" vertical="center" wrapText="1"/>
    </xf>
    <xf numFmtId="0" fontId="20" fillId="0" borderId="9" xfId="0" applyFont="1" applyFill="1" applyBorder="1" applyAlignment="1" applyProtection="1">
      <alignment horizontal="left" vertical="center" wrapText="1"/>
    </xf>
    <xf numFmtId="0" fontId="20" fillId="0" borderId="9" xfId="0" applyFont="1" applyFill="1" applyBorder="1" applyAlignment="1" applyProtection="1">
      <alignment horizontal="center" vertical="center" wrapText="1"/>
    </xf>
    <xf numFmtId="0" fontId="7" fillId="0" borderId="36" xfId="0" applyFont="1" applyFill="1" applyBorder="1"/>
    <xf numFmtId="0" fontId="7" fillId="0" borderId="37" xfId="0" applyFont="1" applyFill="1" applyBorder="1"/>
    <xf numFmtId="0" fontId="22" fillId="0" borderId="37" xfId="0" applyFont="1" applyFill="1" applyBorder="1" applyAlignment="1" applyProtection="1">
      <alignment horizontal="left" vertical="top" wrapText="1"/>
    </xf>
    <xf numFmtId="0" fontId="22" fillId="0" borderId="37" xfId="0" applyFont="1" applyFill="1" applyBorder="1" applyAlignment="1" applyProtection="1">
      <alignment horizontal="center" vertical="top" wrapText="1"/>
    </xf>
    <xf numFmtId="165" fontId="22" fillId="0" borderId="37" xfId="0" applyNumberFormat="1" applyFont="1" applyFill="1" applyBorder="1" applyAlignment="1" applyProtection="1">
      <alignment horizontal="left" vertical="top" wrapText="1"/>
    </xf>
    <xf numFmtId="44" fontId="22" fillId="0" borderId="37" xfId="13" applyFont="1" applyFill="1" applyBorder="1" applyAlignment="1" applyProtection="1">
      <alignment vertical="top" wrapText="1"/>
    </xf>
    <xf numFmtId="9" fontId="22" fillId="0" borderId="37" xfId="14" applyFont="1" applyFill="1" applyBorder="1" applyAlignment="1" applyProtection="1">
      <alignment horizontal="center" vertical="top" wrapText="1"/>
    </xf>
    <xf numFmtId="9" fontId="22" fillId="0" borderId="38" xfId="14" applyFont="1" applyFill="1" applyBorder="1" applyAlignment="1" applyProtection="1">
      <alignment horizontal="center" vertical="top" wrapText="1"/>
    </xf>
    <xf numFmtId="0" fontId="7" fillId="0" borderId="10" xfId="0" applyFont="1" applyFill="1" applyBorder="1"/>
    <xf numFmtId="0" fontId="22" fillId="0" borderId="10" xfId="0" applyFont="1" applyFill="1" applyBorder="1" applyAlignment="1" applyProtection="1">
      <alignment horizontal="left" vertical="top" wrapText="1"/>
    </xf>
    <xf numFmtId="0" fontId="22" fillId="0" borderId="10" xfId="0" applyFont="1" applyFill="1" applyBorder="1" applyAlignment="1" applyProtection="1">
      <alignment horizontal="center" vertical="top" wrapText="1"/>
    </xf>
    <xf numFmtId="165" fontId="22" fillId="0" borderId="10" xfId="0" applyNumberFormat="1" applyFont="1" applyFill="1" applyBorder="1" applyAlignment="1" applyProtection="1">
      <alignment horizontal="left" vertical="top" wrapText="1"/>
    </xf>
    <xf numFmtId="44" fontId="22" fillId="0" borderId="10" xfId="13" applyFont="1" applyFill="1" applyBorder="1" applyAlignment="1" applyProtection="1">
      <alignment vertical="top" wrapText="1"/>
    </xf>
    <xf numFmtId="9" fontId="22" fillId="0" borderId="10" xfId="14" applyFont="1" applyFill="1" applyBorder="1" applyAlignment="1" applyProtection="1">
      <alignment horizontal="center" vertical="top" wrapText="1"/>
    </xf>
    <xf numFmtId="0" fontId="20" fillId="3" borderId="1" xfId="0" applyFont="1" applyFill="1" applyBorder="1" applyAlignment="1" applyProtection="1">
      <alignment horizontal="left" vertical="center" wrapText="1"/>
    </xf>
    <xf numFmtId="0" fontId="20" fillId="3" borderId="2" xfId="0" applyFont="1" applyFill="1" applyBorder="1" applyAlignment="1" applyProtection="1">
      <alignment horizontal="left" vertical="center" wrapText="1"/>
    </xf>
    <xf numFmtId="43" fontId="20" fillId="3" borderId="2" xfId="0" applyNumberFormat="1" applyFont="1" applyFill="1" applyBorder="1" applyAlignment="1" applyProtection="1">
      <alignment horizontal="right" vertical="center" wrapText="1"/>
    </xf>
    <xf numFmtId="9" fontId="20" fillId="3" borderId="2" xfId="14" applyFont="1" applyFill="1" applyBorder="1" applyAlignment="1" applyProtection="1">
      <alignment horizontal="center" vertical="top" wrapText="1"/>
    </xf>
    <xf numFmtId="9" fontId="20" fillId="3" borderId="3" xfId="14" applyFont="1" applyFill="1" applyBorder="1" applyAlignment="1" applyProtection="1">
      <alignment horizontal="center" vertical="top" wrapText="1"/>
    </xf>
    <xf numFmtId="0" fontId="7" fillId="0" borderId="7" xfId="0" applyFont="1" applyBorder="1"/>
    <xf numFmtId="0" fontId="7" fillId="0" borderId="0" xfId="0" applyFont="1" applyBorder="1"/>
    <xf numFmtId="0" fontId="22" fillId="7" borderId="0" xfId="0" applyFont="1" applyFill="1" applyBorder="1" applyAlignment="1" applyProtection="1">
      <alignment horizontal="left" vertical="top" wrapText="1"/>
    </xf>
    <xf numFmtId="0" fontId="22" fillId="7" borderId="0" xfId="0" applyFont="1" applyFill="1" applyBorder="1" applyAlignment="1" applyProtection="1">
      <alignment horizontal="center" vertical="top" wrapText="1"/>
    </xf>
    <xf numFmtId="0" fontId="22" fillId="7" borderId="8" xfId="0" applyFont="1" applyFill="1" applyBorder="1" applyAlignment="1" applyProtection="1">
      <alignment horizontal="left" vertical="top" wrapText="1"/>
    </xf>
    <xf numFmtId="0" fontId="20" fillId="8" borderId="1" xfId="0" applyFont="1" applyFill="1" applyBorder="1" applyAlignment="1" applyProtection="1">
      <alignment horizontal="left" vertical="center" wrapText="1"/>
    </xf>
    <xf numFmtId="0" fontId="20" fillId="8" borderId="2" xfId="0" applyFont="1" applyFill="1" applyBorder="1" applyAlignment="1" applyProtection="1">
      <alignment horizontal="left" vertical="center" wrapText="1"/>
    </xf>
    <xf numFmtId="41" fontId="20" fillId="8" borderId="2" xfId="0" applyNumberFormat="1" applyFont="1" applyFill="1" applyBorder="1" applyAlignment="1" applyProtection="1">
      <alignment horizontal="right" vertical="center" wrapText="1"/>
    </xf>
    <xf numFmtId="43" fontId="20" fillId="8" borderId="2" xfId="0" applyNumberFormat="1" applyFont="1" applyFill="1" applyBorder="1" applyAlignment="1" applyProtection="1">
      <alignment horizontal="right" vertical="center" wrapText="1"/>
    </xf>
    <xf numFmtId="9" fontId="20" fillId="6" borderId="2" xfId="14" applyFont="1" applyFill="1" applyBorder="1" applyAlignment="1" applyProtection="1">
      <alignment horizontal="center" vertical="top" wrapText="1"/>
    </xf>
    <xf numFmtId="9" fontId="20" fillId="6" borderId="3" xfId="14" applyFont="1" applyFill="1" applyBorder="1" applyAlignment="1" applyProtection="1">
      <alignment horizontal="center" vertical="top" wrapText="1"/>
    </xf>
    <xf numFmtId="0" fontId="10" fillId="0" borderId="11" xfId="0" applyFont="1" applyBorder="1"/>
    <xf numFmtId="0" fontId="10" fillId="0" borderId="15" xfId="0" applyFont="1" applyBorder="1" applyAlignment="1">
      <alignment horizontal="center"/>
    </xf>
    <xf numFmtId="0" fontId="10" fillId="0" borderId="12" xfId="0" applyFont="1" applyBorder="1"/>
    <xf numFmtId="0" fontId="7" fillId="0" borderId="0" xfId="0" applyFont="1" applyProtection="1">
      <protection locked="0"/>
    </xf>
    <xf numFmtId="0" fontId="0" fillId="0" borderId="0" xfId="0" applyProtection="1">
      <protection locked="0"/>
    </xf>
    <xf numFmtId="0" fontId="0" fillId="0" borderId="0" xfId="0" applyAlignment="1" applyProtection="1">
      <alignment horizontal="center"/>
      <protection locked="0"/>
    </xf>
    <xf numFmtId="0" fontId="10" fillId="0" borderId="0" xfId="0" applyFont="1" applyAlignment="1">
      <alignment horizontal="center"/>
    </xf>
    <xf numFmtId="0" fontId="28" fillId="3" borderId="0" xfId="15" applyFont="1" applyFill="1" applyBorder="1" applyAlignment="1">
      <alignment horizontal="center"/>
    </xf>
    <xf numFmtId="0" fontId="29" fillId="0" borderId="0" xfId="15" applyFont="1"/>
    <xf numFmtId="0" fontId="28" fillId="3" borderId="0" xfId="15" applyFont="1" applyFill="1" applyBorder="1" applyAlignment="1">
      <alignment horizontal="center"/>
    </xf>
    <xf numFmtId="0" fontId="28" fillId="3" borderId="0" xfId="15" applyFont="1" applyFill="1" applyBorder="1" applyAlignment="1">
      <alignment horizontal="right"/>
    </xf>
    <xf numFmtId="0" fontId="28" fillId="3" borderId="15" xfId="15" applyNumberFormat="1" applyFont="1" applyFill="1" applyBorder="1" applyAlignment="1" applyProtection="1">
      <protection locked="0"/>
    </xf>
    <xf numFmtId="0" fontId="28" fillId="3" borderId="15" xfId="15" applyFont="1" applyFill="1" applyBorder="1" applyAlignment="1">
      <alignment horizontal="center"/>
    </xf>
    <xf numFmtId="0" fontId="28" fillId="9" borderId="6" xfId="15" applyFont="1" applyFill="1" applyBorder="1" applyAlignment="1">
      <alignment horizontal="center" vertical="center" wrapText="1"/>
    </xf>
    <xf numFmtId="0" fontId="28" fillId="9" borderId="14" xfId="15" applyFont="1" applyFill="1" applyBorder="1" applyAlignment="1">
      <alignment horizontal="center" vertical="center"/>
    </xf>
    <xf numFmtId="0" fontId="28" fillId="9" borderId="9" xfId="15" applyFont="1" applyFill="1" applyBorder="1" applyAlignment="1">
      <alignment horizontal="center" vertical="center" wrapText="1"/>
    </xf>
    <xf numFmtId="0" fontId="28" fillId="9" borderId="13" xfId="15" applyFont="1" applyFill="1" applyBorder="1" applyAlignment="1">
      <alignment horizontal="center" vertical="center" wrapText="1"/>
    </xf>
    <xf numFmtId="0" fontId="28" fillId="9" borderId="0" xfId="15" applyFont="1" applyFill="1" applyBorder="1" applyAlignment="1">
      <alignment horizontal="center" vertical="center"/>
    </xf>
    <xf numFmtId="0" fontId="28" fillId="9" borderId="9" xfId="15" applyFont="1" applyFill="1" applyBorder="1" applyAlignment="1">
      <alignment horizontal="center" vertical="center" wrapText="1"/>
    </xf>
    <xf numFmtId="0" fontId="28" fillId="9" borderId="3" xfId="15" applyFont="1" applyFill="1" applyBorder="1" applyAlignment="1">
      <alignment horizontal="center" vertical="center" wrapText="1"/>
    </xf>
    <xf numFmtId="0" fontId="28" fillId="9" borderId="9" xfId="15" applyFont="1" applyFill="1" applyBorder="1" applyAlignment="1">
      <alignment horizontal="justify" vertical="top"/>
    </xf>
    <xf numFmtId="0" fontId="28" fillId="9" borderId="2" xfId="15" applyFont="1" applyFill="1" applyBorder="1" applyAlignment="1">
      <alignment horizontal="justify" vertical="top"/>
    </xf>
    <xf numFmtId="4" fontId="28" fillId="9" borderId="9" xfId="15" applyNumberFormat="1" applyFont="1" applyFill="1" applyBorder="1"/>
    <xf numFmtId="4" fontId="28" fillId="9" borderId="3" xfId="15" applyNumberFormat="1" applyFont="1" applyFill="1" applyBorder="1"/>
    <xf numFmtId="0" fontId="28" fillId="6" borderId="13" xfId="15" applyFont="1" applyFill="1" applyBorder="1" applyAlignment="1">
      <alignment horizontal="justify" vertical="top"/>
    </xf>
    <xf numFmtId="0" fontId="28" fillId="6" borderId="0" xfId="15" applyFont="1" applyFill="1" applyBorder="1" applyAlignment="1">
      <alignment horizontal="justify" vertical="top"/>
    </xf>
    <xf numFmtId="4" fontId="28" fillId="6" borderId="13" xfId="15" applyNumberFormat="1" applyFont="1" applyFill="1" applyBorder="1"/>
    <xf numFmtId="4" fontId="28" fillId="6" borderId="8" xfId="15" applyNumberFormat="1" applyFont="1" applyFill="1" applyBorder="1"/>
    <xf numFmtId="0" fontId="28" fillId="0" borderId="13" xfId="15" applyFont="1" applyBorder="1" applyAlignment="1">
      <alignment horizontal="justify" vertical="top"/>
    </xf>
    <xf numFmtId="0" fontId="28" fillId="0" borderId="0" xfId="15" applyFont="1" applyBorder="1" applyAlignment="1">
      <alignment horizontal="justify" vertical="top"/>
    </xf>
    <xf numFmtId="4" fontId="28" fillId="0" borderId="13" xfId="15" applyNumberFormat="1" applyFont="1" applyBorder="1"/>
    <xf numFmtId="4" fontId="28" fillId="0" borderId="8" xfId="15" applyNumberFormat="1" applyFont="1" applyBorder="1"/>
    <xf numFmtId="0" fontId="29" fillId="0" borderId="13" xfId="15" applyFont="1" applyBorder="1" applyAlignment="1">
      <alignment horizontal="justify" vertical="top"/>
    </xf>
    <xf numFmtId="0" fontId="29" fillId="0" borderId="0" xfId="15" applyFont="1" applyBorder="1" applyAlignment="1">
      <alignment horizontal="justify" vertical="top"/>
    </xf>
    <xf numFmtId="4" fontId="29" fillId="0" borderId="13" xfId="15" applyNumberFormat="1" applyFont="1" applyBorder="1"/>
    <xf numFmtId="4" fontId="29" fillId="0" borderId="8" xfId="15" applyNumberFormat="1" applyFont="1" applyBorder="1"/>
    <xf numFmtId="0" fontId="28" fillId="3" borderId="13" xfId="15" applyFont="1" applyFill="1" applyBorder="1" applyAlignment="1">
      <alignment horizontal="justify" vertical="top"/>
    </xf>
    <xf numFmtId="0" fontId="28" fillId="3" borderId="0" xfId="15" applyFont="1" applyFill="1" applyBorder="1" applyAlignment="1">
      <alignment horizontal="justify" vertical="top"/>
    </xf>
    <xf numFmtId="0" fontId="29" fillId="3" borderId="13" xfId="15" applyFont="1" applyFill="1" applyBorder="1" applyAlignment="1">
      <alignment horizontal="justify" vertical="top"/>
    </xf>
    <xf numFmtId="0" fontId="29" fillId="3" borderId="0" xfId="15" applyFont="1" applyFill="1" applyBorder="1" applyAlignment="1">
      <alignment horizontal="justify" vertical="top"/>
    </xf>
    <xf numFmtId="4" fontId="29" fillId="6" borderId="13" xfId="15" applyNumberFormat="1" applyFont="1" applyFill="1" applyBorder="1"/>
    <xf numFmtId="4" fontId="29" fillId="6" borderId="8" xfId="15" applyNumberFormat="1" applyFont="1" applyFill="1" applyBorder="1"/>
    <xf numFmtId="0" fontId="29" fillId="0" borderId="10" xfId="15" applyFont="1" applyBorder="1" applyAlignment="1">
      <alignment horizontal="justify" vertical="top"/>
    </xf>
    <xf numFmtId="4" fontId="29" fillId="0" borderId="10" xfId="15" applyNumberFormat="1" applyFont="1" applyBorder="1"/>
    <xf numFmtId="0" fontId="28" fillId="9" borderId="1" xfId="15" applyFont="1" applyFill="1" applyBorder="1" applyAlignment="1">
      <alignment horizontal="justify" vertical="top"/>
    </xf>
    <xf numFmtId="4" fontId="28" fillId="9" borderId="1" xfId="15" applyNumberFormat="1" applyFont="1" applyFill="1" applyBorder="1"/>
    <xf numFmtId="0" fontId="29" fillId="0" borderId="0" xfId="15" applyFont="1" applyBorder="1"/>
    <xf numFmtId="0" fontId="5" fillId="3" borderId="0" xfId="15" applyFont="1" applyFill="1"/>
    <xf numFmtId="0" fontId="12" fillId="0" borderId="0" xfId="15" applyFont="1"/>
    <xf numFmtId="0" fontId="30" fillId="0" borderId="0" xfId="15" applyFont="1" applyAlignment="1">
      <alignment horizontal="center"/>
    </xf>
    <xf numFmtId="0" fontId="4" fillId="0" borderId="0" xfId="15" applyFont="1" applyFill="1"/>
    <xf numFmtId="0" fontId="28" fillId="0" borderId="0" xfId="15" applyFont="1" applyFill="1" applyBorder="1"/>
  </cellXfs>
  <cellStyles count="16">
    <cellStyle name="Millares 10" xfId="4" xr:uid="{3266BFFC-C5BF-4D9A-917D-55BC0720DCD8}"/>
    <cellStyle name="Millares 2 2" xfId="11" xr:uid="{8A67EBC3-E836-4DE7-98E0-27EE14A56BD1}"/>
    <cellStyle name="Millares 2 2 2 2" xfId="6" xr:uid="{C7316580-C78A-4BBB-B30A-F7C527F85197}"/>
    <cellStyle name="Millares 5 2 2" xfId="7" xr:uid="{8241F8D7-1801-4DBF-AAA9-5BBE60BD412E}"/>
    <cellStyle name="Moneda 2" xfId="13" xr:uid="{0D83B0CC-B640-48FD-8942-8A15E1486AD8}"/>
    <cellStyle name="Normal" xfId="0" builtinId="0"/>
    <cellStyle name="Normal 16 6" xfId="15" xr:uid="{AFA6F273-DDCB-4493-A003-59E7B49C7A71}"/>
    <cellStyle name="Normal 2 2" xfId="2" xr:uid="{DFD6ADE3-CE0F-4404-9F69-8700B9094E42}"/>
    <cellStyle name="Normal 2 24" xfId="1" xr:uid="{E4EC3077-59BE-4350-A9E5-BB9A46A7ABAF}"/>
    <cellStyle name="Normal 2 3 3" xfId="10" xr:uid="{0660ABCE-AE73-43EB-A543-124642B93384}"/>
    <cellStyle name="Normal 3 10 2" xfId="12" xr:uid="{6C0851A4-77F1-40E4-8B02-8F535D07541E}"/>
    <cellStyle name="Normal 3 2 3" xfId="9" xr:uid="{8FA8C9A9-0BF4-4524-A85D-11D1FC218380}"/>
    <cellStyle name="Normal 5 3 2" xfId="3" xr:uid="{2267C4CB-7506-4AFA-9C36-0860C1AA2E22}"/>
    <cellStyle name="Normal 5 3 3 2" xfId="8" xr:uid="{D19C1908-BC51-44AF-B3B0-F40D6B0862B9}"/>
    <cellStyle name="Porcentaje 2" xfId="14" xr:uid="{5AD1F3E6-83CE-461C-B359-47E2362B1633}"/>
    <cellStyle name="SAPBEXstdItem" xfId="5" xr:uid="{F3771DD6-A729-4518-B6A8-7D7C7CC470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RANCIA\SYS2\1949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uario/Alfredo%20Fonseca/afg/2013/CUENTAS%20DE/Relaci&#243;n%20de%20cuentas%20bancarias%20aperturad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RANCIA\SYS2\72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uario/Documents/Alfonso%20Mares/2022/CUENTA%20P&#218;BLICA/SEGUNDO%20SEMESTRE/FORMATOS%20EDITABLES/00%201%20Archivo%20Jun%20CPA%202022%20Editabl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RANCIA\SYS2\1327FID\DIARIO\BURSATI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rancia\sys2\T1705HF.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RANCIA\SYS2\CH1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
      <sheetName val="Notas a los Edos Financieros"/>
      <sheetName val="ESF-01"/>
      <sheetName val="ESF-01 (I)"/>
      <sheetName val="ESF-02"/>
      <sheetName val="ESF-02 (I)"/>
      <sheetName val="ESF-03"/>
      <sheetName val="ESF-03 (I)"/>
      <sheetName val="ESF-04"/>
      <sheetName val="ESF-05"/>
      <sheetName val="ESF-05 (I)"/>
      <sheetName val="ESF-06"/>
      <sheetName val="ESF-06 (I)"/>
      <sheetName val="ESF-07"/>
      <sheetName val="ESF-07 (I)"/>
      <sheetName val="ESF-08"/>
      <sheetName val="ESF-08 (I)"/>
      <sheetName val="ESF-09"/>
      <sheetName val="ESF-09 (I)"/>
      <sheetName val="ESF-10"/>
      <sheetName val="ESF-10 (I)"/>
      <sheetName val="ESF-11"/>
      <sheetName val="ESF-11 (I)"/>
      <sheetName val="ESF-12"/>
      <sheetName val="ESF-12 (I)"/>
      <sheetName val="ESF-13"/>
      <sheetName val="ESF-13 (I)"/>
      <sheetName val="ESF-14"/>
      <sheetName val="ESF-14 (I)"/>
      <sheetName val="ESF-15"/>
      <sheetName val="ESF-15 (I)"/>
      <sheetName val="EA-01"/>
      <sheetName val="EA-01 (I)"/>
      <sheetName val="EA-02"/>
      <sheetName val="EA-02 (I)"/>
      <sheetName val="EA-03"/>
      <sheetName val="EA-03 (I)"/>
      <sheetName val="VHP-01"/>
      <sheetName val="VHP-01 (I)"/>
      <sheetName val="VHP-02"/>
      <sheetName val="VHP-02 (I)"/>
      <sheetName val="EFE-01"/>
      <sheetName val="EFE-01 (I)"/>
      <sheetName val="EFE-02"/>
      <sheetName val="EFE-02 (I)"/>
      <sheetName val="EFE-03"/>
      <sheetName val="Conciliacion_Ig"/>
      <sheetName val="Conciliacion_Ig (I)"/>
      <sheetName val="Conciliacion_Eg"/>
      <sheetName val="Conciliacion_Eg (I)"/>
      <sheetName val="MEMORIA"/>
      <sheetName val="Memoria (I)"/>
      <sheetName val="ECABR"/>
      <sheetName val="INTEGRACION"/>
      <sheetName val="ECMAY"/>
      <sheetName val="ECMAY2"/>
      <sheetName val="ECJUN"/>
      <sheetName val="ECJUN2"/>
      <sheetName val="JUN18"/>
      <sheetName val="JUN30"/>
      <sheetName val="JUL15"/>
      <sheetName val="JUL24"/>
      <sheetName val="JUL31"/>
      <sheetName val="AGO17"/>
      <sheetName val="AGO20"/>
      <sheetName val="AGO21"/>
      <sheetName val="AGO27"/>
      <sheetName val="AGO27 (2)"/>
      <sheetName val="AGO28"/>
      <sheetName val="AGO31"/>
      <sheetName val="AGO31 (2)"/>
      <sheetName val="SEP18"/>
      <sheetName val="OCT2"/>
      <sheetName val="OCT23"/>
      <sheetName val="OCT31"/>
      <sheetName val="NOV 19"/>
      <sheetName val="NOV30"/>
      <sheetName val="DIC4"/>
      <sheetName val="DIC18"/>
      <sheetName val="ENE19"/>
      <sheetName val="FEB12"/>
      <sheetName val="FEB26"/>
      <sheetName val="MAR12"/>
      <sheetName val="MAR26"/>
      <sheetName val="ABR15"/>
      <sheetName val="ABR30"/>
      <sheetName val="JUN3"/>
      <sheetName val="JUN17"/>
      <sheetName val="JUL01"/>
      <sheetName val="JUL-15"/>
      <sheetName val="FEB12 (2)"/>
      <sheetName val="JUL-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GENTES"/>
      <sheetName val="TOTAL"/>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RESOS"/>
      <sheetName val="CALENDARIO"/>
      <sheetName val="recibo"/>
      <sheetName val="thf"/>
      <sheetName val="CALCULO"/>
      <sheetName val="GASTOS"/>
      <sheetName val="AV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
      <sheetName val="ESF"/>
      <sheetName val="EVHP"/>
      <sheetName val="ECSF"/>
      <sheetName val="EFE"/>
      <sheetName val="EAA"/>
      <sheetName val="EADOP"/>
      <sheetName val="IPC"/>
      <sheetName val="Notas PE"/>
      <sheetName val="EAI"/>
      <sheetName val="CtasAdmvas 1"/>
      <sheetName val="CtasAdmvas 2"/>
      <sheetName val="CtasAdmvas 3"/>
      <sheetName val="COG"/>
      <sheetName val="CTG"/>
      <sheetName val="CFF"/>
      <sheetName val="EN"/>
      <sheetName val="ID"/>
      <sheetName val="GCP"/>
      <sheetName val="PPI"/>
      <sheetName val="PPI (2)"/>
      <sheetName val="IR DGPD"/>
      <sheetName val="IR"/>
      <sheetName val="FF"/>
      <sheetName val="IPF"/>
      <sheetName val="Muebles"/>
      <sheetName val="Inmuebles"/>
      <sheetName val="Muebles_Contable"/>
      <sheetName val="Inmuebles_Contable"/>
      <sheetName val="Ayudas y Subsidios"/>
      <sheetName val="Rel Cta Banc"/>
      <sheetName val="DestinoGtoFed"/>
      <sheetName val="Esq Bur"/>
      <sheetName val="Información Adicional"/>
      <sheetName val="Ayud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A"/>
      <sheetName val="CNA OK"/>
      <sheetName val="SDUOP-GOB"/>
      <sheetName val="GOB OTRAS DEP"/>
      <sheetName val="GASTOS"/>
      <sheetName val="BASE SCT REVISADO"/>
      <sheetName val="SCT-X-CONTR."/>
      <sheetName val="SCTVS BANOBRAS"/>
      <sheetName val="REPORTO"/>
      <sheetName val="T1705H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705HF"/>
      <sheetName val="T1705HF (2)"/>
      <sheetName val="CNA"/>
      <sheetName val="CNA OK"/>
      <sheetName val="SDUOP-GOB"/>
      <sheetName val="GOB OTRAS DEP"/>
      <sheetName val="GASTOS"/>
      <sheetName val="BASE SCT REVISADO"/>
      <sheetName val="SCT-X-CONTR."/>
      <sheetName val="SCTVS BANOBRAS"/>
      <sheetName val="REPOR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1902"/>
      <sheetName val="ISR"/>
      <sheetName val="CH1902 (2)"/>
      <sheetName val="CHCAIE"/>
      <sheetName val="T1705HF"/>
      <sheetName val="REPORTO"/>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A32D2-E662-4C96-B723-6A4016719A71}">
  <sheetPr>
    <tabColor theme="9" tint="-0.249977111117893"/>
    <pageSetUpPr fitToPage="1"/>
  </sheetPr>
  <dimension ref="A1:H230"/>
  <sheetViews>
    <sheetView showGridLines="0" tabSelected="1" workbookViewId="0">
      <selection activeCell="B9" sqref="B9"/>
    </sheetView>
  </sheetViews>
  <sheetFormatPr baseColWidth="10" defaultColWidth="13.33203125" defaultRowHeight="12.75" x14ac:dyDescent="0.2"/>
  <cols>
    <col min="1" max="1" width="13.33203125" style="358"/>
    <col min="2" max="2" width="52.6640625" style="358" customWidth="1"/>
    <col min="3" max="3" width="63.6640625" style="358" bestFit="1" customWidth="1"/>
    <col min="4" max="4" width="17.83203125" style="358" bestFit="1" customWidth="1"/>
    <col min="5" max="5" width="21.33203125" style="358" bestFit="1" customWidth="1"/>
    <col min="6" max="7" width="20" style="358" bestFit="1" customWidth="1"/>
    <col min="8" max="8" width="20.83203125" style="358" bestFit="1" customWidth="1"/>
    <col min="9" max="9" width="13.33203125" style="358"/>
    <col min="10" max="10" width="16.1640625" style="358" bestFit="1" customWidth="1"/>
    <col min="11" max="11" width="13.1640625" style="358" bestFit="1" customWidth="1"/>
    <col min="12" max="16384" width="13.33203125" style="358"/>
  </cols>
  <sheetData>
    <row r="1" spans="1:8" x14ac:dyDescent="0.2">
      <c r="A1" s="357" t="s">
        <v>541</v>
      </c>
      <c r="B1" s="357"/>
      <c r="C1" s="357"/>
      <c r="D1" s="357"/>
      <c r="E1" s="357"/>
      <c r="F1" s="357"/>
      <c r="G1" s="357"/>
      <c r="H1" s="357"/>
    </row>
    <row r="2" spans="1:8" x14ac:dyDescent="0.2">
      <c r="A2" s="357" t="s">
        <v>542</v>
      </c>
      <c r="B2" s="357"/>
      <c r="C2" s="357"/>
      <c r="D2" s="357"/>
      <c r="E2" s="357"/>
      <c r="F2" s="357"/>
      <c r="G2" s="357"/>
      <c r="H2" s="357"/>
    </row>
    <row r="3" spans="1:8" x14ac:dyDescent="0.2">
      <c r="A3" s="357" t="s">
        <v>543</v>
      </c>
      <c r="B3" s="357"/>
      <c r="C3" s="357"/>
      <c r="D3" s="357"/>
      <c r="E3" s="357"/>
      <c r="F3" s="357"/>
      <c r="G3" s="357"/>
      <c r="H3" s="357"/>
    </row>
    <row r="4" spans="1:8" x14ac:dyDescent="0.2">
      <c r="A4" s="359"/>
      <c r="B4" s="359"/>
      <c r="C4" s="359"/>
      <c r="D4" s="359"/>
      <c r="E4" s="359"/>
      <c r="F4" s="359"/>
      <c r="G4" s="359"/>
      <c r="H4" s="359"/>
    </row>
    <row r="5" spans="1:8" x14ac:dyDescent="0.2">
      <c r="A5" s="359"/>
      <c r="B5" s="360" t="s">
        <v>544</v>
      </c>
      <c r="C5" s="361" t="s">
        <v>545</v>
      </c>
      <c r="D5" s="362"/>
      <c r="E5" s="362"/>
      <c r="F5" s="362"/>
      <c r="G5" s="359"/>
      <c r="H5" s="359"/>
    </row>
    <row r="6" spans="1:8" x14ac:dyDescent="0.2">
      <c r="A6" s="359"/>
      <c r="B6" s="359"/>
      <c r="C6" s="359"/>
      <c r="D6" s="359"/>
      <c r="E6" s="359"/>
      <c r="F6" s="359"/>
      <c r="G6" s="359"/>
      <c r="H6" s="359"/>
    </row>
    <row r="7" spans="1:8" x14ac:dyDescent="0.2">
      <c r="A7" s="363" t="s">
        <v>546</v>
      </c>
      <c r="B7" s="364" t="s">
        <v>52</v>
      </c>
      <c r="C7" s="365" t="s">
        <v>53</v>
      </c>
      <c r="D7" s="365"/>
      <c r="E7" s="365"/>
      <c r="F7" s="365"/>
      <c r="G7" s="365"/>
      <c r="H7" s="365" t="s">
        <v>3</v>
      </c>
    </row>
    <row r="8" spans="1:8" ht="34.5" customHeight="1" x14ac:dyDescent="0.2">
      <c r="A8" s="366"/>
      <c r="B8" s="367"/>
      <c r="C8" s="368" t="s">
        <v>4</v>
      </c>
      <c r="D8" s="368" t="s">
        <v>56</v>
      </c>
      <c r="E8" s="368" t="s">
        <v>6</v>
      </c>
      <c r="F8" s="368" t="s">
        <v>7</v>
      </c>
      <c r="G8" s="368" t="s">
        <v>547</v>
      </c>
      <c r="H8" s="369"/>
    </row>
    <row r="9" spans="1:8" ht="15" customHeight="1" x14ac:dyDescent="0.2">
      <c r="A9" s="370">
        <v>1</v>
      </c>
      <c r="B9" s="371" t="s">
        <v>548</v>
      </c>
      <c r="C9" s="372">
        <f>+C10+C77</f>
        <v>14344215274.880001</v>
      </c>
      <c r="D9" s="372">
        <f t="shared" ref="D9:G9" si="0">+D10+D77</f>
        <v>688352177.29999995</v>
      </c>
      <c r="E9" s="372">
        <f>+C9+D9</f>
        <v>15032567452.18</v>
      </c>
      <c r="F9" s="372">
        <f t="shared" si="0"/>
        <v>7503940542.9400005</v>
      </c>
      <c r="G9" s="372">
        <f t="shared" si="0"/>
        <v>7503940542.9400005</v>
      </c>
      <c r="H9" s="373">
        <f>+G9-C9</f>
        <v>-6840274731.9400005</v>
      </c>
    </row>
    <row r="10" spans="1:8" ht="15" customHeight="1" x14ac:dyDescent="0.2">
      <c r="A10" s="370">
        <v>1.1000000000000001</v>
      </c>
      <c r="B10" s="371" t="s">
        <v>549</v>
      </c>
      <c r="C10" s="372">
        <f>+C11+C33+C38+C39+C43+C50+C54+C57+C75</f>
        <v>14342428249.880001</v>
      </c>
      <c r="D10" s="372">
        <f t="shared" ref="D10:G10" si="1">+D11+D33+D38+D39+D43+D50+D54+D57+D75</f>
        <v>353477341.46000004</v>
      </c>
      <c r="E10" s="372">
        <f t="shared" ref="E10:E73" si="2">+C10+D10</f>
        <v>14695905591.34</v>
      </c>
      <c r="F10" s="372">
        <f t="shared" si="1"/>
        <v>7394295724.9400005</v>
      </c>
      <c r="G10" s="372">
        <f t="shared" si="1"/>
        <v>7394295724.9400005</v>
      </c>
      <c r="H10" s="373">
        <f t="shared" ref="H10:H73" si="3">+G10-C10</f>
        <v>-6948132524.9400005</v>
      </c>
    </row>
    <row r="11" spans="1:8" ht="15" customHeight="1" x14ac:dyDescent="0.2">
      <c r="A11" s="374" t="s">
        <v>550</v>
      </c>
      <c r="B11" s="375" t="s">
        <v>15</v>
      </c>
      <c r="C11" s="376">
        <f>+C12+C18+C20+C21+C26+C29+C30+C31+C32</f>
        <v>0</v>
      </c>
      <c r="D11" s="376">
        <f t="shared" ref="D11:G11" si="4">+D12+D18+D20+D21+D26+D29+D30+D31+D32</f>
        <v>0</v>
      </c>
      <c r="E11" s="376">
        <f t="shared" si="2"/>
        <v>0</v>
      </c>
      <c r="F11" s="376">
        <f t="shared" si="4"/>
        <v>0</v>
      </c>
      <c r="G11" s="376">
        <f t="shared" si="4"/>
        <v>0</v>
      </c>
      <c r="H11" s="377">
        <f t="shared" si="3"/>
        <v>0</v>
      </c>
    </row>
    <row r="12" spans="1:8" ht="15" customHeight="1" x14ac:dyDescent="0.2">
      <c r="A12" s="374" t="s">
        <v>551</v>
      </c>
      <c r="B12" s="375" t="s">
        <v>552</v>
      </c>
      <c r="C12" s="376">
        <f>+C13+C15+C17</f>
        <v>0</v>
      </c>
      <c r="D12" s="376">
        <f t="shared" ref="D12:G12" si="5">+D13+D15+D17</f>
        <v>0</v>
      </c>
      <c r="E12" s="376">
        <f t="shared" si="2"/>
        <v>0</v>
      </c>
      <c r="F12" s="376">
        <f t="shared" si="5"/>
        <v>0</v>
      </c>
      <c r="G12" s="376">
        <f t="shared" si="5"/>
        <v>0</v>
      </c>
      <c r="H12" s="377">
        <f t="shared" si="3"/>
        <v>0</v>
      </c>
    </row>
    <row r="13" spans="1:8" ht="15" customHeight="1" x14ac:dyDescent="0.2">
      <c r="A13" s="378" t="s">
        <v>553</v>
      </c>
      <c r="B13" s="379" t="s">
        <v>554</v>
      </c>
      <c r="C13" s="380">
        <f>+C14</f>
        <v>0</v>
      </c>
      <c r="D13" s="380">
        <f t="shared" ref="D13:G13" si="6">+D14</f>
        <v>0</v>
      </c>
      <c r="E13" s="380">
        <f t="shared" si="2"/>
        <v>0</v>
      </c>
      <c r="F13" s="380">
        <f t="shared" si="6"/>
        <v>0</v>
      </c>
      <c r="G13" s="380">
        <f t="shared" si="6"/>
        <v>0</v>
      </c>
      <c r="H13" s="381">
        <f t="shared" si="3"/>
        <v>0</v>
      </c>
    </row>
    <row r="14" spans="1:8" ht="15" customHeight="1" x14ac:dyDescent="0.2">
      <c r="A14" s="382" t="s">
        <v>555</v>
      </c>
      <c r="B14" s="383" t="s">
        <v>556</v>
      </c>
      <c r="C14" s="384"/>
      <c r="D14" s="384"/>
      <c r="E14" s="384">
        <f t="shared" si="2"/>
        <v>0</v>
      </c>
      <c r="F14" s="384"/>
      <c r="G14" s="384"/>
      <c r="H14" s="385">
        <f t="shared" si="3"/>
        <v>0</v>
      </c>
    </row>
    <row r="15" spans="1:8" ht="15" customHeight="1" x14ac:dyDescent="0.2">
      <c r="A15" s="378" t="s">
        <v>557</v>
      </c>
      <c r="B15" s="379" t="s">
        <v>558</v>
      </c>
      <c r="C15" s="380">
        <f>+C16</f>
        <v>0</v>
      </c>
      <c r="D15" s="380">
        <f t="shared" ref="D15:G15" si="7">+D16</f>
        <v>0</v>
      </c>
      <c r="E15" s="380">
        <f t="shared" si="2"/>
        <v>0</v>
      </c>
      <c r="F15" s="380">
        <f t="shared" si="7"/>
        <v>0</v>
      </c>
      <c r="G15" s="380">
        <f t="shared" si="7"/>
        <v>0</v>
      </c>
      <c r="H15" s="381">
        <f t="shared" si="3"/>
        <v>0</v>
      </c>
    </row>
    <row r="16" spans="1:8" ht="15" customHeight="1" x14ac:dyDescent="0.2">
      <c r="A16" s="382" t="s">
        <v>559</v>
      </c>
      <c r="B16" s="383" t="s">
        <v>556</v>
      </c>
      <c r="C16" s="384"/>
      <c r="D16" s="384"/>
      <c r="E16" s="384">
        <f t="shared" si="2"/>
        <v>0</v>
      </c>
      <c r="F16" s="384"/>
      <c r="G16" s="384"/>
      <c r="H16" s="385">
        <f t="shared" si="3"/>
        <v>0</v>
      </c>
    </row>
    <row r="17" spans="1:8" ht="15" customHeight="1" x14ac:dyDescent="0.2">
      <c r="A17" s="378" t="s">
        <v>560</v>
      </c>
      <c r="B17" s="379" t="s">
        <v>561</v>
      </c>
      <c r="C17" s="384"/>
      <c r="D17" s="384"/>
      <c r="E17" s="384">
        <f t="shared" si="2"/>
        <v>0</v>
      </c>
      <c r="F17" s="384"/>
      <c r="G17" s="384"/>
      <c r="H17" s="385">
        <f t="shared" si="3"/>
        <v>0</v>
      </c>
    </row>
    <row r="18" spans="1:8" ht="15" customHeight="1" x14ac:dyDescent="0.2">
      <c r="A18" s="374" t="s">
        <v>562</v>
      </c>
      <c r="B18" s="375" t="s">
        <v>563</v>
      </c>
      <c r="C18" s="376">
        <f>SUM(C19)</f>
        <v>0</v>
      </c>
      <c r="D18" s="376">
        <f t="shared" ref="D18:G18" si="8">SUM(D19)</f>
        <v>0</v>
      </c>
      <c r="E18" s="376">
        <f t="shared" si="2"/>
        <v>0</v>
      </c>
      <c r="F18" s="376">
        <f t="shared" si="8"/>
        <v>0</v>
      </c>
      <c r="G18" s="376">
        <f t="shared" si="8"/>
        <v>0</v>
      </c>
      <c r="H18" s="377">
        <f t="shared" si="3"/>
        <v>0</v>
      </c>
    </row>
    <row r="19" spans="1:8" ht="15" customHeight="1" x14ac:dyDescent="0.2">
      <c r="A19" s="382" t="s">
        <v>564</v>
      </c>
      <c r="B19" s="383" t="s">
        <v>565</v>
      </c>
      <c r="C19" s="384"/>
      <c r="D19" s="384"/>
      <c r="E19" s="384">
        <f t="shared" si="2"/>
        <v>0</v>
      </c>
      <c r="F19" s="384"/>
      <c r="G19" s="384"/>
      <c r="H19" s="385">
        <f t="shared" si="3"/>
        <v>0</v>
      </c>
    </row>
    <row r="20" spans="1:8" ht="15" customHeight="1" x14ac:dyDescent="0.2">
      <c r="A20" s="374" t="s">
        <v>566</v>
      </c>
      <c r="B20" s="375" t="s">
        <v>567</v>
      </c>
      <c r="C20" s="376"/>
      <c r="D20" s="376"/>
      <c r="E20" s="376">
        <f t="shared" si="2"/>
        <v>0</v>
      </c>
      <c r="F20" s="376"/>
      <c r="G20" s="376"/>
      <c r="H20" s="377">
        <f t="shared" si="3"/>
        <v>0</v>
      </c>
    </row>
    <row r="21" spans="1:8" ht="15" customHeight="1" x14ac:dyDescent="0.2">
      <c r="A21" s="374" t="s">
        <v>568</v>
      </c>
      <c r="B21" s="375" t="s">
        <v>569</v>
      </c>
      <c r="C21" s="376">
        <f>+C22</f>
        <v>0</v>
      </c>
      <c r="D21" s="376">
        <f t="shared" ref="D21:G21" si="9">+D22</f>
        <v>0</v>
      </c>
      <c r="E21" s="376">
        <f t="shared" si="2"/>
        <v>0</v>
      </c>
      <c r="F21" s="376">
        <f t="shared" si="9"/>
        <v>0</v>
      </c>
      <c r="G21" s="376">
        <f t="shared" si="9"/>
        <v>0</v>
      </c>
      <c r="H21" s="377">
        <f t="shared" si="3"/>
        <v>0</v>
      </c>
    </row>
    <row r="22" spans="1:8" ht="15" customHeight="1" x14ac:dyDescent="0.2">
      <c r="A22" s="378" t="s">
        <v>570</v>
      </c>
      <c r="B22" s="379" t="s">
        <v>571</v>
      </c>
      <c r="C22" s="380">
        <f>SUM(C23:C25)</f>
        <v>0</v>
      </c>
      <c r="D22" s="380">
        <f t="shared" ref="D22:G22" si="10">SUM(D23:D25)</f>
        <v>0</v>
      </c>
      <c r="E22" s="380">
        <f t="shared" si="2"/>
        <v>0</v>
      </c>
      <c r="F22" s="380">
        <f t="shared" si="10"/>
        <v>0</v>
      </c>
      <c r="G22" s="380">
        <f t="shared" si="10"/>
        <v>0</v>
      </c>
      <c r="H22" s="381">
        <f t="shared" si="3"/>
        <v>0</v>
      </c>
    </row>
    <row r="23" spans="1:8" ht="15" customHeight="1" x14ac:dyDescent="0.2">
      <c r="A23" s="382" t="s">
        <v>572</v>
      </c>
      <c r="B23" s="383" t="s">
        <v>573</v>
      </c>
      <c r="C23" s="384"/>
      <c r="D23" s="384"/>
      <c r="E23" s="384">
        <f t="shared" si="2"/>
        <v>0</v>
      </c>
      <c r="F23" s="384"/>
      <c r="G23" s="384"/>
      <c r="H23" s="385">
        <f t="shared" si="3"/>
        <v>0</v>
      </c>
    </row>
    <row r="24" spans="1:8" ht="15" customHeight="1" x14ac:dyDescent="0.2">
      <c r="A24" s="382" t="s">
        <v>574</v>
      </c>
      <c r="B24" s="383" t="s">
        <v>575</v>
      </c>
      <c r="C24" s="384"/>
      <c r="D24" s="384"/>
      <c r="E24" s="384">
        <f t="shared" si="2"/>
        <v>0</v>
      </c>
      <c r="F24" s="384"/>
      <c r="G24" s="384"/>
      <c r="H24" s="385">
        <f t="shared" si="3"/>
        <v>0</v>
      </c>
    </row>
    <row r="25" spans="1:8" ht="15" customHeight="1" x14ac:dyDescent="0.2">
      <c r="A25" s="382" t="s">
        <v>576</v>
      </c>
      <c r="B25" s="383" t="s">
        <v>577</v>
      </c>
      <c r="C25" s="384"/>
      <c r="D25" s="384"/>
      <c r="E25" s="384">
        <f t="shared" si="2"/>
        <v>0</v>
      </c>
      <c r="F25" s="384"/>
      <c r="G25" s="384"/>
      <c r="H25" s="385">
        <f t="shared" si="3"/>
        <v>0</v>
      </c>
    </row>
    <row r="26" spans="1:8" ht="15" customHeight="1" x14ac:dyDescent="0.2">
      <c r="A26" s="374" t="s">
        <v>578</v>
      </c>
      <c r="B26" s="375" t="s">
        <v>579</v>
      </c>
      <c r="C26" s="376">
        <f>SUM(C27:C28)</f>
        <v>0</v>
      </c>
      <c r="D26" s="376">
        <f t="shared" ref="D26:G26" si="11">SUM(D27:D28)</f>
        <v>0</v>
      </c>
      <c r="E26" s="376">
        <f t="shared" si="2"/>
        <v>0</v>
      </c>
      <c r="F26" s="376">
        <f t="shared" si="11"/>
        <v>0</v>
      </c>
      <c r="G26" s="376">
        <f t="shared" si="11"/>
        <v>0</v>
      </c>
      <c r="H26" s="377">
        <f t="shared" si="3"/>
        <v>0</v>
      </c>
    </row>
    <row r="27" spans="1:8" ht="15" customHeight="1" x14ac:dyDescent="0.2">
      <c r="A27" s="382" t="s">
        <v>580</v>
      </c>
      <c r="B27" s="383" t="s">
        <v>581</v>
      </c>
      <c r="C27" s="384"/>
      <c r="D27" s="384">
        <v>0</v>
      </c>
      <c r="E27" s="384">
        <f t="shared" si="2"/>
        <v>0</v>
      </c>
      <c r="F27" s="384"/>
      <c r="G27" s="384"/>
      <c r="H27" s="385">
        <f t="shared" si="3"/>
        <v>0</v>
      </c>
    </row>
    <row r="28" spans="1:8" ht="15" customHeight="1" x14ac:dyDescent="0.2">
      <c r="A28" s="382" t="s">
        <v>582</v>
      </c>
      <c r="B28" s="383" t="s">
        <v>583</v>
      </c>
      <c r="C28" s="384"/>
      <c r="D28" s="384"/>
      <c r="E28" s="384">
        <f t="shared" si="2"/>
        <v>0</v>
      </c>
      <c r="F28" s="384"/>
      <c r="G28" s="384"/>
      <c r="H28" s="385">
        <f t="shared" si="3"/>
        <v>0</v>
      </c>
    </row>
    <row r="29" spans="1:8" ht="15" customHeight="1" x14ac:dyDescent="0.2">
      <c r="A29" s="374" t="s">
        <v>584</v>
      </c>
      <c r="B29" s="375" t="s">
        <v>585</v>
      </c>
      <c r="C29" s="376"/>
      <c r="D29" s="376"/>
      <c r="E29" s="376">
        <f t="shared" si="2"/>
        <v>0</v>
      </c>
      <c r="F29" s="376"/>
      <c r="G29" s="376"/>
      <c r="H29" s="377">
        <f t="shared" si="3"/>
        <v>0</v>
      </c>
    </row>
    <row r="30" spans="1:8" ht="15" customHeight="1" x14ac:dyDescent="0.2">
      <c r="A30" s="374" t="s">
        <v>586</v>
      </c>
      <c r="B30" s="375" t="s">
        <v>587</v>
      </c>
      <c r="C30" s="376"/>
      <c r="D30" s="376"/>
      <c r="E30" s="376">
        <f t="shared" si="2"/>
        <v>0</v>
      </c>
      <c r="F30" s="376"/>
      <c r="G30" s="376"/>
      <c r="H30" s="377">
        <f t="shared" si="3"/>
        <v>0</v>
      </c>
    </row>
    <row r="31" spans="1:8" ht="15" customHeight="1" x14ac:dyDescent="0.2">
      <c r="A31" s="374" t="s">
        <v>588</v>
      </c>
      <c r="B31" s="375" t="s">
        <v>589</v>
      </c>
      <c r="C31" s="376"/>
      <c r="D31" s="376"/>
      <c r="E31" s="376">
        <f t="shared" si="2"/>
        <v>0</v>
      </c>
      <c r="F31" s="376"/>
      <c r="G31" s="376"/>
      <c r="H31" s="377">
        <f t="shared" si="3"/>
        <v>0</v>
      </c>
    </row>
    <row r="32" spans="1:8" ht="15" customHeight="1" x14ac:dyDescent="0.2">
      <c r="A32" s="374" t="s">
        <v>590</v>
      </c>
      <c r="B32" s="375" t="s">
        <v>591</v>
      </c>
      <c r="C32" s="376"/>
      <c r="D32" s="376"/>
      <c r="E32" s="376">
        <f t="shared" si="2"/>
        <v>0</v>
      </c>
      <c r="F32" s="376"/>
      <c r="G32" s="376"/>
      <c r="H32" s="377">
        <f t="shared" si="3"/>
        <v>0</v>
      </c>
    </row>
    <row r="33" spans="1:8" ht="15" customHeight="1" x14ac:dyDescent="0.2">
      <c r="A33" s="374" t="s">
        <v>592</v>
      </c>
      <c r="B33" s="375" t="s">
        <v>593</v>
      </c>
      <c r="C33" s="376">
        <f>SUM(C34:C37)</f>
        <v>0</v>
      </c>
      <c r="D33" s="376">
        <f t="shared" ref="D33:G33" si="12">SUM(D34:D37)</f>
        <v>0</v>
      </c>
      <c r="E33" s="376">
        <f t="shared" si="2"/>
        <v>0</v>
      </c>
      <c r="F33" s="376">
        <f t="shared" si="12"/>
        <v>0</v>
      </c>
      <c r="G33" s="376">
        <f t="shared" si="12"/>
        <v>0</v>
      </c>
      <c r="H33" s="377">
        <f t="shared" si="3"/>
        <v>0</v>
      </c>
    </row>
    <row r="34" spans="1:8" ht="15" customHeight="1" x14ac:dyDescent="0.2">
      <c r="A34" s="382" t="s">
        <v>594</v>
      </c>
      <c r="B34" s="383" t="s">
        <v>595</v>
      </c>
      <c r="C34" s="384"/>
      <c r="D34" s="384"/>
      <c r="E34" s="384">
        <f t="shared" si="2"/>
        <v>0</v>
      </c>
      <c r="F34" s="384"/>
      <c r="G34" s="384"/>
      <c r="H34" s="385">
        <f t="shared" si="3"/>
        <v>0</v>
      </c>
    </row>
    <row r="35" spans="1:8" ht="15" customHeight="1" x14ac:dyDescent="0.2">
      <c r="A35" s="382" t="s">
        <v>596</v>
      </c>
      <c r="B35" s="383" t="s">
        <v>597</v>
      </c>
      <c r="C35" s="384"/>
      <c r="D35" s="384"/>
      <c r="E35" s="384">
        <f t="shared" si="2"/>
        <v>0</v>
      </c>
      <c r="F35" s="384"/>
      <c r="G35" s="384"/>
      <c r="H35" s="385">
        <f t="shared" si="3"/>
        <v>0</v>
      </c>
    </row>
    <row r="36" spans="1:8" ht="15" customHeight="1" x14ac:dyDescent="0.2">
      <c r="A36" s="382" t="s">
        <v>598</v>
      </c>
      <c r="B36" s="383" t="s">
        <v>599</v>
      </c>
      <c r="C36" s="384"/>
      <c r="D36" s="384"/>
      <c r="E36" s="384">
        <f t="shared" si="2"/>
        <v>0</v>
      </c>
      <c r="F36" s="384"/>
      <c r="G36" s="384"/>
      <c r="H36" s="385">
        <f t="shared" si="3"/>
        <v>0</v>
      </c>
    </row>
    <row r="37" spans="1:8" ht="15" customHeight="1" x14ac:dyDescent="0.2">
      <c r="A37" s="382" t="s">
        <v>600</v>
      </c>
      <c r="B37" s="383" t="s">
        <v>601</v>
      </c>
      <c r="C37" s="384"/>
      <c r="D37" s="384"/>
      <c r="E37" s="384">
        <f t="shared" si="2"/>
        <v>0</v>
      </c>
      <c r="F37" s="384"/>
      <c r="G37" s="384"/>
      <c r="H37" s="385">
        <f t="shared" si="3"/>
        <v>0</v>
      </c>
    </row>
    <row r="38" spans="1:8" ht="15" customHeight="1" x14ac:dyDescent="0.2">
      <c r="A38" s="374" t="s">
        <v>602</v>
      </c>
      <c r="B38" s="375" t="s">
        <v>19</v>
      </c>
      <c r="C38" s="376"/>
      <c r="D38" s="376"/>
      <c r="E38" s="376">
        <f t="shared" si="2"/>
        <v>0</v>
      </c>
      <c r="F38" s="376"/>
      <c r="G38" s="376"/>
      <c r="H38" s="377">
        <f t="shared" si="3"/>
        <v>0</v>
      </c>
    </row>
    <row r="39" spans="1:8" ht="15" customHeight="1" x14ac:dyDescent="0.2">
      <c r="A39" s="374" t="s">
        <v>603</v>
      </c>
      <c r="B39" s="375" t="s">
        <v>604</v>
      </c>
      <c r="C39" s="376">
        <f>SUM(C40:C42)</f>
        <v>0</v>
      </c>
      <c r="D39" s="376">
        <f t="shared" ref="D39:G39" si="13">SUM(D40:D42)</f>
        <v>0</v>
      </c>
      <c r="E39" s="376">
        <f t="shared" si="2"/>
        <v>0</v>
      </c>
      <c r="F39" s="376">
        <f t="shared" si="13"/>
        <v>0</v>
      </c>
      <c r="G39" s="376">
        <f t="shared" si="13"/>
        <v>0</v>
      </c>
      <c r="H39" s="377">
        <f t="shared" si="3"/>
        <v>0</v>
      </c>
    </row>
    <row r="40" spans="1:8" ht="15" customHeight="1" x14ac:dyDescent="0.2">
      <c r="A40" s="382" t="s">
        <v>605</v>
      </c>
      <c r="B40" s="383" t="s">
        <v>606</v>
      </c>
      <c r="C40" s="384"/>
      <c r="D40" s="384"/>
      <c r="E40" s="384">
        <f t="shared" si="2"/>
        <v>0</v>
      </c>
      <c r="F40" s="384"/>
      <c r="G40" s="384"/>
      <c r="H40" s="385">
        <f t="shared" si="3"/>
        <v>0</v>
      </c>
    </row>
    <row r="41" spans="1:8" ht="15" customHeight="1" x14ac:dyDescent="0.2">
      <c r="A41" s="382" t="s">
        <v>607</v>
      </c>
      <c r="B41" s="383" t="s">
        <v>608</v>
      </c>
      <c r="C41" s="384"/>
      <c r="D41" s="384"/>
      <c r="E41" s="384">
        <f t="shared" si="2"/>
        <v>0</v>
      </c>
      <c r="F41" s="384"/>
      <c r="G41" s="384"/>
      <c r="H41" s="385">
        <f t="shared" si="3"/>
        <v>0</v>
      </c>
    </row>
    <row r="42" spans="1:8" ht="15" customHeight="1" x14ac:dyDescent="0.2">
      <c r="A42" s="382" t="s">
        <v>609</v>
      </c>
      <c r="B42" s="383" t="s">
        <v>610</v>
      </c>
      <c r="C42" s="384"/>
      <c r="D42" s="384"/>
      <c r="E42" s="384">
        <f t="shared" si="2"/>
        <v>0</v>
      </c>
      <c r="F42" s="384"/>
      <c r="G42" s="384"/>
      <c r="H42" s="385">
        <f t="shared" si="3"/>
        <v>0</v>
      </c>
    </row>
    <row r="43" spans="1:8" ht="15" customHeight="1" x14ac:dyDescent="0.2">
      <c r="A43" s="374" t="s">
        <v>611</v>
      </c>
      <c r="B43" s="375" t="s">
        <v>612</v>
      </c>
      <c r="C43" s="376">
        <f>+C44+C47+C48+C49</f>
        <v>0</v>
      </c>
      <c r="D43" s="376">
        <f t="shared" ref="D43:G43" si="14">+D44+D47+D48+D49</f>
        <v>0</v>
      </c>
      <c r="E43" s="376">
        <f t="shared" si="2"/>
        <v>0</v>
      </c>
      <c r="F43" s="376">
        <f t="shared" si="14"/>
        <v>0</v>
      </c>
      <c r="G43" s="376">
        <f t="shared" si="14"/>
        <v>0</v>
      </c>
      <c r="H43" s="377">
        <f t="shared" si="3"/>
        <v>0</v>
      </c>
    </row>
    <row r="44" spans="1:8" ht="15" customHeight="1" x14ac:dyDescent="0.2">
      <c r="A44" s="378" t="s">
        <v>613</v>
      </c>
      <c r="B44" s="379" t="s">
        <v>614</v>
      </c>
      <c r="C44" s="380">
        <f>+C45+C46</f>
        <v>0</v>
      </c>
      <c r="D44" s="380">
        <f t="shared" ref="D44:G44" si="15">+D45+D46</f>
        <v>0</v>
      </c>
      <c r="E44" s="380">
        <f t="shared" si="2"/>
        <v>0</v>
      </c>
      <c r="F44" s="380">
        <f t="shared" si="15"/>
        <v>0</v>
      </c>
      <c r="G44" s="380">
        <f t="shared" si="15"/>
        <v>0</v>
      </c>
      <c r="H44" s="381">
        <f t="shared" si="3"/>
        <v>0</v>
      </c>
    </row>
    <row r="45" spans="1:8" ht="15" customHeight="1" x14ac:dyDescent="0.2">
      <c r="A45" s="382" t="s">
        <v>615</v>
      </c>
      <c r="B45" s="383" t="s">
        <v>616</v>
      </c>
      <c r="C45" s="384"/>
      <c r="D45" s="384"/>
      <c r="E45" s="384">
        <f t="shared" si="2"/>
        <v>0</v>
      </c>
      <c r="F45" s="384"/>
      <c r="G45" s="384"/>
      <c r="H45" s="385">
        <f t="shared" si="3"/>
        <v>0</v>
      </c>
    </row>
    <row r="46" spans="1:8" ht="15" customHeight="1" x14ac:dyDescent="0.2">
      <c r="A46" s="382" t="s">
        <v>617</v>
      </c>
      <c r="B46" s="383" t="s">
        <v>618</v>
      </c>
      <c r="C46" s="384"/>
      <c r="D46" s="384"/>
      <c r="E46" s="384">
        <f t="shared" si="2"/>
        <v>0</v>
      </c>
      <c r="F46" s="384"/>
      <c r="G46" s="384"/>
      <c r="H46" s="385">
        <f t="shared" si="3"/>
        <v>0</v>
      </c>
    </row>
    <row r="47" spans="1:8" ht="15" customHeight="1" x14ac:dyDescent="0.2">
      <c r="A47" s="378" t="s">
        <v>619</v>
      </c>
      <c r="B47" s="379" t="s">
        <v>620</v>
      </c>
      <c r="C47" s="380"/>
      <c r="D47" s="380"/>
      <c r="E47" s="380">
        <f t="shared" si="2"/>
        <v>0</v>
      </c>
      <c r="F47" s="380"/>
      <c r="G47" s="380"/>
      <c r="H47" s="381">
        <f t="shared" si="3"/>
        <v>0</v>
      </c>
    </row>
    <row r="48" spans="1:8" ht="15" customHeight="1" x14ac:dyDescent="0.2">
      <c r="A48" s="378" t="s">
        <v>621</v>
      </c>
      <c r="B48" s="379" t="s">
        <v>622</v>
      </c>
      <c r="C48" s="380"/>
      <c r="D48" s="380"/>
      <c r="E48" s="380">
        <f t="shared" si="2"/>
        <v>0</v>
      </c>
      <c r="F48" s="380"/>
      <c r="G48" s="380"/>
      <c r="H48" s="381">
        <f t="shared" si="3"/>
        <v>0</v>
      </c>
    </row>
    <row r="49" spans="1:8" ht="15" customHeight="1" x14ac:dyDescent="0.2">
      <c r="A49" s="378" t="s">
        <v>623</v>
      </c>
      <c r="B49" s="379" t="s">
        <v>624</v>
      </c>
      <c r="C49" s="380"/>
      <c r="D49" s="380"/>
      <c r="E49" s="380">
        <f t="shared" si="2"/>
        <v>0</v>
      </c>
      <c r="F49" s="380"/>
      <c r="G49" s="380"/>
      <c r="H49" s="381">
        <f t="shared" si="3"/>
        <v>0</v>
      </c>
    </row>
    <row r="50" spans="1:8" ht="15" customHeight="1" x14ac:dyDescent="0.2">
      <c r="A50" s="374" t="s">
        <v>625</v>
      </c>
      <c r="B50" s="375" t="s">
        <v>626</v>
      </c>
      <c r="C50" s="376">
        <f>SUM(C51:C53)</f>
        <v>21153101</v>
      </c>
      <c r="D50" s="376">
        <f t="shared" ref="D50:G50" si="16">SUM(D51:D53)</f>
        <v>861403.35</v>
      </c>
      <c r="E50" s="376">
        <f t="shared" si="2"/>
        <v>22014504.350000001</v>
      </c>
      <c r="F50" s="376">
        <f t="shared" si="16"/>
        <v>11334504.35</v>
      </c>
      <c r="G50" s="376">
        <f t="shared" si="16"/>
        <v>11334504.35</v>
      </c>
      <c r="H50" s="377">
        <f t="shared" si="3"/>
        <v>-9818596.6500000004</v>
      </c>
    </row>
    <row r="51" spans="1:8" ht="15" customHeight="1" x14ac:dyDescent="0.2">
      <c r="A51" s="382" t="s">
        <v>627</v>
      </c>
      <c r="B51" s="383" t="s">
        <v>628</v>
      </c>
      <c r="C51" s="384"/>
      <c r="D51" s="384"/>
      <c r="E51" s="384">
        <f t="shared" si="2"/>
        <v>0</v>
      </c>
      <c r="F51" s="384"/>
      <c r="G51" s="384"/>
      <c r="H51" s="385">
        <f t="shared" si="3"/>
        <v>0</v>
      </c>
    </row>
    <row r="52" spans="1:8" ht="15" customHeight="1" x14ac:dyDescent="0.2">
      <c r="A52" s="382" t="s">
        <v>629</v>
      </c>
      <c r="B52" s="383" t="s">
        <v>630</v>
      </c>
      <c r="C52" s="384"/>
      <c r="D52" s="384">
        <v>0</v>
      </c>
      <c r="E52" s="384">
        <f t="shared" si="2"/>
        <v>0</v>
      </c>
      <c r="F52" s="384"/>
      <c r="G52" s="384"/>
      <c r="H52" s="385">
        <f t="shared" si="3"/>
        <v>0</v>
      </c>
    </row>
    <row r="53" spans="1:8" ht="15" customHeight="1" x14ac:dyDescent="0.2">
      <c r="A53" s="382" t="s">
        <v>631</v>
      </c>
      <c r="B53" s="383" t="s">
        <v>632</v>
      </c>
      <c r="C53" s="384">
        <v>21153101</v>
      </c>
      <c r="D53" s="384">
        <v>861403.35</v>
      </c>
      <c r="E53" s="384">
        <f t="shared" si="2"/>
        <v>22014504.350000001</v>
      </c>
      <c r="F53" s="384">
        <v>11334504.35</v>
      </c>
      <c r="G53" s="384">
        <v>11334504.35</v>
      </c>
      <c r="H53" s="385">
        <f t="shared" si="3"/>
        <v>-9818596.6500000004</v>
      </c>
    </row>
    <row r="54" spans="1:8" ht="15" customHeight="1" x14ac:dyDescent="0.2">
      <c r="A54" s="374" t="s">
        <v>633</v>
      </c>
      <c r="B54" s="375" t="s">
        <v>634</v>
      </c>
      <c r="C54" s="376">
        <f>SUM(C55:C56)</f>
        <v>0</v>
      </c>
      <c r="D54" s="376">
        <f t="shared" ref="D54:G54" si="17">SUM(D55:D56)</f>
        <v>0</v>
      </c>
      <c r="E54" s="376">
        <f t="shared" si="2"/>
        <v>0</v>
      </c>
      <c r="F54" s="376">
        <f t="shared" si="17"/>
        <v>0</v>
      </c>
      <c r="G54" s="376">
        <f t="shared" si="17"/>
        <v>0</v>
      </c>
      <c r="H54" s="377">
        <f t="shared" si="3"/>
        <v>0</v>
      </c>
    </row>
    <row r="55" spans="1:8" ht="15" customHeight="1" x14ac:dyDescent="0.2">
      <c r="A55" s="382" t="s">
        <v>635</v>
      </c>
      <c r="B55" s="383" t="s">
        <v>636</v>
      </c>
      <c r="C55" s="384"/>
      <c r="D55" s="384"/>
      <c r="E55" s="384">
        <f t="shared" si="2"/>
        <v>0</v>
      </c>
      <c r="F55" s="384"/>
      <c r="G55" s="384"/>
      <c r="H55" s="385">
        <f t="shared" si="3"/>
        <v>0</v>
      </c>
    </row>
    <row r="56" spans="1:8" ht="15" customHeight="1" x14ac:dyDescent="0.2">
      <c r="A56" s="382" t="s">
        <v>637</v>
      </c>
      <c r="B56" s="383" t="s">
        <v>638</v>
      </c>
      <c r="C56" s="384"/>
      <c r="D56" s="384"/>
      <c r="E56" s="384">
        <f t="shared" si="2"/>
        <v>0</v>
      </c>
      <c r="F56" s="384"/>
      <c r="G56" s="384"/>
      <c r="H56" s="385">
        <f t="shared" si="3"/>
        <v>0</v>
      </c>
    </row>
    <row r="57" spans="1:8" ht="15" customHeight="1" x14ac:dyDescent="0.2">
      <c r="A57" s="374" t="s">
        <v>639</v>
      </c>
      <c r="B57" s="375" t="s">
        <v>640</v>
      </c>
      <c r="C57" s="376">
        <f>+C58+C59+C71</f>
        <v>14321275148.880001</v>
      </c>
      <c r="D57" s="376">
        <f t="shared" ref="D57:G57" si="18">+D58+D59+D71</f>
        <v>352615938.11000001</v>
      </c>
      <c r="E57" s="376">
        <f t="shared" si="2"/>
        <v>14673891086.990002</v>
      </c>
      <c r="F57" s="376">
        <f t="shared" si="18"/>
        <v>7382961220.5900002</v>
      </c>
      <c r="G57" s="376">
        <f t="shared" si="18"/>
        <v>7382961220.5900002</v>
      </c>
      <c r="H57" s="377">
        <f t="shared" si="3"/>
        <v>-6938313928.2900009</v>
      </c>
    </row>
    <row r="58" spans="1:8" ht="15" customHeight="1" x14ac:dyDescent="0.2">
      <c r="A58" s="374" t="s">
        <v>641</v>
      </c>
      <c r="B58" s="375" t="s">
        <v>642</v>
      </c>
      <c r="C58" s="376"/>
      <c r="D58" s="376"/>
      <c r="E58" s="376">
        <f t="shared" si="2"/>
        <v>0</v>
      </c>
      <c r="F58" s="376"/>
      <c r="G58" s="376"/>
      <c r="H58" s="377">
        <f t="shared" si="3"/>
        <v>0</v>
      </c>
    </row>
    <row r="59" spans="1:8" ht="15" customHeight="1" x14ac:dyDescent="0.2">
      <c r="A59" s="374" t="s">
        <v>643</v>
      </c>
      <c r="B59" s="375" t="s">
        <v>644</v>
      </c>
      <c r="C59" s="376">
        <f>+C60+C65+C70</f>
        <v>14321275148.880001</v>
      </c>
      <c r="D59" s="376">
        <f t="shared" ref="D59:G59" si="19">+D60+D65+D70</f>
        <v>352615938.11000001</v>
      </c>
      <c r="E59" s="376">
        <f t="shared" si="2"/>
        <v>14673891086.990002</v>
      </c>
      <c r="F59" s="376">
        <f t="shared" si="19"/>
        <v>7382961220.5900002</v>
      </c>
      <c r="G59" s="376">
        <f t="shared" si="19"/>
        <v>7382961220.5900002</v>
      </c>
      <c r="H59" s="377">
        <f t="shared" si="3"/>
        <v>-6938313928.2900009</v>
      </c>
    </row>
    <row r="60" spans="1:8" ht="15" customHeight="1" x14ac:dyDescent="0.2">
      <c r="A60" s="386" t="s">
        <v>645</v>
      </c>
      <c r="B60" s="387" t="s">
        <v>646</v>
      </c>
      <c r="C60" s="380">
        <f>SUM(C61:C64)</f>
        <v>6315671799.8800001</v>
      </c>
      <c r="D60" s="380">
        <f t="shared" ref="D60:G60" si="20">SUM(D61:D64)</f>
        <v>21272950.5</v>
      </c>
      <c r="E60" s="380">
        <f t="shared" si="2"/>
        <v>6336944750.3800001</v>
      </c>
      <c r="F60" s="380">
        <f t="shared" si="20"/>
        <v>3219976123.6500001</v>
      </c>
      <c r="G60" s="380">
        <f t="shared" si="20"/>
        <v>3219976123.6500001</v>
      </c>
      <c r="H60" s="381">
        <f t="shared" si="3"/>
        <v>-3095695676.23</v>
      </c>
    </row>
    <row r="61" spans="1:8" ht="15" customHeight="1" x14ac:dyDescent="0.2">
      <c r="A61" s="388" t="s">
        <v>647</v>
      </c>
      <c r="B61" s="389" t="s">
        <v>648</v>
      </c>
      <c r="C61" s="384">
        <v>6315671799.8800001</v>
      </c>
      <c r="D61" s="384">
        <v>21272950.5</v>
      </c>
      <c r="E61" s="384">
        <f t="shared" si="2"/>
        <v>6336944750.3800001</v>
      </c>
      <c r="F61" s="384">
        <v>3219976123.6500001</v>
      </c>
      <c r="G61" s="384">
        <v>3219976123.6500001</v>
      </c>
      <c r="H61" s="385">
        <f t="shared" si="3"/>
        <v>-3095695676.23</v>
      </c>
    </row>
    <row r="62" spans="1:8" ht="15" customHeight="1" x14ac:dyDescent="0.2">
      <c r="A62" s="388" t="s">
        <v>649</v>
      </c>
      <c r="B62" s="389" t="s">
        <v>650</v>
      </c>
      <c r="C62" s="384"/>
      <c r="D62" s="384"/>
      <c r="E62" s="384">
        <f t="shared" si="2"/>
        <v>0</v>
      </c>
      <c r="F62" s="384"/>
      <c r="G62" s="384"/>
      <c r="H62" s="385">
        <f t="shared" si="3"/>
        <v>0</v>
      </c>
    </row>
    <row r="63" spans="1:8" ht="15" customHeight="1" x14ac:dyDescent="0.2">
      <c r="A63" s="388" t="s">
        <v>651</v>
      </c>
      <c r="B63" s="389" t="s">
        <v>222</v>
      </c>
      <c r="C63" s="384"/>
      <c r="D63" s="384"/>
      <c r="E63" s="384">
        <f t="shared" si="2"/>
        <v>0</v>
      </c>
      <c r="F63" s="384"/>
      <c r="G63" s="384"/>
      <c r="H63" s="385">
        <f t="shared" si="3"/>
        <v>0</v>
      </c>
    </row>
    <row r="64" spans="1:8" ht="15" customHeight="1" x14ac:dyDescent="0.2">
      <c r="A64" s="388" t="s">
        <v>652</v>
      </c>
      <c r="B64" s="389" t="s">
        <v>653</v>
      </c>
      <c r="C64" s="384"/>
      <c r="D64" s="384"/>
      <c r="E64" s="384">
        <f t="shared" si="2"/>
        <v>0</v>
      </c>
      <c r="F64" s="384"/>
      <c r="G64" s="384"/>
      <c r="H64" s="385">
        <f t="shared" si="3"/>
        <v>0</v>
      </c>
    </row>
    <row r="65" spans="1:8" ht="15" customHeight="1" x14ac:dyDescent="0.2">
      <c r="A65" s="386" t="s">
        <v>654</v>
      </c>
      <c r="B65" s="387" t="s">
        <v>655</v>
      </c>
      <c r="C65" s="380">
        <f>SUM(C66:C69)</f>
        <v>8005603349</v>
      </c>
      <c r="D65" s="380">
        <f t="shared" ref="D65:G65" si="21">SUM(D66:D69)</f>
        <v>331342987.61000001</v>
      </c>
      <c r="E65" s="380">
        <f t="shared" si="2"/>
        <v>8336946336.6099997</v>
      </c>
      <c r="F65" s="380">
        <f t="shared" si="21"/>
        <v>4162985096.9400001</v>
      </c>
      <c r="G65" s="380">
        <f t="shared" si="21"/>
        <v>4162985096.9400001</v>
      </c>
      <c r="H65" s="381">
        <f t="shared" si="3"/>
        <v>-3842618252.0599999</v>
      </c>
    </row>
    <row r="66" spans="1:8" ht="15" customHeight="1" x14ac:dyDescent="0.2">
      <c r="A66" s="388" t="s">
        <v>656</v>
      </c>
      <c r="B66" s="389" t="s">
        <v>648</v>
      </c>
      <c r="C66" s="384">
        <v>8005603349</v>
      </c>
      <c r="D66" s="384">
        <v>331342987.61000001</v>
      </c>
      <c r="E66" s="384">
        <f t="shared" si="2"/>
        <v>8336946336.6099997</v>
      </c>
      <c r="F66" s="384">
        <v>4162985096.9400001</v>
      </c>
      <c r="G66" s="384">
        <v>4162985096.9400001</v>
      </c>
      <c r="H66" s="385">
        <f t="shared" si="3"/>
        <v>-3842618252.0599999</v>
      </c>
    </row>
    <row r="67" spans="1:8" ht="15" customHeight="1" x14ac:dyDescent="0.2">
      <c r="A67" s="388" t="s">
        <v>657</v>
      </c>
      <c r="B67" s="389" t="s">
        <v>650</v>
      </c>
      <c r="C67" s="384"/>
      <c r="D67" s="384"/>
      <c r="E67" s="384">
        <f t="shared" si="2"/>
        <v>0</v>
      </c>
      <c r="F67" s="384"/>
      <c r="G67" s="384"/>
      <c r="H67" s="385">
        <f t="shared" si="3"/>
        <v>0</v>
      </c>
    </row>
    <row r="68" spans="1:8" ht="15" customHeight="1" x14ac:dyDescent="0.2">
      <c r="A68" s="388" t="s">
        <v>658</v>
      </c>
      <c r="B68" s="389" t="s">
        <v>222</v>
      </c>
      <c r="C68" s="384"/>
      <c r="D68" s="384"/>
      <c r="E68" s="384">
        <f t="shared" si="2"/>
        <v>0</v>
      </c>
      <c r="F68" s="384"/>
      <c r="G68" s="384"/>
      <c r="H68" s="385">
        <f t="shared" si="3"/>
        <v>0</v>
      </c>
    </row>
    <row r="69" spans="1:8" ht="15" customHeight="1" x14ac:dyDescent="0.2">
      <c r="A69" s="388" t="s">
        <v>659</v>
      </c>
      <c r="B69" s="389" t="s">
        <v>653</v>
      </c>
      <c r="C69" s="384"/>
      <c r="D69" s="384"/>
      <c r="E69" s="384">
        <f t="shared" si="2"/>
        <v>0</v>
      </c>
      <c r="F69" s="384"/>
      <c r="G69" s="384"/>
      <c r="H69" s="385">
        <f t="shared" si="3"/>
        <v>0</v>
      </c>
    </row>
    <row r="70" spans="1:8" ht="15" customHeight="1" x14ac:dyDescent="0.2">
      <c r="A70" s="386" t="s">
        <v>660</v>
      </c>
      <c r="B70" s="387" t="s">
        <v>661</v>
      </c>
      <c r="C70" s="380"/>
      <c r="D70" s="380"/>
      <c r="E70" s="380">
        <f t="shared" si="2"/>
        <v>0</v>
      </c>
      <c r="F70" s="380"/>
      <c r="G70" s="380"/>
      <c r="H70" s="381">
        <f t="shared" si="3"/>
        <v>0</v>
      </c>
    </row>
    <row r="71" spans="1:8" ht="15" customHeight="1" x14ac:dyDescent="0.2">
      <c r="A71" s="374" t="s">
        <v>662</v>
      </c>
      <c r="B71" s="375" t="s">
        <v>663</v>
      </c>
      <c r="C71" s="376">
        <f>SUM(C72:C74)</f>
        <v>0</v>
      </c>
      <c r="D71" s="376">
        <f t="shared" ref="D71:G71" si="22">SUM(D72:D74)</f>
        <v>0</v>
      </c>
      <c r="E71" s="376">
        <f t="shared" si="2"/>
        <v>0</v>
      </c>
      <c r="F71" s="376">
        <f t="shared" si="22"/>
        <v>0</v>
      </c>
      <c r="G71" s="376">
        <f t="shared" si="22"/>
        <v>0</v>
      </c>
      <c r="H71" s="377">
        <f t="shared" si="3"/>
        <v>0</v>
      </c>
    </row>
    <row r="72" spans="1:8" ht="15" customHeight="1" x14ac:dyDescent="0.2">
      <c r="A72" s="388" t="s">
        <v>664</v>
      </c>
      <c r="B72" s="389" t="s">
        <v>665</v>
      </c>
      <c r="C72" s="384"/>
      <c r="D72" s="384"/>
      <c r="E72" s="384">
        <f t="shared" si="2"/>
        <v>0</v>
      </c>
      <c r="F72" s="384"/>
      <c r="G72" s="384"/>
      <c r="H72" s="385">
        <f t="shared" si="3"/>
        <v>0</v>
      </c>
    </row>
    <row r="73" spans="1:8" ht="15" customHeight="1" x14ac:dyDescent="0.2">
      <c r="A73" s="388" t="s">
        <v>666</v>
      </c>
      <c r="B73" s="389" t="s">
        <v>667</v>
      </c>
      <c r="C73" s="384"/>
      <c r="D73" s="384"/>
      <c r="E73" s="384">
        <f t="shared" si="2"/>
        <v>0</v>
      </c>
      <c r="F73" s="384"/>
      <c r="G73" s="384"/>
      <c r="H73" s="385">
        <f t="shared" si="3"/>
        <v>0</v>
      </c>
    </row>
    <row r="74" spans="1:8" ht="15" customHeight="1" x14ac:dyDescent="0.2">
      <c r="A74" s="388" t="s">
        <v>668</v>
      </c>
      <c r="B74" s="389" t="s">
        <v>669</v>
      </c>
      <c r="C74" s="384"/>
      <c r="D74" s="384"/>
      <c r="E74" s="384">
        <f t="shared" ref="E74:E119" si="23">+C74+D74</f>
        <v>0</v>
      </c>
      <c r="F74" s="384"/>
      <c r="G74" s="384"/>
      <c r="H74" s="385">
        <f t="shared" ref="H74:H119" si="24">+G74-C74</f>
        <v>0</v>
      </c>
    </row>
    <row r="75" spans="1:8" ht="15" customHeight="1" x14ac:dyDescent="0.2">
      <c r="A75" s="374" t="s">
        <v>670</v>
      </c>
      <c r="B75" s="375" t="s">
        <v>250</v>
      </c>
      <c r="C75" s="390"/>
      <c r="D75" s="390"/>
      <c r="E75" s="390">
        <f t="shared" si="23"/>
        <v>0</v>
      </c>
      <c r="F75" s="390"/>
      <c r="G75" s="390"/>
      <c r="H75" s="391">
        <f t="shared" si="24"/>
        <v>0</v>
      </c>
    </row>
    <row r="76" spans="1:8" ht="15" customHeight="1" x14ac:dyDescent="0.2">
      <c r="A76" s="382"/>
      <c r="B76" s="383"/>
      <c r="C76" s="384"/>
      <c r="D76" s="384"/>
      <c r="E76" s="384">
        <f t="shared" si="23"/>
        <v>0</v>
      </c>
      <c r="F76" s="384"/>
      <c r="G76" s="384"/>
      <c r="H76" s="385">
        <f t="shared" si="24"/>
        <v>0</v>
      </c>
    </row>
    <row r="77" spans="1:8" ht="15" customHeight="1" x14ac:dyDescent="0.2">
      <c r="A77" s="370">
        <v>1.1000000000000001</v>
      </c>
      <c r="B77" s="371" t="s">
        <v>671</v>
      </c>
      <c r="C77" s="372">
        <f>+C78+C82+C90+C95+C113</f>
        <v>1787025</v>
      </c>
      <c r="D77" s="372">
        <f t="shared" ref="D77:G77" si="25">+D78+D82+D90+D95+D113</f>
        <v>334874835.83999997</v>
      </c>
      <c r="E77" s="372">
        <f t="shared" si="23"/>
        <v>336661860.83999997</v>
      </c>
      <c r="F77" s="372">
        <f t="shared" si="25"/>
        <v>109644818</v>
      </c>
      <c r="G77" s="372">
        <f t="shared" si="25"/>
        <v>109644818</v>
      </c>
      <c r="H77" s="373">
        <f t="shared" si="24"/>
        <v>107857793</v>
      </c>
    </row>
    <row r="78" spans="1:8" ht="15" customHeight="1" x14ac:dyDescent="0.2">
      <c r="A78" s="374" t="s">
        <v>672</v>
      </c>
      <c r="B78" s="375" t="s">
        <v>673</v>
      </c>
      <c r="C78" s="376">
        <f>SUM(C79:C81)</f>
        <v>0</v>
      </c>
      <c r="D78" s="376">
        <f t="shared" ref="D78:G78" si="26">SUM(D79:D81)</f>
        <v>0</v>
      </c>
      <c r="E78" s="376">
        <f t="shared" si="23"/>
        <v>0</v>
      </c>
      <c r="F78" s="376">
        <f t="shared" si="26"/>
        <v>0</v>
      </c>
      <c r="G78" s="376">
        <f t="shared" si="26"/>
        <v>0</v>
      </c>
      <c r="H78" s="377">
        <f t="shared" si="24"/>
        <v>0</v>
      </c>
    </row>
    <row r="79" spans="1:8" ht="15" customHeight="1" x14ac:dyDescent="0.2">
      <c r="A79" s="382" t="s">
        <v>674</v>
      </c>
      <c r="B79" s="383" t="s">
        <v>675</v>
      </c>
      <c r="C79" s="384"/>
      <c r="D79" s="384"/>
      <c r="E79" s="384">
        <f t="shared" si="23"/>
        <v>0</v>
      </c>
      <c r="F79" s="384"/>
      <c r="G79" s="384"/>
      <c r="H79" s="385">
        <f t="shared" si="24"/>
        <v>0</v>
      </c>
    </row>
    <row r="80" spans="1:8" ht="15" customHeight="1" x14ac:dyDescent="0.2">
      <c r="A80" s="382" t="s">
        <v>676</v>
      </c>
      <c r="B80" s="383" t="s">
        <v>677</v>
      </c>
      <c r="C80" s="384"/>
      <c r="D80" s="384"/>
      <c r="E80" s="384">
        <f t="shared" si="23"/>
        <v>0</v>
      </c>
      <c r="F80" s="384"/>
      <c r="G80" s="384"/>
      <c r="H80" s="385">
        <f t="shared" si="24"/>
        <v>0</v>
      </c>
    </row>
    <row r="81" spans="1:8" ht="15" customHeight="1" x14ac:dyDescent="0.2">
      <c r="A81" s="382" t="s">
        <v>678</v>
      </c>
      <c r="B81" s="383" t="s">
        <v>679</v>
      </c>
      <c r="C81" s="384"/>
      <c r="D81" s="384"/>
      <c r="E81" s="384">
        <f t="shared" si="23"/>
        <v>0</v>
      </c>
      <c r="F81" s="384"/>
      <c r="G81" s="384"/>
      <c r="H81" s="385">
        <f t="shared" si="24"/>
        <v>0</v>
      </c>
    </row>
    <row r="82" spans="1:8" ht="15" customHeight="1" x14ac:dyDescent="0.2">
      <c r="A82" s="374" t="s">
        <v>680</v>
      </c>
      <c r="B82" s="375" t="s">
        <v>681</v>
      </c>
      <c r="C82" s="376">
        <f>SUM(C83:C89)</f>
        <v>0</v>
      </c>
      <c r="D82" s="376">
        <f t="shared" ref="D82:G82" si="27">SUM(D83:D89)</f>
        <v>0</v>
      </c>
      <c r="E82" s="376">
        <f t="shared" si="23"/>
        <v>0</v>
      </c>
      <c r="F82" s="376">
        <f t="shared" si="27"/>
        <v>0</v>
      </c>
      <c r="G82" s="376">
        <f t="shared" si="27"/>
        <v>0</v>
      </c>
      <c r="H82" s="377">
        <f t="shared" si="24"/>
        <v>0</v>
      </c>
    </row>
    <row r="83" spans="1:8" ht="15" customHeight="1" x14ac:dyDescent="0.2">
      <c r="A83" s="382" t="s">
        <v>682</v>
      </c>
      <c r="B83" s="383" t="s">
        <v>197</v>
      </c>
      <c r="C83" s="384"/>
      <c r="D83" s="384"/>
      <c r="E83" s="384">
        <f t="shared" si="23"/>
        <v>0</v>
      </c>
      <c r="F83" s="384"/>
      <c r="G83" s="384"/>
      <c r="H83" s="385">
        <f t="shared" si="24"/>
        <v>0</v>
      </c>
    </row>
    <row r="84" spans="1:8" ht="15" customHeight="1" x14ac:dyDescent="0.2">
      <c r="A84" s="382" t="s">
        <v>683</v>
      </c>
      <c r="B84" s="383" t="s">
        <v>684</v>
      </c>
      <c r="C84" s="384"/>
      <c r="D84" s="384"/>
      <c r="E84" s="384">
        <f t="shared" si="23"/>
        <v>0</v>
      </c>
      <c r="F84" s="384"/>
      <c r="G84" s="384"/>
      <c r="H84" s="385">
        <f t="shared" si="24"/>
        <v>0</v>
      </c>
    </row>
    <row r="85" spans="1:8" ht="15" customHeight="1" x14ac:dyDescent="0.2">
      <c r="A85" s="382" t="s">
        <v>685</v>
      </c>
      <c r="B85" s="383" t="s">
        <v>686</v>
      </c>
      <c r="C85" s="384"/>
      <c r="D85" s="384"/>
      <c r="E85" s="384">
        <f t="shared" si="23"/>
        <v>0</v>
      </c>
      <c r="F85" s="384"/>
      <c r="G85" s="384"/>
      <c r="H85" s="385">
        <f t="shared" si="24"/>
        <v>0</v>
      </c>
    </row>
    <row r="86" spans="1:8" ht="15" customHeight="1" x14ac:dyDescent="0.2">
      <c r="A86" s="382" t="s">
        <v>687</v>
      </c>
      <c r="B86" s="383" t="s">
        <v>688</v>
      </c>
      <c r="C86" s="384"/>
      <c r="D86" s="384"/>
      <c r="E86" s="384">
        <f t="shared" si="23"/>
        <v>0</v>
      </c>
      <c r="F86" s="384"/>
      <c r="G86" s="384"/>
      <c r="H86" s="385">
        <f t="shared" si="24"/>
        <v>0</v>
      </c>
    </row>
    <row r="87" spans="1:8" ht="15" customHeight="1" x14ac:dyDescent="0.2">
      <c r="A87" s="382" t="s">
        <v>689</v>
      </c>
      <c r="B87" s="383" t="s">
        <v>690</v>
      </c>
      <c r="C87" s="384"/>
      <c r="D87" s="384"/>
      <c r="E87" s="384">
        <f t="shared" si="23"/>
        <v>0</v>
      </c>
      <c r="F87" s="384"/>
      <c r="G87" s="384"/>
      <c r="H87" s="385">
        <f t="shared" si="24"/>
        <v>0</v>
      </c>
    </row>
    <row r="88" spans="1:8" ht="15" customHeight="1" x14ac:dyDescent="0.2">
      <c r="A88" s="382" t="s">
        <v>691</v>
      </c>
      <c r="B88" s="383" t="s">
        <v>692</v>
      </c>
      <c r="C88" s="384"/>
      <c r="D88" s="384"/>
      <c r="E88" s="384">
        <f t="shared" si="23"/>
        <v>0</v>
      </c>
      <c r="F88" s="384"/>
      <c r="G88" s="384"/>
      <c r="H88" s="385">
        <f t="shared" si="24"/>
        <v>0</v>
      </c>
    </row>
    <row r="89" spans="1:8" ht="15" customHeight="1" x14ac:dyDescent="0.2">
      <c r="A89" s="382" t="s">
        <v>693</v>
      </c>
      <c r="B89" s="383" t="s">
        <v>694</v>
      </c>
      <c r="C89" s="384"/>
      <c r="D89" s="384"/>
      <c r="E89" s="384">
        <f t="shared" si="23"/>
        <v>0</v>
      </c>
      <c r="F89" s="384"/>
      <c r="G89" s="384"/>
      <c r="H89" s="385">
        <f t="shared" si="24"/>
        <v>0</v>
      </c>
    </row>
    <row r="90" spans="1:8" ht="15" customHeight="1" x14ac:dyDescent="0.2">
      <c r="A90" s="374" t="s">
        <v>695</v>
      </c>
      <c r="B90" s="375" t="s">
        <v>696</v>
      </c>
      <c r="C90" s="376">
        <f>SUM(C91:C94)</f>
        <v>0</v>
      </c>
      <c r="D90" s="376">
        <f t="shared" ref="D90:G90" si="28">SUM(D91:D94)</f>
        <v>0</v>
      </c>
      <c r="E90" s="376">
        <f t="shared" si="23"/>
        <v>0</v>
      </c>
      <c r="F90" s="376">
        <f t="shared" si="28"/>
        <v>0</v>
      </c>
      <c r="G90" s="376">
        <f t="shared" si="28"/>
        <v>0</v>
      </c>
      <c r="H90" s="377">
        <f t="shared" si="24"/>
        <v>0</v>
      </c>
    </row>
    <row r="91" spans="1:8" ht="15" customHeight="1" x14ac:dyDescent="0.2">
      <c r="A91" s="382" t="s">
        <v>697</v>
      </c>
      <c r="B91" s="383" t="s">
        <v>698</v>
      </c>
      <c r="C91" s="384"/>
      <c r="D91" s="384"/>
      <c r="E91" s="384">
        <f t="shared" si="23"/>
        <v>0</v>
      </c>
      <c r="F91" s="384"/>
      <c r="G91" s="384"/>
      <c r="H91" s="385">
        <f t="shared" si="24"/>
        <v>0</v>
      </c>
    </row>
    <row r="92" spans="1:8" ht="15" customHeight="1" x14ac:dyDescent="0.2">
      <c r="A92" s="382" t="s">
        <v>699</v>
      </c>
      <c r="B92" s="383" t="s">
        <v>700</v>
      </c>
      <c r="C92" s="384"/>
      <c r="D92" s="384"/>
      <c r="E92" s="384">
        <f t="shared" si="23"/>
        <v>0</v>
      </c>
      <c r="F92" s="384"/>
      <c r="G92" s="384"/>
      <c r="H92" s="385">
        <f t="shared" si="24"/>
        <v>0</v>
      </c>
    </row>
    <row r="93" spans="1:8" ht="15" customHeight="1" x14ac:dyDescent="0.2">
      <c r="A93" s="382" t="s">
        <v>701</v>
      </c>
      <c r="B93" s="383" t="s">
        <v>702</v>
      </c>
      <c r="C93" s="384"/>
      <c r="D93" s="384"/>
      <c r="E93" s="384">
        <f t="shared" si="23"/>
        <v>0</v>
      </c>
      <c r="F93" s="384"/>
      <c r="G93" s="384"/>
      <c r="H93" s="385">
        <f t="shared" si="24"/>
        <v>0</v>
      </c>
    </row>
    <row r="94" spans="1:8" ht="15" customHeight="1" x14ac:dyDescent="0.2">
      <c r="A94" s="382" t="s">
        <v>703</v>
      </c>
      <c r="B94" s="383" t="s">
        <v>704</v>
      </c>
      <c r="C94" s="384"/>
      <c r="D94" s="384"/>
      <c r="E94" s="384">
        <f t="shared" si="23"/>
        <v>0</v>
      </c>
      <c r="F94" s="384"/>
      <c r="G94" s="384"/>
      <c r="H94" s="385">
        <f t="shared" si="24"/>
        <v>0</v>
      </c>
    </row>
    <row r="95" spans="1:8" ht="15" customHeight="1" x14ac:dyDescent="0.2">
      <c r="A95" s="374" t="s">
        <v>705</v>
      </c>
      <c r="B95" s="375" t="s">
        <v>706</v>
      </c>
      <c r="C95" s="376">
        <f>+C96+C97+C109</f>
        <v>1787025</v>
      </c>
      <c r="D95" s="376">
        <f t="shared" ref="D95:G95" si="29">+D96+D97+D109</f>
        <v>334874835.83999997</v>
      </c>
      <c r="E95" s="376">
        <f t="shared" si="23"/>
        <v>336661860.83999997</v>
      </c>
      <c r="F95" s="376">
        <f t="shared" si="29"/>
        <v>109644818</v>
      </c>
      <c r="G95" s="376">
        <f t="shared" si="29"/>
        <v>109644818</v>
      </c>
      <c r="H95" s="376">
        <f t="shared" si="24"/>
        <v>107857793</v>
      </c>
    </row>
    <row r="96" spans="1:8" ht="15" customHeight="1" x14ac:dyDescent="0.2">
      <c r="A96" s="374" t="s">
        <v>707</v>
      </c>
      <c r="B96" s="375" t="s">
        <v>642</v>
      </c>
      <c r="C96" s="376"/>
      <c r="D96" s="376"/>
      <c r="E96" s="376">
        <f t="shared" si="23"/>
        <v>0</v>
      </c>
      <c r="F96" s="376"/>
      <c r="G96" s="376"/>
      <c r="H96" s="377">
        <f t="shared" si="24"/>
        <v>0</v>
      </c>
    </row>
    <row r="97" spans="1:8" ht="15" customHeight="1" x14ac:dyDescent="0.2">
      <c r="A97" s="374" t="s">
        <v>708</v>
      </c>
      <c r="B97" s="375" t="s">
        <v>644</v>
      </c>
      <c r="C97" s="376">
        <f>+C98+C103+C108</f>
        <v>1787025</v>
      </c>
      <c r="D97" s="376">
        <f t="shared" ref="D97:G97" si="30">+D98+D103+D108</f>
        <v>334874835.83999997</v>
      </c>
      <c r="E97" s="376">
        <f t="shared" si="23"/>
        <v>336661860.83999997</v>
      </c>
      <c r="F97" s="376">
        <f t="shared" si="30"/>
        <v>109644818</v>
      </c>
      <c r="G97" s="376">
        <f t="shared" si="30"/>
        <v>109644818</v>
      </c>
      <c r="H97" s="376">
        <f t="shared" si="24"/>
        <v>107857793</v>
      </c>
    </row>
    <row r="98" spans="1:8" ht="15" customHeight="1" x14ac:dyDescent="0.2">
      <c r="A98" s="386" t="s">
        <v>709</v>
      </c>
      <c r="B98" s="387" t="s">
        <v>710</v>
      </c>
      <c r="C98" s="380">
        <f>SUM(C99:C102)</f>
        <v>78200</v>
      </c>
      <c r="D98" s="380">
        <f t="shared" ref="D98:G98" si="31">SUM(D99:D102)</f>
        <v>324915553.69999999</v>
      </c>
      <c r="E98" s="380">
        <f t="shared" si="23"/>
        <v>324993753.69999999</v>
      </c>
      <c r="F98" s="380">
        <f t="shared" si="31"/>
        <v>97976710.859999999</v>
      </c>
      <c r="G98" s="380">
        <f t="shared" si="31"/>
        <v>97976710.859999999</v>
      </c>
      <c r="H98" s="381">
        <f t="shared" si="24"/>
        <v>97898510.859999999</v>
      </c>
    </row>
    <row r="99" spans="1:8" ht="15" customHeight="1" x14ac:dyDescent="0.2">
      <c r="A99" s="388" t="s">
        <v>711</v>
      </c>
      <c r="B99" s="389" t="s">
        <v>648</v>
      </c>
      <c r="C99" s="384">
        <v>78200</v>
      </c>
      <c r="D99" s="384">
        <v>324915553.69999999</v>
      </c>
      <c r="E99" s="384">
        <f t="shared" si="23"/>
        <v>324993753.69999999</v>
      </c>
      <c r="F99" s="384">
        <v>97976710.859999999</v>
      </c>
      <c r="G99" s="384">
        <v>97976710.859999999</v>
      </c>
      <c r="H99" s="385">
        <f t="shared" si="24"/>
        <v>97898510.859999999</v>
      </c>
    </row>
    <row r="100" spans="1:8" ht="15" customHeight="1" x14ac:dyDescent="0.2">
      <c r="A100" s="388" t="s">
        <v>712</v>
      </c>
      <c r="B100" s="389" t="s">
        <v>650</v>
      </c>
      <c r="C100" s="384"/>
      <c r="D100" s="384"/>
      <c r="E100" s="384">
        <f t="shared" si="23"/>
        <v>0</v>
      </c>
      <c r="F100" s="384"/>
      <c r="G100" s="384"/>
      <c r="H100" s="385">
        <f t="shared" si="24"/>
        <v>0</v>
      </c>
    </row>
    <row r="101" spans="1:8" ht="15" customHeight="1" x14ac:dyDescent="0.2">
      <c r="A101" s="388" t="s">
        <v>713</v>
      </c>
      <c r="B101" s="389" t="s">
        <v>222</v>
      </c>
      <c r="C101" s="384"/>
      <c r="D101" s="384"/>
      <c r="E101" s="384">
        <f t="shared" si="23"/>
        <v>0</v>
      </c>
      <c r="F101" s="384"/>
      <c r="G101" s="384"/>
      <c r="H101" s="385">
        <f t="shared" si="24"/>
        <v>0</v>
      </c>
    </row>
    <row r="102" spans="1:8" ht="15" customHeight="1" x14ac:dyDescent="0.2">
      <c r="A102" s="388" t="s">
        <v>714</v>
      </c>
      <c r="B102" s="389" t="s">
        <v>653</v>
      </c>
      <c r="C102" s="384"/>
      <c r="D102" s="384"/>
      <c r="E102" s="384">
        <f t="shared" si="23"/>
        <v>0</v>
      </c>
      <c r="F102" s="384"/>
      <c r="G102" s="384"/>
      <c r="H102" s="385">
        <f t="shared" si="24"/>
        <v>0</v>
      </c>
    </row>
    <row r="103" spans="1:8" ht="15" customHeight="1" x14ac:dyDescent="0.2">
      <c r="A103" s="386" t="s">
        <v>715</v>
      </c>
      <c r="B103" s="387" t="s">
        <v>655</v>
      </c>
      <c r="C103" s="380">
        <f>SUM(C104:C107)</f>
        <v>1708825</v>
      </c>
      <c r="D103" s="380">
        <f t="shared" ref="D103:G103" si="32">SUM(D104:D107)</f>
        <v>9959282.1400000006</v>
      </c>
      <c r="E103" s="380">
        <f t="shared" si="23"/>
        <v>11668107.140000001</v>
      </c>
      <c r="F103" s="380">
        <f t="shared" si="32"/>
        <v>11668107.140000001</v>
      </c>
      <c r="G103" s="380">
        <f t="shared" si="32"/>
        <v>11668107.140000001</v>
      </c>
      <c r="H103" s="381">
        <f t="shared" si="24"/>
        <v>9959282.1400000006</v>
      </c>
    </row>
    <row r="104" spans="1:8" ht="15" customHeight="1" x14ac:dyDescent="0.2">
      <c r="A104" s="388" t="s">
        <v>716</v>
      </c>
      <c r="B104" s="389" t="s">
        <v>648</v>
      </c>
      <c r="C104" s="384">
        <v>1708825</v>
      </c>
      <c r="D104" s="384">
        <v>9959282.1400000006</v>
      </c>
      <c r="E104" s="384">
        <f t="shared" si="23"/>
        <v>11668107.140000001</v>
      </c>
      <c r="F104" s="384">
        <v>11668107.140000001</v>
      </c>
      <c r="G104" s="384">
        <v>11668107.140000001</v>
      </c>
      <c r="H104" s="385">
        <f t="shared" si="24"/>
        <v>9959282.1400000006</v>
      </c>
    </row>
    <row r="105" spans="1:8" ht="15" customHeight="1" x14ac:dyDescent="0.2">
      <c r="A105" s="388" t="s">
        <v>717</v>
      </c>
      <c r="B105" s="389" t="s">
        <v>650</v>
      </c>
      <c r="C105" s="384"/>
      <c r="D105" s="384"/>
      <c r="E105" s="384">
        <f t="shared" si="23"/>
        <v>0</v>
      </c>
      <c r="F105" s="384"/>
      <c r="G105" s="384"/>
      <c r="H105" s="385">
        <f t="shared" si="24"/>
        <v>0</v>
      </c>
    </row>
    <row r="106" spans="1:8" ht="15" customHeight="1" x14ac:dyDescent="0.2">
      <c r="A106" s="388" t="s">
        <v>718</v>
      </c>
      <c r="B106" s="389" t="s">
        <v>222</v>
      </c>
      <c r="C106" s="384"/>
      <c r="D106" s="384"/>
      <c r="E106" s="384">
        <f t="shared" si="23"/>
        <v>0</v>
      </c>
      <c r="F106" s="384"/>
      <c r="G106" s="384"/>
      <c r="H106" s="385">
        <f t="shared" si="24"/>
        <v>0</v>
      </c>
    </row>
    <row r="107" spans="1:8" ht="15" customHeight="1" x14ac:dyDescent="0.2">
      <c r="A107" s="388" t="s">
        <v>719</v>
      </c>
      <c r="B107" s="389" t="s">
        <v>653</v>
      </c>
      <c r="C107" s="384"/>
      <c r="D107" s="384"/>
      <c r="E107" s="384">
        <f t="shared" si="23"/>
        <v>0</v>
      </c>
      <c r="F107" s="384"/>
      <c r="G107" s="384"/>
      <c r="H107" s="385">
        <f t="shared" si="24"/>
        <v>0</v>
      </c>
    </row>
    <row r="108" spans="1:8" ht="15" customHeight="1" x14ac:dyDescent="0.2">
      <c r="A108" s="386" t="s">
        <v>720</v>
      </c>
      <c r="B108" s="387" t="s">
        <v>661</v>
      </c>
      <c r="C108" s="380"/>
      <c r="D108" s="380"/>
      <c r="E108" s="380">
        <f t="shared" si="23"/>
        <v>0</v>
      </c>
      <c r="F108" s="380"/>
      <c r="G108" s="380"/>
      <c r="H108" s="381">
        <f t="shared" si="24"/>
        <v>0</v>
      </c>
    </row>
    <row r="109" spans="1:8" ht="15" customHeight="1" x14ac:dyDescent="0.2">
      <c r="A109" s="374" t="s">
        <v>721</v>
      </c>
      <c r="B109" s="375" t="s">
        <v>663</v>
      </c>
      <c r="C109" s="376">
        <f>SUM(C110:C112)</f>
        <v>0</v>
      </c>
      <c r="D109" s="376">
        <f t="shared" ref="D109:G109" si="33">SUM(D110:D112)</f>
        <v>0</v>
      </c>
      <c r="E109" s="376">
        <f t="shared" si="23"/>
        <v>0</v>
      </c>
      <c r="F109" s="376">
        <f t="shared" si="33"/>
        <v>0</v>
      </c>
      <c r="G109" s="376">
        <f t="shared" si="33"/>
        <v>0</v>
      </c>
      <c r="H109" s="377">
        <f t="shared" si="24"/>
        <v>0</v>
      </c>
    </row>
    <row r="110" spans="1:8" ht="15" customHeight="1" x14ac:dyDescent="0.2">
      <c r="A110" s="388" t="s">
        <v>722</v>
      </c>
      <c r="B110" s="389" t="s">
        <v>665</v>
      </c>
      <c r="C110" s="384"/>
      <c r="D110" s="384"/>
      <c r="E110" s="384">
        <f t="shared" si="23"/>
        <v>0</v>
      </c>
      <c r="F110" s="384"/>
      <c r="G110" s="384"/>
      <c r="H110" s="385">
        <f t="shared" si="24"/>
        <v>0</v>
      </c>
    </row>
    <row r="111" spans="1:8" ht="15" customHeight="1" x14ac:dyDescent="0.2">
      <c r="A111" s="382" t="s">
        <v>723</v>
      </c>
      <c r="B111" s="383" t="s">
        <v>667</v>
      </c>
      <c r="C111" s="384"/>
      <c r="D111" s="384"/>
      <c r="E111" s="384">
        <f t="shared" si="23"/>
        <v>0</v>
      </c>
      <c r="F111" s="384"/>
      <c r="G111" s="384"/>
      <c r="H111" s="385">
        <f t="shared" si="24"/>
        <v>0</v>
      </c>
    </row>
    <row r="112" spans="1:8" ht="15" customHeight="1" x14ac:dyDescent="0.2">
      <c r="A112" s="382" t="s">
        <v>724</v>
      </c>
      <c r="B112" s="383" t="s">
        <v>669</v>
      </c>
      <c r="C112" s="384"/>
      <c r="D112" s="384"/>
      <c r="E112" s="384">
        <f t="shared" si="23"/>
        <v>0</v>
      </c>
      <c r="F112" s="384"/>
      <c r="G112" s="384"/>
      <c r="H112" s="385">
        <f t="shared" si="24"/>
        <v>0</v>
      </c>
    </row>
    <row r="113" spans="1:8" ht="15" customHeight="1" x14ac:dyDescent="0.2">
      <c r="A113" s="374" t="s">
        <v>725</v>
      </c>
      <c r="B113" s="375" t="s">
        <v>726</v>
      </c>
      <c r="C113" s="376">
        <f>SUM(C114:C117)</f>
        <v>0</v>
      </c>
      <c r="D113" s="376">
        <f t="shared" ref="D113:G113" si="34">SUM(D114:D117)</f>
        <v>0</v>
      </c>
      <c r="E113" s="376">
        <f t="shared" si="23"/>
        <v>0</v>
      </c>
      <c r="F113" s="376">
        <f t="shared" si="34"/>
        <v>0</v>
      </c>
      <c r="G113" s="376">
        <f t="shared" si="34"/>
        <v>0</v>
      </c>
      <c r="H113" s="377">
        <f t="shared" si="24"/>
        <v>0</v>
      </c>
    </row>
    <row r="114" spans="1:8" ht="15" customHeight="1" x14ac:dyDescent="0.2">
      <c r="A114" s="382" t="s">
        <v>727</v>
      </c>
      <c r="B114" s="383" t="s">
        <v>728</v>
      </c>
      <c r="C114" s="384"/>
      <c r="D114" s="384"/>
      <c r="E114" s="384">
        <f t="shared" si="23"/>
        <v>0</v>
      </c>
      <c r="F114" s="384"/>
      <c r="G114" s="384"/>
      <c r="H114" s="385">
        <f t="shared" si="24"/>
        <v>0</v>
      </c>
    </row>
    <row r="115" spans="1:8" ht="15" customHeight="1" x14ac:dyDescent="0.2">
      <c r="A115" s="382" t="s">
        <v>729</v>
      </c>
      <c r="B115" s="383" t="s">
        <v>730</v>
      </c>
      <c r="C115" s="384"/>
      <c r="D115" s="384"/>
      <c r="E115" s="384">
        <f t="shared" si="23"/>
        <v>0</v>
      </c>
      <c r="F115" s="384"/>
      <c r="G115" s="384"/>
      <c r="H115" s="385">
        <f t="shared" si="24"/>
        <v>0</v>
      </c>
    </row>
    <row r="116" spans="1:8" ht="15" customHeight="1" x14ac:dyDescent="0.2">
      <c r="A116" s="382" t="s">
        <v>731</v>
      </c>
      <c r="B116" s="383" t="s">
        <v>732</v>
      </c>
      <c r="C116" s="384"/>
      <c r="D116" s="384"/>
      <c r="E116" s="384">
        <f t="shared" si="23"/>
        <v>0</v>
      </c>
      <c r="F116" s="384"/>
      <c r="G116" s="384"/>
      <c r="H116" s="385">
        <f t="shared" si="24"/>
        <v>0</v>
      </c>
    </row>
    <row r="117" spans="1:8" ht="15" customHeight="1" x14ac:dyDescent="0.2">
      <c r="A117" s="382" t="s">
        <v>733</v>
      </c>
      <c r="B117" s="383" t="s">
        <v>734</v>
      </c>
      <c r="C117" s="384"/>
      <c r="D117" s="384"/>
      <c r="E117" s="384">
        <f t="shared" si="23"/>
        <v>0</v>
      </c>
      <c r="F117" s="384"/>
      <c r="G117" s="384"/>
      <c r="H117" s="385">
        <f t="shared" si="24"/>
        <v>0</v>
      </c>
    </row>
    <row r="118" spans="1:8" ht="15" customHeight="1" x14ac:dyDescent="0.2">
      <c r="A118" s="392"/>
      <c r="B118" s="383"/>
      <c r="C118" s="393"/>
      <c r="D118" s="393"/>
      <c r="E118" s="384">
        <f t="shared" si="23"/>
        <v>0</v>
      </c>
      <c r="F118" s="384"/>
      <c r="G118" s="384"/>
      <c r="H118" s="385">
        <f t="shared" si="24"/>
        <v>0</v>
      </c>
    </row>
    <row r="119" spans="1:8" ht="15" customHeight="1" x14ac:dyDescent="0.2">
      <c r="A119" s="394"/>
      <c r="B119" s="371" t="s">
        <v>735</v>
      </c>
      <c r="C119" s="395">
        <f>+C10+C77</f>
        <v>14344215274.880001</v>
      </c>
      <c r="D119" s="395">
        <f t="shared" ref="D119:G119" si="35">+D10+D77</f>
        <v>688352177.29999995</v>
      </c>
      <c r="E119" s="395">
        <f t="shared" si="23"/>
        <v>15032567452.18</v>
      </c>
      <c r="F119" s="395">
        <f t="shared" si="35"/>
        <v>7503940542.9400005</v>
      </c>
      <c r="G119" s="395">
        <f t="shared" si="35"/>
        <v>7503940542.9400005</v>
      </c>
      <c r="H119" s="395">
        <f t="shared" si="24"/>
        <v>-6840274731.9400005</v>
      </c>
    </row>
    <row r="120" spans="1:8" x14ac:dyDescent="0.2">
      <c r="A120" s="400" t="s">
        <v>736</v>
      </c>
      <c r="B120" s="401"/>
      <c r="C120" s="401"/>
      <c r="D120" s="396"/>
      <c r="E120" s="396"/>
      <c r="F120" s="396"/>
      <c r="G120" s="396"/>
    </row>
    <row r="121" spans="1:8" x14ac:dyDescent="0.2">
      <c r="A121" s="397" t="s">
        <v>737</v>
      </c>
      <c r="B121" s="398"/>
      <c r="C121" s="398"/>
      <c r="D121" s="398"/>
      <c r="E121" s="398"/>
      <c r="F121" s="398"/>
      <c r="G121" s="398"/>
    </row>
    <row r="122" spans="1:8" x14ac:dyDescent="0.2">
      <c r="A122" s="398"/>
      <c r="B122" s="399"/>
      <c r="C122" s="399"/>
      <c r="D122" s="399"/>
      <c r="E122" s="399"/>
      <c r="F122" s="399"/>
      <c r="G122" s="399"/>
    </row>
    <row r="123" spans="1:8" x14ac:dyDescent="0.2">
      <c r="A123" s="396"/>
      <c r="B123" s="396"/>
      <c r="C123" s="396"/>
      <c r="D123" s="396"/>
      <c r="E123" s="396"/>
      <c r="F123" s="396"/>
      <c r="G123" s="396"/>
    </row>
    <row r="124" spans="1:8" x14ac:dyDescent="0.2">
      <c r="C124" s="396"/>
      <c r="D124" s="396"/>
      <c r="E124" s="396"/>
      <c r="F124" s="396"/>
      <c r="G124" s="396"/>
    </row>
    <row r="125" spans="1:8" x14ac:dyDescent="0.2">
      <c r="C125" s="396"/>
      <c r="D125" s="396"/>
      <c r="E125" s="396"/>
      <c r="F125" s="396"/>
      <c r="G125" s="396"/>
    </row>
    <row r="126" spans="1:8" x14ac:dyDescent="0.2">
      <c r="C126" s="396"/>
      <c r="D126" s="396"/>
      <c r="E126" s="396"/>
      <c r="F126" s="396"/>
      <c r="G126" s="396"/>
    </row>
    <row r="127" spans="1:8" x14ac:dyDescent="0.2">
      <c r="C127" s="396"/>
      <c r="D127" s="396"/>
      <c r="E127" s="396"/>
      <c r="F127" s="396"/>
      <c r="G127" s="396"/>
    </row>
    <row r="128" spans="1:8" x14ac:dyDescent="0.2">
      <c r="C128" s="396"/>
      <c r="D128" s="396"/>
      <c r="E128" s="396"/>
      <c r="F128" s="396"/>
      <c r="G128" s="396"/>
    </row>
    <row r="129" spans="3:7" x14ac:dyDescent="0.2">
      <c r="C129" s="396"/>
      <c r="D129" s="396"/>
      <c r="E129" s="396"/>
      <c r="F129" s="396"/>
      <c r="G129" s="396"/>
    </row>
    <row r="130" spans="3:7" x14ac:dyDescent="0.2">
      <c r="C130" s="396"/>
      <c r="D130" s="396"/>
      <c r="E130" s="396"/>
      <c r="F130" s="396"/>
      <c r="G130" s="396"/>
    </row>
    <row r="131" spans="3:7" x14ac:dyDescent="0.2">
      <c r="C131" s="396"/>
      <c r="D131" s="396"/>
      <c r="E131" s="396"/>
      <c r="F131" s="396"/>
      <c r="G131" s="396"/>
    </row>
    <row r="132" spans="3:7" x14ac:dyDescent="0.2">
      <c r="C132" s="396"/>
      <c r="D132" s="396"/>
      <c r="E132" s="396"/>
      <c r="F132" s="396"/>
      <c r="G132" s="396"/>
    </row>
    <row r="133" spans="3:7" x14ac:dyDescent="0.2">
      <c r="C133" s="396"/>
      <c r="D133" s="396"/>
      <c r="E133" s="396"/>
      <c r="F133" s="396"/>
      <c r="G133" s="396"/>
    </row>
    <row r="134" spans="3:7" x14ac:dyDescent="0.2">
      <c r="C134" s="396"/>
      <c r="D134" s="396"/>
      <c r="E134" s="396"/>
      <c r="F134" s="396"/>
      <c r="G134" s="396"/>
    </row>
    <row r="135" spans="3:7" x14ac:dyDescent="0.2">
      <c r="C135" s="396"/>
      <c r="D135" s="396"/>
      <c r="E135" s="396"/>
      <c r="F135" s="396"/>
      <c r="G135" s="396"/>
    </row>
    <row r="136" spans="3:7" x14ac:dyDescent="0.2">
      <c r="C136" s="396"/>
      <c r="D136" s="396"/>
      <c r="E136" s="396"/>
      <c r="F136" s="396"/>
      <c r="G136" s="396"/>
    </row>
    <row r="137" spans="3:7" x14ac:dyDescent="0.2">
      <c r="C137" s="396"/>
      <c r="D137" s="396"/>
      <c r="E137" s="396"/>
      <c r="F137" s="396"/>
      <c r="G137" s="396"/>
    </row>
    <row r="138" spans="3:7" x14ac:dyDescent="0.2">
      <c r="C138" s="396"/>
      <c r="D138" s="396"/>
      <c r="E138" s="396"/>
      <c r="F138" s="396"/>
      <c r="G138" s="396"/>
    </row>
    <row r="139" spans="3:7" x14ac:dyDescent="0.2">
      <c r="C139" s="396"/>
      <c r="D139" s="396"/>
      <c r="E139" s="396"/>
      <c r="F139" s="396"/>
      <c r="G139" s="396"/>
    </row>
    <row r="140" spans="3:7" x14ac:dyDescent="0.2">
      <c r="C140" s="396"/>
      <c r="D140" s="396"/>
      <c r="E140" s="396"/>
      <c r="F140" s="396"/>
      <c r="G140" s="396"/>
    </row>
    <row r="141" spans="3:7" x14ac:dyDescent="0.2">
      <c r="C141" s="396"/>
      <c r="D141" s="396"/>
      <c r="E141" s="396"/>
      <c r="F141" s="396"/>
      <c r="G141" s="396"/>
    </row>
    <row r="142" spans="3:7" x14ac:dyDescent="0.2">
      <c r="C142" s="396"/>
      <c r="D142" s="396"/>
      <c r="E142" s="396"/>
      <c r="F142" s="396"/>
      <c r="G142" s="396"/>
    </row>
    <row r="143" spans="3:7" x14ac:dyDescent="0.2">
      <c r="C143" s="396"/>
      <c r="D143" s="396"/>
      <c r="E143" s="396"/>
      <c r="F143" s="396"/>
      <c r="G143" s="396"/>
    </row>
    <row r="144" spans="3:7" x14ac:dyDescent="0.2">
      <c r="C144" s="396"/>
      <c r="D144" s="396"/>
      <c r="E144" s="396"/>
      <c r="F144" s="396"/>
      <c r="G144" s="396"/>
    </row>
    <row r="145" spans="3:7" x14ac:dyDescent="0.2">
      <c r="C145" s="396"/>
      <c r="D145" s="396"/>
      <c r="E145" s="396"/>
      <c r="F145" s="396"/>
      <c r="G145" s="396"/>
    </row>
    <row r="146" spans="3:7" x14ac:dyDescent="0.2">
      <c r="C146" s="396"/>
      <c r="D146" s="396"/>
      <c r="E146" s="396"/>
      <c r="F146" s="396"/>
      <c r="G146" s="396"/>
    </row>
    <row r="147" spans="3:7" x14ac:dyDescent="0.2">
      <c r="C147" s="396"/>
      <c r="D147" s="396"/>
      <c r="E147" s="396"/>
      <c r="F147" s="396"/>
      <c r="G147" s="396"/>
    </row>
    <row r="148" spans="3:7" x14ac:dyDescent="0.2">
      <c r="C148" s="396"/>
      <c r="D148" s="396"/>
      <c r="E148" s="396"/>
      <c r="F148" s="396"/>
      <c r="G148" s="396"/>
    </row>
    <row r="149" spans="3:7" x14ac:dyDescent="0.2">
      <c r="C149" s="396"/>
      <c r="D149" s="396"/>
      <c r="E149" s="396"/>
      <c r="F149" s="396"/>
      <c r="G149" s="396"/>
    </row>
    <row r="150" spans="3:7" x14ac:dyDescent="0.2">
      <c r="C150" s="396"/>
      <c r="D150" s="396"/>
      <c r="E150" s="396"/>
      <c r="F150" s="396"/>
      <c r="G150" s="396"/>
    </row>
    <row r="151" spans="3:7" x14ac:dyDescent="0.2">
      <c r="C151" s="396"/>
      <c r="D151" s="396"/>
      <c r="E151" s="396"/>
      <c r="F151" s="396"/>
      <c r="G151" s="396"/>
    </row>
    <row r="152" spans="3:7" x14ac:dyDescent="0.2">
      <c r="C152" s="396"/>
      <c r="D152" s="396"/>
      <c r="E152" s="396"/>
      <c r="F152" s="396"/>
      <c r="G152" s="396"/>
    </row>
    <row r="153" spans="3:7" x14ac:dyDescent="0.2">
      <c r="C153" s="396"/>
      <c r="D153" s="396"/>
      <c r="E153" s="396"/>
      <c r="F153" s="396"/>
      <c r="G153" s="396"/>
    </row>
    <row r="154" spans="3:7" x14ac:dyDescent="0.2">
      <c r="C154" s="396"/>
      <c r="D154" s="396"/>
      <c r="E154" s="396"/>
      <c r="F154" s="396"/>
      <c r="G154" s="396"/>
    </row>
    <row r="155" spans="3:7" x14ac:dyDescent="0.2">
      <c r="C155" s="396"/>
      <c r="D155" s="396"/>
      <c r="E155" s="396"/>
      <c r="F155" s="396"/>
      <c r="G155" s="396"/>
    </row>
    <row r="156" spans="3:7" x14ac:dyDescent="0.2">
      <c r="C156" s="396"/>
      <c r="D156" s="396"/>
      <c r="E156" s="396"/>
      <c r="F156" s="396"/>
      <c r="G156" s="396"/>
    </row>
    <row r="157" spans="3:7" x14ac:dyDescent="0.2">
      <c r="C157" s="396"/>
      <c r="D157" s="396"/>
      <c r="E157" s="396"/>
      <c r="F157" s="396"/>
      <c r="G157" s="396"/>
    </row>
    <row r="158" spans="3:7" x14ac:dyDescent="0.2">
      <c r="C158" s="396"/>
      <c r="D158" s="396"/>
      <c r="E158" s="396"/>
      <c r="F158" s="396"/>
      <c r="G158" s="396"/>
    </row>
    <row r="159" spans="3:7" x14ac:dyDescent="0.2">
      <c r="C159" s="396"/>
      <c r="D159" s="396"/>
      <c r="E159" s="396"/>
      <c r="F159" s="396"/>
      <c r="G159" s="396"/>
    </row>
    <row r="160" spans="3:7" x14ac:dyDescent="0.2">
      <c r="C160" s="396"/>
      <c r="D160" s="396"/>
      <c r="E160" s="396"/>
      <c r="F160" s="396"/>
      <c r="G160" s="396"/>
    </row>
    <row r="161" spans="3:7" x14ac:dyDescent="0.2">
      <c r="C161" s="396"/>
      <c r="D161" s="396"/>
      <c r="E161" s="396"/>
      <c r="F161" s="396"/>
      <c r="G161" s="396"/>
    </row>
    <row r="162" spans="3:7" x14ac:dyDescent="0.2">
      <c r="C162" s="396"/>
      <c r="D162" s="396"/>
      <c r="E162" s="396"/>
      <c r="F162" s="396"/>
      <c r="G162" s="396"/>
    </row>
    <row r="163" spans="3:7" x14ac:dyDescent="0.2">
      <c r="C163" s="396"/>
      <c r="D163" s="396"/>
      <c r="E163" s="396"/>
      <c r="F163" s="396"/>
      <c r="G163" s="396"/>
    </row>
    <row r="164" spans="3:7" x14ac:dyDescent="0.2">
      <c r="C164" s="396"/>
      <c r="D164" s="396"/>
      <c r="E164" s="396"/>
      <c r="F164" s="396"/>
      <c r="G164" s="396"/>
    </row>
    <row r="165" spans="3:7" x14ac:dyDescent="0.2">
      <c r="C165" s="396"/>
      <c r="D165" s="396"/>
      <c r="E165" s="396"/>
      <c r="F165" s="396"/>
      <c r="G165" s="396"/>
    </row>
    <row r="166" spans="3:7" x14ac:dyDescent="0.2">
      <c r="C166" s="396"/>
      <c r="D166" s="396"/>
      <c r="E166" s="396"/>
      <c r="F166" s="396"/>
      <c r="G166" s="396"/>
    </row>
    <row r="167" spans="3:7" x14ac:dyDescent="0.2">
      <c r="C167" s="396"/>
      <c r="D167" s="396"/>
      <c r="E167" s="396"/>
      <c r="F167" s="396"/>
      <c r="G167" s="396"/>
    </row>
    <row r="168" spans="3:7" x14ac:dyDescent="0.2">
      <c r="C168" s="396"/>
      <c r="D168" s="396"/>
      <c r="E168" s="396"/>
      <c r="F168" s="396"/>
      <c r="G168" s="396"/>
    </row>
    <row r="169" spans="3:7" x14ac:dyDescent="0.2">
      <c r="C169" s="396"/>
      <c r="D169" s="396"/>
      <c r="E169" s="396"/>
      <c r="F169" s="396"/>
      <c r="G169" s="396"/>
    </row>
    <row r="170" spans="3:7" x14ac:dyDescent="0.2">
      <c r="C170" s="396"/>
      <c r="D170" s="396"/>
      <c r="E170" s="396"/>
      <c r="F170" s="396"/>
      <c r="G170" s="396"/>
    </row>
    <row r="171" spans="3:7" x14ac:dyDescent="0.2">
      <c r="C171" s="396"/>
      <c r="D171" s="396"/>
      <c r="E171" s="396"/>
      <c r="F171" s="396"/>
      <c r="G171" s="396"/>
    </row>
    <row r="172" spans="3:7" x14ac:dyDescent="0.2">
      <c r="C172" s="396"/>
      <c r="D172" s="396"/>
      <c r="E172" s="396"/>
      <c r="F172" s="396"/>
      <c r="G172" s="396"/>
    </row>
    <row r="173" spans="3:7" x14ac:dyDescent="0.2">
      <c r="C173" s="396"/>
      <c r="D173" s="396"/>
      <c r="E173" s="396"/>
      <c r="F173" s="396"/>
      <c r="G173" s="396"/>
    </row>
    <row r="174" spans="3:7" x14ac:dyDescent="0.2">
      <c r="C174" s="396"/>
      <c r="D174" s="396"/>
      <c r="E174" s="396"/>
      <c r="F174" s="396"/>
      <c r="G174" s="396"/>
    </row>
    <row r="175" spans="3:7" x14ac:dyDescent="0.2">
      <c r="C175" s="396"/>
      <c r="D175" s="396"/>
      <c r="E175" s="396"/>
      <c r="F175" s="396"/>
      <c r="G175" s="396"/>
    </row>
    <row r="176" spans="3:7" x14ac:dyDescent="0.2">
      <c r="C176" s="396"/>
      <c r="D176" s="396"/>
      <c r="E176" s="396"/>
      <c r="F176" s="396"/>
      <c r="G176" s="396"/>
    </row>
    <row r="177" spans="3:7" x14ac:dyDescent="0.2">
      <c r="C177" s="396"/>
      <c r="D177" s="396"/>
      <c r="E177" s="396"/>
      <c r="F177" s="396"/>
      <c r="G177" s="396"/>
    </row>
    <row r="178" spans="3:7" x14ac:dyDescent="0.2">
      <c r="C178" s="396"/>
      <c r="D178" s="396"/>
      <c r="E178" s="396"/>
      <c r="F178" s="396"/>
      <c r="G178" s="396"/>
    </row>
    <row r="179" spans="3:7" x14ac:dyDescent="0.2">
      <c r="C179" s="396"/>
      <c r="D179" s="396"/>
      <c r="E179" s="396"/>
      <c r="F179" s="396"/>
      <c r="G179" s="396"/>
    </row>
    <row r="180" spans="3:7" x14ac:dyDescent="0.2">
      <c r="C180" s="396"/>
      <c r="D180" s="396"/>
      <c r="E180" s="396"/>
      <c r="F180" s="396"/>
      <c r="G180" s="396"/>
    </row>
    <row r="181" spans="3:7" x14ac:dyDescent="0.2">
      <c r="C181" s="396"/>
      <c r="D181" s="396"/>
      <c r="E181" s="396"/>
      <c r="F181" s="396"/>
      <c r="G181" s="396"/>
    </row>
    <row r="182" spans="3:7" x14ac:dyDescent="0.2">
      <c r="C182" s="396"/>
      <c r="D182" s="396"/>
      <c r="E182" s="396"/>
      <c r="F182" s="396"/>
      <c r="G182" s="396"/>
    </row>
    <row r="183" spans="3:7" x14ac:dyDescent="0.2">
      <c r="C183" s="396"/>
      <c r="D183" s="396"/>
      <c r="E183" s="396"/>
      <c r="F183" s="396"/>
      <c r="G183" s="396"/>
    </row>
    <row r="184" spans="3:7" x14ac:dyDescent="0.2">
      <c r="C184" s="396"/>
      <c r="D184" s="396"/>
      <c r="E184" s="396"/>
      <c r="F184" s="396"/>
      <c r="G184" s="396"/>
    </row>
    <row r="185" spans="3:7" x14ac:dyDescent="0.2">
      <c r="C185" s="396"/>
      <c r="D185" s="396"/>
      <c r="E185" s="396"/>
      <c r="F185" s="396"/>
      <c r="G185" s="396"/>
    </row>
    <row r="186" spans="3:7" x14ac:dyDescent="0.2">
      <c r="C186" s="396"/>
      <c r="D186" s="396"/>
      <c r="E186" s="396"/>
      <c r="F186" s="396"/>
      <c r="G186" s="396"/>
    </row>
    <row r="187" spans="3:7" x14ac:dyDescent="0.2">
      <c r="C187" s="396"/>
      <c r="D187" s="396"/>
      <c r="E187" s="396"/>
      <c r="F187" s="396"/>
      <c r="G187" s="396"/>
    </row>
    <row r="188" spans="3:7" x14ac:dyDescent="0.2">
      <c r="C188" s="396"/>
      <c r="D188" s="396"/>
      <c r="E188" s="396"/>
      <c r="F188" s="396"/>
      <c r="G188" s="396"/>
    </row>
    <row r="189" spans="3:7" x14ac:dyDescent="0.2">
      <c r="C189" s="396"/>
      <c r="D189" s="396"/>
      <c r="E189" s="396"/>
      <c r="F189" s="396"/>
      <c r="G189" s="396"/>
    </row>
    <row r="190" spans="3:7" x14ac:dyDescent="0.2">
      <c r="C190" s="396"/>
      <c r="D190" s="396"/>
      <c r="E190" s="396"/>
      <c r="F190" s="396"/>
      <c r="G190" s="396"/>
    </row>
    <row r="191" spans="3:7" x14ac:dyDescent="0.2">
      <c r="C191" s="396"/>
      <c r="D191" s="396"/>
      <c r="E191" s="396"/>
      <c r="F191" s="396"/>
      <c r="G191" s="396"/>
    </row>
    <row r="192" spans="3:7" x14ac:dyDescent="0.2">
      <c r="C192" s="396"/>
      <c r="D192" s="396"/>
      <c r="E192" s="396"/>
      <c r="F192" s="396"/>
      <c r="G192" s="396"/>
    </row>
    <row r="193" spans="3:7" x14ac:dyDescent="0.2">
      <c r="C193" s="396"/>
      <c r="D193" s="396"/>
      <c r="E193" s="396"/>
      <c r="F193" s="396"/>
      <c r="G193" s="396"/>
    </row>
    <row r="194" spans="3:7" x14ac:dyDescent="0.2">
      <c r="C194" s="396"/>
      <c r="D194" s="396"/>
      <c r="E194" s="396"/>
      <c r="F194" s="396"/>
      <c r="G194" s="396"/>
    </row>
    <row r="195" spans="3:7" x14ac:dyDescent="0.2">
      <c r="C195" s="396"/>
      <c r="D195" s="396"/>
      <c r="E195" s="396"/>
      <c r="F195" s="396"/>
      <c r="G195" s="396"/>
    </row>
    <row r="196" spans="3:7" x14ac:dyDescent="0.2">
      <c r="C196" s="396"/>
      <c r="D196" s="396"/>
      <c r="E196" s="396"/>
      <c r="F196" s="396"/>
      <c r="G196" s="396"/>
    </row>
    <row r="197" spans="3:7" x14ac:dyDescent="0.2">
      <c r="C197" s="396"/>
      <c r="D197" s="396"/>
      <c r="E197" s="396"/>
      <c r="F197" s="396"/>
      <c r="G197" s="396"/>
    </row>
    <row r="198" spans="3:7" x14ac:dyDescent="0.2">
      <c r="C198" s="396"/>
      <c r="D198" s="396"/>
      <c r="E198" s="396"/>
      <c r="F198" s="396"/>
      <c r="G198" s="396"/>
    </row>
    <row r="199" spans="3:7" x14ac:dyDescent="0.2">
      <c r="C199" s="396"/>
      <c r="D199" s="396"/>
      <c r="E199" s="396"/>
      <c r="F199" s="396"/>
      <c r="G199" s="396"/>
    </row>
    <row r="200" spans="3:7" x14ac:dyDescent="0.2">
      <c r="C200" s="396"/>
      <c r="D200" s="396"/>
      <c r="E200" s="396"/>
      <c r="F200" s="396"/>
      <c r="G200" s="396"/>
    </row>
    <row r="201" spans="3:7" x14ac:dyDescent="0.2">
      <c r="C201" s="396"/>
      <c r="D201" s="396"/>
      <c r="E201" s="396"/>
      <c r="F201" s="396"/>
      <c r="G201" s="396"/>
    </row>
    <row r="202" spans="3:7" x14ac:dyDescent="0.2">
      <c r="C202" s="396"/>
      <c r="D202" s="396"/>
      <c r="E202" s="396"/>
      <c r="F202" s="396"/>
      <c r="G202" s="396"/>
    </row>
    <row r="203" spans="3:7" x14ac:dyDescent="0.2">
      <c r="C203" s="396"/>
      <c r="D203" s="396"/>
      <c r="E203" s="396"/>
      <c r="F203" s="396"/>
      <c r="G203" s="396"/>
    </row>
    <row r="204" spans="3:7" x14ac:dyDescent="0.2">
      <c r="C204" s="396"/>
      <c r="D204" s="396"/>
      <c r="E204" s="396"/>
      <c r="F204" s="396"/>
      <c r="G204" s="396"/>
    </row>
    <row r="205" spans="3:7" x14ac:dyDescent="0.2">
      <c r="C205" s="396"/>
      <c r="D205" s="396"/>
      <c r="E205" s="396"/>
      <c r="F205" s="396"/>
      <c r="G205" s="396"/>
    </row>
    <row r="206" spans="3:7" x14ac:dyDescent="0.2">
      <c r="C206" s="396"/>
      <c r="D206" s="396"/>
      <c r="E206" s="396"/>
      <c r="F206" s="396"/>
      <c r="G206" s="396"/>
    </row>
    <row r="207" spans="3:7" x14ac:dyDescent="0.2">
      <c r="C207" s="396"/>
      <c r="D207" s="396"/>
      <c r="E207" s="396"/>
      <c r="F207" s="396"/>
      <c r="G207" s="396"/>
    </row>
    <row r="208" spans="3:7" x14ac:dyDescent="0.2">
      <c r="C208" s="396"/>
      <c r="D208" s="396"/>
      <c r="E208" s="396"/>
      <c r="F208" s="396"/>
      <c r="G208" s="396"/>
    </row>
    <row r="209" spans="3:7" x14ac:dyDescent="0.2">
      <c r="C209" s="396"/>
      <c r="D209" s="396"/>
      <c r="E209" s="396"/>
      <c r="F209" s="396"/>
      <c r="G209" s="396"/>
    </row>
    <row r="210" spans="3:7" x14ac:dyDescent="0.2">
      <c r="C210" s="396"/>
      <c r="D210" s="396"/>
      <c r="E210" s="396"/>
      <c r="F210" s="396"/>
      <c r="G210" s="396"/>
    </row>
    <row r="211" spans="3:7" x14ac:dyDescent="0.2">
      <c r="C211" s="396"/>
      <c r="D211" s="396"/>
      <c r="E211" s="396"/>
      <c r="F211" s="396"/>
      <c r="G211" s="396"/>
    </row>
    <row r="212" spans="3:7" x14ac:dyDescent="0.2">
      <c r="C212" s="396"/>
      <c r="D212" s="396"/>
      <c r="E212" s="396"/>
      <c r="F212" s="396"/>
      <c r="G212" s="396"/>
    </row>
    <row r="213" spans="3:7" x14ac:dyDescent="0.2">
      <c r="C213" s="396"/>
      <c r="D213" s="396"/>
      <c r="E213" s="396"/>
      <c r="F213" s="396"/>
      <c r="G213" s="396"/>
    </row>
    <row r="214" spans="3:7" x14ac:dyDescent="0.2">
      <c r="C214" s="396"/>
      <c r="D214" s="396"/>
      <c r="E214" s="396"/>
      <c r="F214" s="396"/>
      <c r="G214" s="396"/>
    </row>
    <row r="215" spans="3:7" x14ac:dyDescent="0.2">
      <c r="C215" s="396"/>
      <c r="D215" s="396"/>
      <c r="E215" s="396"/>
      <c r="F215" s="396"/>
      <c r="G215" s="396"/>
    </row>
    <row r="216" spans="3:7" x14ac:dyDescent="0.2">
      <c r="C216" s="396"/>
      <c r="D216" s="396"/>
      <c r="E216" s="396"/>
      <c r="F216" s="396"/>
      <c r="G216" s="396"/>
    </row>
    <row r="217" spans="3:7" x14ac:dyDescent="0.2">
      <c r="C217" s="396"/>
      <c r="D217" s="396"/>
      <c r="E217" s="396"/>
      <c r="F217" s="396"/>
      <c r="G217" s="396"/>
    </row>
    <row r="218" spans="3:7" x14ac:dyDescent="0.2">
      <c r="C218" s="396"/>
      <c r="D218" s="396"/>
      <c r="E218" s="396"/>
      <c r="F218" s="396"/>
      <c r="G218" s="396"/>
    </row>
    <row r="219" spans="3:7" x14ac:dyDescent="0.2">
      <c r="C219" s="396"/>
      <c r="D219" s="396"/>
      <c r="E219" s="396"/>
      <c r="F219" s="396"/>
      <c r="G219" s="396"/>
    </row>
    <row r="220" spans="3:7" x14ac:dyDescent="0.2">
      <c r="C220" s="396"/>
      <c r="D220" s="396"/>
      <c r="E220" s="396"/>
      <c r="F220" s="396"/>
      <c r="G220" s="396"/>
    </row>
    <row r="221" spans="3:7" x14ac:dyDescent="0.2">
      <c r="C221" s="396"/>
      <c r="D221" s="396"/>
      <c r="E221" s="396"/>
      <c r="F221" s="396"/>
      <c r="G221" s="396"/>
    </row>
    <row r="222" spans="3:7" x14ac:dyDescent="0.2">
      <c r="C222" s="396"/>
      <c r="D222" s="396"/>
      <c r="E222" s="396"/>
      <c r="F222" s="396"/>
      <c r="G222" s="396"/>
    </row>
    <row r="223" spans="3:7" x14ac:dyDescent="0.2">
      <c r="C223" s="396"/>
      <c r="D223" s="396"/>
      <c r="E223" s="396"/>
      <c r="F223" s="396"/>
      <c r="G223" s="396"/>
    </row>
    <row r="224" spans="3:7" x14ac:dyDescent="0.2">
      <c r="C224" s="396"/>
      <c r="D224" s="396"/>
      <c r="E224" s="396"/>
      <c r="F224" s="396"/>
      <c r="G224" s="396"/>
    </row>
    <row r="225" spans="3:7" x14ac:dyDescent="0.2">
      <c r="C225" s="396"/>
      <c r="D225" s="396"/>
      <c r="E225" s="396"/>
      <c r="F225" s="396"/>
      <c r="G225" s="396"/>
    </row>
    <row r="226" spans="3:7" x14ac:dyDescent="0.2">
      <c r="C226" s="396"/>
      <c r="D226" s="396"/>
      <c r="E226" s="396"/>
      <c r="F226" s="396"/>
      <c r="G226" s="396"/>
    </row>
    <row r="227" spans="3:7" x14ac:dyDescent="0.2">
      <c r="C227" s="396"/>
      <c r="D227" s="396"/>
      <c r="E227" s="396"/>
      <c r="F227" s="396"/>
      <c r="G227" s="396"/>
    </row>
    <row r="228" spans="3:7" x14ac:dyDescent="0.2">
      <c r="C228" s="396"/>
      <c r="D228" s="396"/>
      <c r="E228" s="396"/>
      <c r="F228" s="396"/>
      <c r="G228" s="396"/>
    </row>
    <row r="229" spans="3:7" x14ac:dyDescent="0.2">
      <c r="C229" s="396"/>
      <c r="D229" s="396"/>
      <c r="E229" s="396"/>
      <c r="F229" s="396"/>
      <c r="G229" s="396"/>
    </row>
    <row r="230" spans="3:7" x14ac:dyDescent="0.2">
      <c r="C230" s="396"/>
      <c r="D230" s="396"/>
      <c r="E230" s="396"/>
      <c r="F230" s="396"/>
      <c r="G230" s="396"/>
    </row>
  </sheetData>
  <mergeCells count="7">
    <mergeCell ref="A1:H1"/>
    <mergeCell ref="A2:H2"/>
    <mergeCell ref="A3:H3"/>
    <mergeCell ref="A7:A8"/>
    <mergeCell ref="B7:B8"/>
    <mergeCell ref="C7:G7"/>
    <mergeCell ref="H7:H8"/>
  </mergeCells>
  <pageMargins left="0.70866141732283472" right="0.70866141732283472" top="0.74803149606299213" bottom="0.74803149606299213" header="0.31496062992125984" footer="0.31496062992125984"/>
  <pageSetup scale="67" fitToHeight="100"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06DC0-EB80-4121-873A-67AFCA30F4EC}">
  <sheetPr>
    <tabColor rgb="FF00B050"/>
  </sheetPr>
  <dimension ref="A1:P186"/>
  <sheetViews>
    <sheetView showGridLines="0" workbookViewId="0">
      <selection activeCell="B9" sqref="B9"/>
    </sheetView>
  </sheetViews>
  <sheetFormatPr baseColWidth="10" defaultRowHeight="12.75" x14ac:dyDescent="0.2"/>
  <cols>
    <col min="1" max="1" width="2.5" style="88" customWidth="1"/>
    <col min="2" max="2" width="14.83203125" style="86" customWidth="1"/>
    <col min="3" max="3" width="1.83203125" style="86" customWidth="1"/>
    <col min="4" max="4" width="51.33203125" style="86" customWidth="1"/>
    <col min="5" max="5" width="15.6640625" style="86" customWidth="1"/>
    <col min="6" max="6" width="44.1640625" style="86" customWidth="1"/>
    <col min="7" max="7" width="13.6640625" style="86" customWidth="1"/>
    <col min="8" max="8" width="13.6640625" style="86" bestFit="1" customWidth="1"/>
    <col min="9" max="9" width="15.6640625" style="86" bestFit="1" customWidth="1"/>
    <col min="10" max="11" width="15" style="86" customWidth="1"/>
    <col min="12" max="13" width="17.5" style="86" customWidth="1"/>
    <col min="14" max="15" width="13.6640625" style="86" bestFit="1" customWidth="1"/>
    <col min="16" max="16" width="11.83203125" style="88" bestFit="1" customWidth="1"/>
    <col min="17" max="17" width="11.83203125" style="86" bestFit="1" customWidth="1"/>
    <col min="18" max="18" width="15.6640625" style="86" bestFit="1" customWidth="1"/>
    <col min="19" max="256" width="12" style="86"/>
    <col min="257" max="257" width="2.5" style="86" customWidth="1"/>
    <col min="258" max="258" width="4.33203125" style="86" customWidth="1"/>
    <col min="259" max="259" width="1.83203125" style="86" customWidth="1"/>
    <col min="260" max="260" width="20.83203125" style="86" customWidth="1"/>
    <col min="261" max="261" width="14.83203125" style="86" customWidth="1"/>
    <col min="262" max="262" width="31.6640625" style="86" customWidth="1"/>
    <col min="263" max="263" width="14.5" style="86" customWidth="1"/>
    <col min="264" max="264" width="17.83203125" style="86" customWidth="1"/>
    <col min="265" max="265" width="18.83203125" style="86" customWidth="1"/>
    <col min="266" max="267" width="18.5" style="86" customWidth="1"/>
    <col min="268" max="268" width="17" style="86" bestFit="1" customWidth="1"/>
    <col min="269" max="269" width="17" style="86" customWidth="1"/>
    <col min="270" max="270" width="17" style="86" bestFit="1" customWidth="1"/>
    <col min="271" max="271" width="18.5" style="86" customWidth="1"/>
    <col min="272" max="272" width="17" style="86" customWidth="1"/>
    <col min="273" max="273" width="16.33203125" style="86" customWidth="1"/>
    <col min="274" max="274" width="15.6640625" style="86" bestFit="1" customWidth="1"/>
    <col min="275" max="512" width="12" style="86"/>
    <col min="513" max="513" width="2.5" style="86" customWidth="1"/>
    <col min="514" max="514" width="4.33203125" style="86" customWidth="1"/>
    <col min="515" max="515" width="1.83203125" style="86" customWidth="1"/>
    <col min="516" max="516" width="20.83203125" style="86" customWidth="1"/>
    <col min="517" max="517" width="14.83203125" style="86" customWidth="1"/>
    <col min="518" max="518" width="31.6640625" style="86" customWidth="1"/>
    <col min="519" max="519" width="14.5" style="86" customWidth="1"/>
    <col min="520" max="520" width="17.83203125" style="86" customWidth="1"/>
    <col min="521" max="521" width="18.83203125" style="86" customWidth="1"/>
    <col min="522" max="523" width="18.5" style="86" customWidth="1"/>
    <col min="524" max="524" width="17" style="86" bestFit="1" customWidth="1"/>
    <col min="525" max="525" width="17" style="86" customWidth="1"/>
    <col min="526" max="526" width="17" style="86" bestFit="1" customWidth="1"/>
    <col min="527" max="527" width="18.5" style="86" customWidth="1"/>
    <col min="528" max="528" width="17" style="86" customWidth="1"/>
    <col min="529" max="529" width="16.33203125" style="86" customWidth="1"/>
    <col min="530" max="530" width="15.6640625" style="86" bestFit="1" customWidth="1"/>
    <col min="531" max="768" width="12" style="86"/>
    <col min="769" max="769" width="2.5" style="86" customWidth="1"/>
    <col min="770" max="770" width="4.33203125" style="86" customWidth="1"/>
    <col min="771" max="771" width="1.83203125" style="86" customWidth="1"/>
    <col min="772" max="772" width="20.83203125" style="86" customWidth="1"/>
    <col min="773" max="773" width="14.83203125" style="86" customWidth="1"/>
    <col min="774" max="774" width="31.6640625" style="86" customWidth="1"/>
    <col min="775" max="775" width="14.5" style="86" customWidth="1"/>
    <col min="776" max="776" width="17.83203125" style="86" customWidth="1"/>
    <col min="777" max="777" width="18.83203125" style="86" customWidth="1"/>
    <col min="778" max="779" width="18.5" style="86" customWidth="1"/>
    <col min="780" max="780" width="17" style="86" bestFit="1" customWidth="1"/>
    <col min="781" max="781" width="17" style="86" customWidth="1"/>
    <col min="782" max="782" width="17" style="86" bestFit="1" customWidth="1"/>
    <col min="783" max="783" width="18.5" style="86" customWidth="1"/>
    <col min="784" max="784" width="17" style="86" customWidth="1"/>
    <col min="785" max="785" width="16.33203125" style="86" customWidth="1"/>
    <col min="786" max="786" width="15.6640625" style="86" bestFit="1" customWidth="1"/>
    <col min="787" max="1024" width="12" style="86"/>
    <col min="1025" max="1025" width="2.5" style="86" customWidth="1"/>
    <col min="1026" max="1026" width="4.33203125" style="86" customWidth="1"/>
    <col min="1027" max="1027" width="1.83203125" style="86" customWidth="1"/>
    <col min="1028" max="1028" width="20.83203125" style="86" customWidth="1"/>
    <col min="1029" max="1029" width="14.83203125" style="86" customWidth="1"/>
    <col min="1030" max="1030" width="31.6640625" style="86" customWidth="1"/>
    <col min="1031" max="1031" width="14.5" style="86" customWidth="1"/>
    <col min="1032" max="1032" width="17.83203125" style="86" customWidth="1"/>
    <col min="1033" max="1033" width="18.83203125" style="86" customWidth="1"/>
    <col min="1034" max="1035" width="18.5" style="86" customWidth="1"/>
    <col min="1036" max="1036" width="17" style="86" bestFit="1" customWidth="1"/>
    <col min="1037" max="1037" width="17" style="86" customWidth="1"/>
    <col min="1038" max="1038" width="17" style="86" bestFit="1" customWidth="1"/>
    <col min="1039" max="1039" width="18.5" style="86" customWidth="1"/>
    <col min="1040" max="1040" width="17" style="86" customWidth="1"/>
    <col min="1041" max="1041" width="16.33203125" style="86" customWidth="1"/>
    <col min="1042" max="1042" width="15.6640625" style="86" bestFit="1" customWidth="1"/>
    <col min="1043" max="1280" width="12" style="86"/>
    <col min="1281" max="1281" width="2.5" style="86" customWidth="1"/>
    <col min="1282" max="1282" width="4.33203125" style="86" customWidth="1"/>
    <col min="1283" max="1283" width="1.83203125" style="86" customWidth="1"/>
    <col min="1284" max="1284" width="20.83203125" style="86" customWidth="1"/>
    <col min="1285" max="1285" width="14.83203125" style="86" customWidth="1"/>
    <col min="1286" max="1286" width="31.6640625" style="86" customWidth="1"/>
    <col min="1287" max="1287" width="14.5" style="86" customWidth="1"/>
    <col min="1288" max="1288" width="17.83203125" style="86" customWidth="1"/>
    <col min="1289" max="1289" width="18.83203125" style="86" customWidth="1"/>
    <col min="1290" max="1291" width="18.5" style="86" customWidth="1"/>
    <col min="1292" max="1292" width="17" style="86" bestFit="1" customWidth="1"/>
    <col min="1293" max="1293" width="17" style="86" customWidth="1"/>
    <col min="1294" max="1294" width="17" style="86" bestFit="1" customWidth="1"/>
    <col min="1295" max="1295" width="18.5" style="86" customWidth="1"/>
    <col min="1296" max="1296" width="17" style="86" customWidth="1"/>
    <col min="1297" max="1297" width="16.33203125" style="86" customWidth="1"/>
    <col min="1298" max="1298" width="15.6640625" style="86" bestFit="1" customWidth="1"/>
    <col min="1299" max="1536" width="12" style="86"/>
    <col min="1537" max="1537" width="2.5" style="86" customWidth="1"/>
    <col min="1538" max="1538" width="4.33203125" style="86" customWidth="1"/>
    <col min="1539" max="1539" width="1.83203125" style="86" customWidth="1"/>
    <col min="1540" max="1540" width="20.83203125" style="86" customWidth="1"/>
    <col min="1541" max="1541" width="14.83203125" style="86" customWidth="1"/>
    <col min="1542" max="1542" width="31.6640625" style="86" customWidth="1"/>
    <col min="1543" max="1543" width="14.5" style="86" customWidth="1"/>
    <col min="1544" max="1544" width="17.83203125" style="86" customWidth="1"/>
    <col min="1545" max="1545" width="18.83203125" style="86" customWidth="1"/>
    <col min="1546" max="1547" width="18.5" style="86" customWidth="1"/>
    <col min="1548" max="1548" width="17" style="86" bestFit="1" customWidth="1"/>
    <col min="1549" max="1549" width="17" style="86" customWidth="1"/>
    <col min="1550" max="1550" width="17" style="86" bestFit="1" customWidth="1"/>
    <col min="1551" max="1551" width="18.5" style="86" customWidth="1"/>
    <col min="1552" max="1552" width="17" style="86" customWidth="1"/>
    <col min="1553" max="1553" width="16.33203125" style="86" customWidth="1"/>
    <col min="1554" max="1554" width="15.6640625" style="86" bestFit="1" customWidth="1"/>
    <col min="1555" max="1792" width="12" style="86"/>
    <col min="1793" max="1793" width="2.5" style="86" customWidth="1"/>
    <col min="1794" max="1794" width="4.33203125" style="86" customWidth="1"/>
    <col min="1795" max="1795" width="1.83203125" style="86" customWidth="1"/>
    <col min="1796" max="1796" width="20.83203125" style="86" customWidth="1"/>
    <col min="1797" max="1797" width="14.83203125" style="86" customWidth="1"/>
    <col min="1798" max="1798" width="31.6640625" style="86" customWidth="1"/>
    <col min="1799" max="1799" width="14.5" style="86" customWidth="1"/>
    <col min="1800" max="1800" width="17.83203125" style="86" customWidth="1"/>
    <col min="1801" max="1801" width="18.83203125" style="86" customWidth="1"/>
    <col min="1802" max="1803" width="18.5" style="86" customWidth="1"/>
    <col min="1804" max="1804" width="17" style="86" bestFit="1" customWidth="1"/>
    <col min="1805" max="1805" width="17" style="86" customWidth="1"/>
    <col min="1806" max="1806" width="17" style="86" bestFit="1" customWidth="1"/>
    <col min="1807" max="1807" width="18.5" style="86" customWidth="1"/>
    <col min="1808" max="1808" width="17" style="86" customWidth="1"/>
    <col min="1809" max="1809" width="16.33203125" style="86" customWidth="1"/>
    <col min="1810" max="1810" width="15.6640625" style="86" bestFit="1" customWidth="1"/>
    <col min="1811" max="2048" width="12" style="86"/>
    <col min="2049" max="2049" width="2.5" style="86" customWidth="1"/>
    <col min="2050" max="2050" width="4.33203125" style="86" customWidth="1"/>
    <col min="2051" max="2051" width="1.83203125" style="86" customWidth="1"/>
    <col min="2052" max="2052" width="20.83203125" style="86" customWidth="1"/>
    <col min="2053" max="2053" width="14.83203125" style="86" customWidth="1"/>
    <col min="2054" max="2054" width="31.6640625" style="86" customWidth="1"/>
    <col min="2055" max="2055" width="14.5" style="86" customWidth="1"/>
    <col min="2056" max="2056" width="17.83203125" style="86" customWidth="1"/>
    <col min="2057" max="2057" width="18.83203125" style="86" customWidth="1"/>
    <col min="2058" max="2059" width="18.5" style="86" customWidth="1"/>
    <col min="2060" max="2060" width="17" style="86" bestFit="1" customWidth="1"/>
    <col min="2061" max="2061" width="17" style="86" customWidth="1"/>
    <col min="2062" max="2062" width="17" style="86" bestFit="1" customWidth="1"/>
    <col min="2063" max="2063" width="18.5" style="86" customWidth="1"/>
    <col min="2064" max="2064" width="17" style="86" customWidth="1"/>
    <col min="2065" max="2065" width="16.33203125" style="86" customWidth="1"/>
    <col min="2066" max="2066" width="15.6640625" style="86" bestFit="1" customWidth="1"/>
    <col min="2067" max="2304" width="12" style="86"/>
    <col min="2305" max="2305" width="2.5" style="86" customWidth="1"/>
    <col min="2306" max="2306" width="4.33203125" style="86" customWidth="1"/>
    <col min="2307" max="2307" width="1.83203125" style="86" customWidth="1"/>
    <col min="2308" max="2308" width="20.83203125" style="86" customWidth="1"/>
    <col min="2309" max="2309" width="14.83203125" style="86" customWidth="1"/>
    <col min="2310" max="2310" width="31.6640625" style="86" customWidth="1"/>
    <col min="2311" max="2311" width="14.5" style="86" customWidth="1"/>
    <col min="2312" max="2312" width="17.83203125" style="86" customWidth="1"/>
    <col min="2313" max="2313" width="18.83203125" style="86" customWidth="1"/>
    <col min="2314" max="2315" width="18.5" style="86" customWidth="1"/>
    <col min="2316" max="2316" width="17" style="86" bestFit="1" customWidth="1"/>
    <col min="2317" max="2317" width="17" style="86" customWidth="1"/>
    <col min="2318" max="2318" width="17" style="86" bestFit="1" customWidth="1"/>
    <col min="2319" max="2319" width="18.5" style="86" customWidth="1"/>
    <col min="2320" max="2320" width="17" style="86" customWidth="1"/>
    <col min="2321" max="2321" width="16.33203125" style="86" customWidth="1"/>
    <col min="2322" max="2322" width="15.6640625" style="86" bestFit="1" customWidth="1"/>
    <col min="2323" max="2560" width="12" style="86"/>
    <col min="2561" max="2561" width="2.5" style="86" customWidth="1"/>
    <col min="2562" max="2562" width="4.33203125" style="86" customWidth="1"/>
    <col min="2563" max="2563" width="1.83203125" style="86" customWidth="1"/>
    <col min="2564" max="2564" width="20.83203125" style="86" customWidth="1"/>
    <col min="2565" max="2565" width="14.83203125" style="86" customWidth="1"/>
    <col min="2566" max="2566" width="31.6640625" style="86" customWidth="1"/>
    <col min="2567" max="2567" width="14.5" style="86" customWidth="1"/>
    <col min="2568" max="2568" width="17.83203125" style="86" customWidth="1"/>
    <col min="2569" max="2569" width="18.83203125" style="86" customWidth="1"/>
    <col min="2570" max="2571" width="18.5" style="86" customWidth="1"/>
    <col min="2572" max="2572" width="17" style="86" bestFit="1" customWidth="1"/>
    <col min="2573" max="2573" width="17" style="86" customWidth="1"/>
    <col min="2574" max="2574" width="17" style="86" bestFit="1" customWidth="1"/>
    <col min="2575" max="2575" width="18.5" style="86" customWidth="1"/>
    <col min="2576" max="2576" width="17" style="86" customWidth="1"/>
    <col min="2577" max="2577" width="16.33203125" style="86" customWidth="1"/>
    <col min="2578" max="2578" width="15.6640625" style="86" bestFit="1" customWidth="1"/>
    <col min="2579" max="2816" width="12" style="86"/>
    <col min="2817" max="2817" width="2.5" style="86" customWidth="1"/>
    <col min="2818" max="2818" width="4.33203125" style="86" customWidth="1"/>
    <col min="2819" max="2819" width="1.83203125" style="86" customWidth="1"/>
    <col min="2820" max="2820" width="20.83203125" style="86" customWidth="1"/>
    <col min="2821" max="2821" width="14.83203125" style="86" customWidth="1"/>
    <col min="2822" max="2822" width="31.6640625" style="86" customWidth="1"/>
    <col min="2823" max="2823" width="14.5" style="86" customWidth="1"/>
    <col min="2824" max="2824" width="17.83203125" style="86" customWidth="1"/>
    <col min="2825" max="2825" width="18.83203125" style="86" customWidth="1"/>
    <col min="2826" max="2827" width="18.5" style="86" customWidth="1"/>
    <col min="2828" max="2828" width="17" style="86" bestFit="1" customWidth="1"/>
    <col min="2829" max="2829" width="17" style="86" customWidth="1"/>
    <col min="2830" max="2830" width="17" style="86" bestFit="1" customWidth="1"/>
    <col min="2831" max="2831" width="18.5" style="86" customWidth="1"/>
    <col min="2832" max="2832" width="17" style="86" customWidth="1"/>
    <col min="2833" max="2833" width="16.33203125" style="86" customWidth="1"/>
    <col min="2834" max="2834" width="15.6640625" style="86" bestFit="1" customWidth="1"/>
    <col min="2835" max="3072" width="12" style="86"/>
    <col min="3073" max="3073" width="2.5" style="86" customWidth="1"/>
    <col min="3074" max="3074" width="4.33203125" style="86" customWidth="1"/>
    <col min="3075" max="3075" width="1.83203125" style="86" customWidth="1"/>
    <col min="3076" max="3076" width="20.83203125" style="86" customWidth="1"/>
    <col min="3077" max="3077" width="14.83203125" style="86" customWidth="1"/>
    <col min="3078" max="3078" width="31.6640625" style="86" customWidth="1"/>
    <col min="3079" max="3079" width="14.5" style="86" customWidth="1"/>
    <col min="3080" max="3080" width="17.83203125" style="86" customWidth="1"/>
    <col min="3081" max="3081" width="18.83203125" style="86" customWidth="1"/>
    <col min="3082" max="3083" width="18.5" style="86" customWidth="1"/>
    <col min="3084" max="3084" width="17" style="86" bestFit="1" customWidth="1"/>
    <col min="3085" max="3085" width="17" style="86" customWidth="1"/>
    <col min="3086" max="3086" width="17" style="86" bestFit="1" customWidth="1"/>
    <col min="3087" max="3087" width="18.5" style="86" customWidth="1"/>
    <col min="3088" max="3088" width="17" style="86" customWidth="1"/>
    <col min="3089" max="3089" width="16.33203125" style="86" customWidth="1"/>
    <col min="3090" max="3090" width="15.6640625" style="86" bestFit="1" customWidth="1"/>
    <col min="3091" max="3328" width="12" style="86"/>
    <col min="3329" max="3329" width="2.5" style="86" customWidth="1"/>
    <col min="3330" max="3330" width="4.33203125" style="86" customWidth="1"/>
    <col min="3331" max="3331" width="1.83203125" style="86" customWidth="1"/>
    <col min="3332" max="3332" width="20.83203125" style="86" customWidth="1"/>
    <col min="3333" max="3333" width="14.83203125" style="86" customWidth="1"/>
    <col min="3334" max="3334" width="31.6640625" style="86" customWidth="1"/>
    <col min="3335" max="3335" width="14.5" style="86" customWidth="1"/>
    <col min="3336" max="3336" width="17.83203125" style="86" customWidth="1"/>
    <col min="3337" max="3337" width="18.83203125" style="86" customWidth="1"/>
    <col min="3338" max="3339" width="18.5" style="86" customWidth="1"/>
    <col min="3340" max="3340" width="17" style="86" bestFit="1" customWidth="1"/>
    <col min="3341" max="3341" width="17" style="86" customWidth="1"/>
    <col min="3342" max="3342" width="17" style="86" bestFit="1" customWidth="1"/>
    <col min="3343" max="3343" width="18.5" style="86" customWidth="1"/>
    <col min="3344" max="3344" width="17" style="86" customWidth="1"/>
    <col min="3345" max="3345" width="16.33203125" style="86" customWidth="1"/>
    <col min="3346" max="3346" width="15.6640625" style="86" bestFit="1" customWidth="1"/>
    <col min="3347" max="3584" width="12" style="86"/>
    <col min="3585" max="3585" width="2.5" style="86" customWidth="1"/>
    <col min="3586" max="3586" width="4.33203125" style="86" customWidth="1"/>
    <col min="3587" max="3587" width="1.83203125" style="86" customWidth="1"/>
    <col min="3588" max="3588" width="20.83203125" style="86" customWidth="1"/>
    <col min="3589" max="3589" width="14.83203125" style="86" customWidth="1"/>
    <col min="3590" max="3590" width="31.6640625" style="86" customWidth="1"/>
    <col min="3591" max="3591" width="14.5" style="86" customWidth="1"/>
    <col min="3592" max="3592" width="17.83203125" style="86" customWidth="1"/>
    <col min="3593" max="3593" width="18.83203125" style="86" customWidth="1"/>
    <col min="3594" max="3595" width="18.5" style="86" customWidth="1"/>
    <col min="3596" max="3596" width="17" style="86" bestFit="1" customWidth="1"/>
    <col min="3597" max="3597" width="17" style="86" customWidth="1"/>
    <col min="3598" max="3598" width="17" style="86" bestFit="1" customWidth="1"/>
    <col min="3599" max="3599" width="18.5" style="86" customWidth="1"/>
    <col min="3600" max="3600" width="17" style="86" customWidth="1"/>
    <col min="3601" max="3601" width="16.33203125" style="86" customWidth="1"/>
    <col min="3602" max="3602" width="15.6640625" style="86" bestFit="1" customWidth="1"/>
    <col min="3603" max="3840" width="12" style="86"/>
    <col min="3841" max="3841" width="2.5" style="86" customWidth="1"/>
    <col min="3842" max="3842" width="4.33203125" style="86" customWidth="1"/>
    <col min="3843" max="3843" width="1.83203125" style="86" customWidth="1"/>
    <col min="3844" max="3844" width="20.83203125" style="86" customWidth="1"/>
    <col min="3845" max="3845" width="14.83203125" style="86" customWidth="1"/>
    <col min="3846" max="3846" width="31.6640625" style="86" customWidth="1"/>
    <col min="3847" max="3847" width="14.5" style="86" customWidth="1"/>
    <col min="3848" max="3848" width="17.83203125" style="86" customWidth="1"/>
    <col min="3849" max="3849" width="18.83203125" style="86" customWidth="1"/>
    <col min="3850" max="3851" width="18.5" style="86" customWidth="1"/>
    <col min="3852" max="3852" width="17" style="86" bestFit="1" customWidth="1"/>
    <col min="3853" max="3853" width="17" style="86" customWidth="1"/>
    <col min="3854" max="3854" width="17" style="86" bestFit="1" customWidth="1"/>
    <col min="3855" max="3855" width="18.5" style="86" customWidth="1"/>
    <col min="3856" max="3856" width="17" style="86" customWidth="1"/>
    <col min="3857" max="3857" width="16.33203125" style="86" customWidth="1"/>
    <col min="3858" max="3858" width="15.6640625" style="86" bestFit="1" customWidth="1"/>
    <col min="3859" max="4096" width="12" style="86"/>
    <col min="4097" max="4097" width="2.5" style="86" customWidth="1"/>
    <col min="4098" max="4098" width="4.33203125" style="86" customWidth="1"/>
    <col min="4099" max="4099" width="1.83203125" style="86" customWidth="1"/>
    <col min="4100" max="4100" width="20.83203125" style="86" customWidth="1"/>
    <col min="4101" max="4101" width="14.83203125" style="86" customWidth="1"/>
    <col min="4102" max="4102" width="31.6640625" style="86" customWidth="1"/>
    <col min="4103" max="4103" width="14.5" style="86" customWidth="1"/>
    <col min="4104" max="4104" width="17.83203125" style="86" customWidth="1"/>
    <col min="4105" max="4105" width="18.83203125" style="86" customWidth="1"/>
    <col min="4106" max="4107" width="18.5" style="86" customWidth="1"/>
    <col min="4108" max="4108" width="17" style="86" bestFit="1" customWidth="1"/>
    <col min="4109" max="4109" width="17" style="86" customWidth="1"/>
    <col min="4110" max="4110" width="17" style="86" bestFit="1" customWidth="1"/>
    <col min="4111" max="4111" width="18.5" style="86" customWidth="1"/>
    <col min="4112" max="4112" width="17" style="86" customWidth="1"/>
    <col min="4113" max="4113" width="16.33203125" style="86" customWidth="1"/>
    <col min="4114" max="4114" width="15.6640625" style="86" bestFit="1" customWidth="1"/>
    <col min="4115" max="4352" width="12" style="86"/>
    <col min="4353" max="4353" width="2.5" style="86" customWidth="1"/>
    <col min="4354" max="4354" width="4.33203125" style="86" customWidth="1"/>
    <col min="4355" max="4355" width="1.83203125" style="86" customWidth="1"/>
    <col min="4356" max="4356" width="20.83203125" style="86" customWidth="1"/>
    <col min="4357" max="4357" width="14.83203125" style="86" customWidth="1"/>
    <col min="4358" max="4358" width="31.6640625" style="86" customWidth="1"/>
    <col min="4359" max="4359" width="14.5" style="86" customWidth="1"/>
    <col min="4360" max="4360" width="17.83203125" style="86" customWidth="1"/>
    <col min="4361" max="4361" width="18.83203125" style="86" customWidth="1"/>
    <col min="4362" max="4363" width="18.5" style="86" customWidth="1"/>
    <col min="4364" max="4364" width="17" style="86" bestFit="1" customWidth="1"/>
    <col min="4365" max="4365" width="17" style="86" customWidth="1"/>
    <col min="4366" max="4366" width="17" style="86" bestFit="1" customWidth="1"/>
    <col min="4367" max="4367" width="18.5" style="86" customWidth="1"/>
    <col min="4368" max="4368" width="17" style="86" customWidth="1"/>
    <col min="4369" max="4369" width="16.33203125" style="86" customWidth="1"/>
    <col min="4370" max="4370" width="15.6640625" style="86" bestFit="1" customWidth="1"/>
    <col min="4371" max="4608" width="12" style="86"/>
    <col min="4609" max="4609" width="2.5" style="86" customWidth="1"/>
    <col min="4610" max="4610" width="4.33203125" style="86" customWidth="1"/>
    <col min="4611" max="4611" width="1.83203125" style="86" customWidth="1"/>
    <col min="4612" max="4612" width="20.83203125" style="86" customWidth="1"/>
    <col min="4613" max="4613" width="14.83203125" style="86" customWidth="1"/>
    <col min="4614" max="4614" width="31.6640625" style="86" customWidth="1"/>
    <col min="4615" max="4615" width="14.5" style="86" customWidth="1"/>
    <col min="4616" max="4616" width="17.83203125" style="86" customWidth="1"/>
    <col min="4617" max="4617" width="18.83203125" style="86" customWidth="1"/>
    <col min="4618" max="4619" width="18.5" style="86" customWidth="1"/>
    <col min="4620" max="4620" width="17" style="86" bestFit="1" customWidth="1"/>
    <col min="4621" max="4621" width="17" style="86" customWidth="1"/>
    <col min="4622" max="4622" width="17" style="86" bestFit="1" customWidth="1"/>
    <col min="4623" max="4623" width="18.5" style="86" customWidth="1"/>
    <col min="4624" max="4624" width="17" style="86" customWidth="1"/>
    <col min="4625" max="4625" width="16.33203125" style="86" customWidth="1"/>
    <col min="4626" max="4626" width="15.6640625" style="86" bestFit="1" customWidth="1"/>
    <col min="4627" max="4864" width="12" style="86"/>
    <col min="4865" max="4865" width="2.5" style="86" customWidth="1"/>
    <col min="4866" max="4866" width="4.33203125" style="86" customWidth="1"/>
    <col min="4867" max="4867" width="1.83203125" style="86" customWidth="1"/>
    <col min="4868" max="4868" width="20.83203125" style="86" customWidth="1"/>
    <col min="4869" max="4869" width="14.83203125" style="86" customWidth="1"/>
    <col min="4870" max="4870" width="31.6640625" style="86" customWidth="1"/>
    <col min="4871" max="4871" width="14.5" style="86" customWidth="1"/>
    <col min="4872" max="4872" width="17.83203125" style="86" customWidth="1"/>
    <col min="4873" max="4873" width="18.83203125" style="86" customWidth="1"/>
    <col min="4874" max="4875" width="18.5" style="86" customWidth="1"/>
    <col min="4876" max="4876" width="17" style="86" bestFit="1" customWidth="1"/>
    <col min="4877" max="4877" width="17" style="86" customWidth="1"/>
    <col min="4878" max="4878" width="17" style="86" bestFit="1" customWidth="1"/>
    <col min="4879" max="4879" width="18.5" style="86" customWidth="1"/>
    <col min="4880" max="4880" width="17" style="86" customWidth="1"/>
    <col min="4881" max="4881" width="16.33203125" style="86" customWidth="1"/>
    <col min="4882" max="4882" width="15.6640625" style="86" bestFit="1" customWidth="1"/>
    <col min="4883" max="5120" width="12" style="86"/>
    <col min="5121" max="5121" width="2.5" style="86" customWidth="1"/>
    <col min="5122" max="5122" width="4.33203125" style="86" customWidth="1"/>
    <col min="5123" max="5123" width="1.83203125" style="86" customWidth="1"/>
    <col min="5124" max="5124" width="20.83203125" style="86" customWidth="1"/>
    <col min="5125" max="5125" width="14.83203125" style="86" customWidth="1"/>
    <col min="5126" max="5126" width="31.6640625" style="86" customWidth="1"/>
    <col min="5127" max="5127" width="14.5" style="86" customWidth="1"/>
    <col min="5128" max="5128" width="17.83203125" style="86" customWidth="1"/>
    <col min="5129" max="5129" width="18.83203125" style="86" customWidth="1"/>
    <col min="5130" max="5131" width="18.5" style="86" customWidth="1"/>
    <col min="5132" max="5132" width="17" style="86" bestFit="1" customWidth="1"/>
    <col min="5133" max="5133" width="17" style="86" customWidth="1"/>
    <col min="5134" max="5134" width="17" style="86" bestFit="1" customWidth="1"/>
    <col min="5135" max="5135" width="18.5" style="86" customWidth="1"/>
    <col min="5136" max="5136" width="17" style="86" customWidth="1"/>
    <col min="5137" max="5137" width="16.33203125" style="86" customWidth="1"/>
    <col min="5138" max="5138" width="15.6640625" style="86" bestFit="1" customWidth="1"/>
    <col min="5139" max="5376" width="12" style="86"/>
    <col min="5377" max="5377" width="2.5" style="86" customWidth="1"/>
    <col min="5378" max="5378" width="4.33203125" style="86" customWidth="1"/>
    <col min="5379" max="5379" width="1.83203125" style="86" customWidth="1"/>
    <col min="5380" max="5380" width="20.83203125" style="86" customWidth="1"/>
    <col min="5381" max="5381" width="14.83203125" style="86" customWidth="1"/>
    <col min="5382" max="5382" width="31.6640625" style="86" customWidth="1"/>
    <col min="5383" max="5383" width="14.5" style="86" customWidth="1"/>
    <col min="5384" max="5384" width="17.83203125" style="86" customWidth="1"/>
    <col min="5385" max="5385" width="18.83203125" style="86" customWidth="1"/>
    <col min="5386" max="5387" width="18.5" style="86" customWidth="1"/>
    <col min="5388" max="5388" width="17" style="86" bestFit="1" customWidth="1"/>
    <col min="5389" max="5389" width="17" style="86" customWidth="1"/>
    <col min="5390" max="5390" width="17" style="86" bestFit="1" customWidth="1"/>
    <col min="5391" max="5391" width="18.5" style="86" customWidth="1"/>
    <col min="5392" max="5392" width="17" style="86" customWidth="1"/>
    <col min="5393" max="5393" width="16.33203125" style="86" customWidth="1"/>
    <col min="5394" max="5394" width="15.6640625" style="86" bestFit="1" customWidth="1"/>
    <col min="5395" max="5632" width="12" style="86"/>
    <col min="5633" max="5633" width="2.5" style="86" customWidth="1"/>
    <col min="5634" max="5634" width="4.33203125" style="86" customWidth="1"/>
    <col min="5635" max="5635" width="1.83203125" style="86" customWidth="1"/>
    <col min="5636" max="5636" width="20.83203125" style="86" customWidth="1"/>
    <col min="5637" max="5637" width="14.83203125" style="86" customWidth="1"/>
    <col min="5638" max="5638" width="31.6640625" style="86" customWidth="1"/>
    <col min="5639" max="5639" width="14.5" style="86" customWidth="1"/>
    <col min="5640" max="5640" width="17.83203125" style="86" customWidth="1"/>
    <col min="5641" max="5641" width="18.83203125" style="86" customWidth="1"/>
    <col min="5642" max="5643" width="18.5" style="86" customWidth="1"/>
    <col min="5644" max="5644" width="17" style="86" bestFit="1" customWidth="1"/>
    <col min="5645" max="5645" width="17" style="86" customWidth="1"/>
    <col min="5646" max="5646" width="17" style="86" bestFit="1" customWidth="1"/>
    <col min="5647" max="5647" width="18.5" style="86" customWidth="1"/>
    <col min="5648" max="5648" width="17" style="86" customWidth="1"/>
    <col min="5649" max="5649" width="16.33203125" style="86" customWidth="1"/>
    <col min="5650" max="5650" width="15.6640625" style="86" bestFit="1" customWidth="1"/>
    <col min="5651" max="5888" width="12" style="86"/>
    <col min="5889" max="5889" width="2.5" style="86" customWidth="1"/>
    <col min="5890" max="5890" width="4.33203125" style="86" customWidth="1"/>
    <col min="5891" max="5891" width="1.83203125" style="86" customWidth="1"/>
    <col min="5892" max="5892" width="20.83203125" style="86" customWidth="1"/>
    <col min="5893" max="5893" width="14.83203125" style="86" customWidth="1"/>
    <col min="5894" max="5894" width="31.6640625" style="86" customWidth="1"/>
    <col min="5895" max="5895" width="14.5" style="86" customWidth="1"/>
    <col min="5896" max="5896" width="17.83203125" style="86" customWidth="1"/>
    <col min="5897" max="5897" width="18.83203125" style="86" customWidth="1"/>
    <col min="5898" max="5899" width="18.5" style="86" customWidth="1"/>
    <col min="5900" max="5900" width="17" style="86" bestFit="1" customWidth="1"/>
    <col min="5901" max="5901" width="17" style="86" customWidth="1"/>
    <col min="5902" max="5902" width="17" style="86" bestFit="1" customWidth="1"/>
    <col min="5903" max="5903" width="18.5" style="86" customWidth="1"/>
    <col min="5904" max="5904" width="17" style="86" customWidth="1"/>
    <col min="5905" max="5905" width="16.33203125" style="86" customWidth="1"/>
    <col min="5906" max="5906" width="15.6640625" style="86" bestFit="1" customWidth="1"/>
    <col min="5907" max="6144" width="12" style="86"/>
    <col min="6145" max="6145" width="2.5" style="86" customWidth="1"/>
    <col min="6146" max="6146" width="4.33203125" style="86" customWidth="1"/>
    <col min="6147" max="6147" width="1.83203125" style="86" customWidth="1"/>
    <col min="6148" max="6148" width="20.83203125" style="86" customWidth="1"/>
    <col min="6149" max="6149" width="14.83203125" style="86" customWidth="1"/>
    <col min="6150" max="6150" width="31.6640625" style="86" customWidth="1"/>
    <col min="6151" max="6151" width="14.5" style="86" customWidth="1"/>
    <col min="6152" max="6152" width="17.83203125" style="86" customWidth="1"/>
    <col min="6153" max="6153" width="18.83203125" style="86" customWidth="1"/>
    <col min="6154" max="6155" width="18.5" style="86" customWidth="1"/>
    <col min="6156" max="6156" width="17" style="86" bestFit="1" customWidth="1"/>
    <col min="6157" max="6157" width="17" style="86" customWidth="1"/>
    <col min="6158" max="6158" width="17" style="86" bestFit="1" customWidth="1"/>
    <col min="6159" max="6159" width="18.5" style="86" customWidth="1"/>
    <col min="6160" max="6160" width="17" style="86" customWidth="1"/>
    <col min="6161" max="6161" width="16.33203125" style="86" customWidth="1"/>
    <col min="6162" max="6162" width="15.6640625" style="86" bestFit="1" customWidth="1"/>
    <col min="6163" max="6400" width="12" style="86"/>
    <col min="6401" max="6401" width="2.5" style="86" customWidth="1"/>
    <col min="6402" max="6402" width="4.33203125" style="86" customWidth="1"/>
    <col min="6403" max="6403" width="1.83203125" style="86" customWidth="1"/>
    <col min="6404" max="6404" width="20.83203125" style="86" customWidth="1"/>
    <col min="6405" max="6405" width="14.83203125" style="86" customWidth="1"/>
    <col min="6406" max="6406" width="31.6640625" style="86" customWidth="1"/>
    <col min="6407" max="6407" width="14.5" style="86" customWidth="1"/>
    <col min="6408" max="6408" width="17.83203125" style="86" customWidth="1"/>
    <col min="6409" max="6409" width="18.83203125" style="86" customWidth="1"/>
    <col min="6410" max="6411" width="18.5" style="86" customWidth="1"/>
    <col min="6412" max="6412" width="17" style="86" bestFit="1" customWidth="1"/>
    <col min="6413" max="6413" width="17" style="86" customWidth="1"/>
    <col min="6414" max="6414" width="17" style="86" bestFit="1" customWidth="1"/>
    <col min="6415" max="6415" width="18.5" style="86" customWidth="1"/>
    <col min="6416" max="6416" width="17" style="86" customWidth="1"/>
    <col min="6417" max="6417" width="16.33203125" style="86" customWidth="1"/>
    <col min="6418" max="6418" width="15.6640625" style="86" bestFit="1" customWidth="1"/>
    <col min="6419" max="6656" width="12" style="86"/>
    <col min="6657" max="6657" width="2.5" style="86" customWidth="1"/>
    <col min="6658" max="6658" width="4.33203125" style="86" customWidth="1"/>
    <col min="6659" max="6659" width="1.83203125" style="86" customWidth="1"/>
    <col min="6660" max="6660" width="20.83203125" style="86" customWidth="1"/>
    <col min="6661" max="6661" width="14.83203125" style="86" customWidth="1"/>
    <col min="6662" max="6662" width="31.6640625" style="86" customWidth="1"/>
    <col min="6663" max="6663" width="14.5" style="86" customWidth="1"/>
    <col min="6664" max="6664" width="17.83203125" style="86" customWidth="1"/>
    <col min="6665" max="6665" width="18.83203125" style="86" customWidth="1"/>
    <col min="6666" max="6667" width="18.5" style="86" customWidth="1"/>
    <col min="6668" max="6668" width="17" style="86" bestFit="1" customWidth="1"/>
    <col min="6669" max="6669" width="17" style="86" customWidth="1"/>
    <col min="6670" max="6670" width="17" style="86" bestFit="1" customWidth="1"/>
    <col min="6671" max="6671" width="18.5" style="86" customWidth="1"/>
    <col min="6672" max="6672" width="17" style="86" customWidth="1"/>
    <col min="6673" max="6673" width="16.33203125" style="86" customWidth="1"/>
    <col min="6674" max="6674" width="15.6640625" style="86" bestFit="1" customWidth="1"/>
    <col min="6675" max="6912" width="12" style="86"/>
    <col min="6913" max="6913" width="2.5" style="86" customWidth="1"/>
    <col min="6914" max="6914" width="4.33203125" style="86" customWidth="1"/>
    <col min="6915" max="6915" width="1.83203125" style="86" customWidth="1"/>
    <col min="6916" max="6916" width="20.83203125" style="86" customWidth="1"/>
    <col min="6917" max="6917" width="14.83203125" style="86" customWidth="1"/>
    <col min="6918" max="6918" width="31.6640625" style="86" customWidth="1"/>
    <col min="6919" max="6919" width="14.5" style="86" customWidth="1"/>
    <col min="6920" max="6920" width="17.83203125" style="86" customWidth="1"/>
    <col min="6921" max="6921" width="18.83203125" style="86" customWidth="1"/>
    <col min="6922" max="6923" width="18.5" style="86" customWidth="1"/>
    <col min="6924" max="6924" width="17" style="86" bestFit="1" customWidth="1"/>
    <col min="6925" max="6925" width="17" style="86" customWidth="1"/>
    <col min="6926" max="6926" width="17" style="86" bestFit="1" customWidth="1"/>
    <col min="6927" max="6927" width="18.5" style="86" customWidth="1"/>
    <col min="6928" max="6928" width="17" style="86" customWidth="1"/>
    <col min="6929" max="6929" width="16.33203125" style="86" customWidth="1"/>
    <col min="6930" max="6930" width="15.6640625" style="86" bestFit="1" customWidth="1"/>
    <col min="6931" max="7168" width="12" style="86"/>
    <col min="7169" max="7169" width="2.5" style="86" customWidth="1"/>
    <col min="7170" max="7170" width="4.33203125" style="86" customWidth="1"/>
    <col min="7171" max="7171" width="1.83203125" style="86" customWidth="1"/>
    <col min="7172" max="7172" width="20.83203125" style="86" customWidth="1"/>
    <col min="7173" max="7173" width="14.83203125" style="86" customWidth="1"/>
    <col min="7174" max="7174" width="31.6640625" style="86" customWidth="1"/>
    <col min="7175" max="7175" width="14.5" style="86" customWidth="1"/>
    <col min="7176" max="7176" width="17.83203125" style="86" customWidth="1"/>
    <col min="7177" max="7177" width="18.83203125" style="86" customWidth="1"/>
    <col min="7178" max="7179" width="18.5" style="86" customWidth="1"/>
    <col min="7180" max="7180" width="17" style="86" bestFit="1" customWidth="1"/>
    <col min="7181" max="7181" width="17" style="86" customWidth="1"/>
    <col min="7182" max="7182" width="17" style="86" bestFit="1" customWidth="1"/>
    <col min="7183" max="7183" width="18.5" style="86" customWidth="1"/>
    <col min="7184" max="7184" width="17" style="86" customWidth="1"/>
    <col min="7185" max="7185" width="16.33203125" style="86" customWidth="1"/>
    <col min="7186" max="7186" width="15.6640625" style="86" bestFit="1" customWidth="1"/>
    <col min="7187" max="7424" width="12" style="86"/>
    <col min="7425" max="7425" width="2.5" style="86" customWidth="1"/>
    <col min="7426" max="7426" width="4.33203125" style="86" customWidth="1"/>
    <col min="7427" max="7427" width="1.83203125" style="86" customWidth="1"/>
    <col min="7428" max="7428" width="20.83203125" style="86" customWidth="1"/>
    <col min="7429" max="7429" width="14.83203125" style="86" customWidth="1"/>
    <col min="7430" max="7430" width="31.6640625" style="86" customWidth="1"/>
    <col min="7431" max="7431" width="14.5" style="86" customWidth="1"/>
    <col min="7432" max="7432" width="17.83203125" style="86" customWidth="1"/>
    <col min="7433" max="7433" width="18.83203125" style="86" customWidth="1"/>
    <col min="7434" max="7435" width="18.5" style="86" customWidth="1"/>
    <col min="7436" max="7436" width="17" style="86" bestFit="1" customWidth="1"/>
    <col min="7437" max="7437" width="17" style="86" customWidth="1"/>
    <col min="7438" max="7438" width="17" style="86" bestFit="1" customWidth="1"/>
    <col min="7439" max="7439" width="18.5" style="86" customWidth="1"/>
    <col min="7440" max="7440" width="17" style="86" customWidth="1"/>
    <col min="7441" max="7441" width="16.33203125" style="86" customWidth="1"/>
    <col min="7442" max="7442" width="15.6640625" style="86" bestFit="1" customWidth="1"/>
    <col min="7443" max="7680" width="12" style="86"/>
    <col min="7681" max="7681" width="2.5" style="86" customWidth="1"/>
    <col min="7682" max="7682" width="4.33203125" style="86" customWidth="1"/>
    <col min="7683" max="7683" width="1.83203125" style="86" customWidth="1"/>
    <col min="7684" max="7684" width="20.83203125" style="86" customWidth="1"/>
    <col min="7685" max="7685" width="14.83203125" style="86" customWidth="1"/>
    <col min="7686" max="7686" width="31.6640625" style="86" customWidth="1"/>
    <col min="7687" max="7687" width="14.5" style="86" customWidth="1"/>
    <col min="7688" max="7688" width="17.83203125" style="86" customWidth="1"/>
    <col min="7689" max="7689" width="18.83203125" style="86" customWidth="1"/>
    <col min="7690" max="7691" width="18.5" style="86" customWidth="1"/>
    <col min="7692" max="7692" width="17" style="86" bestFit="1" customWidth="1"/>
    <col min="7693" max="7693" width="17" style="86" customWidth="1"/>
    <col min="7694" max="7694" width="17" style="86" bestFit="1" customWidth="1"/>
    <col min="7695" max="7695" width="18.5" style="86" customWidth="1"/>
    <col min="7696" max="7696" width="17" style="86" customWidth="1"/>
    <col min="7697" max="7697" width="16.33203125" style="86" customWidth="1"/>
    <col min="7698" max="7698" width="15.6640625" style="86" bestFit="1" customWidth="1"/>
    <col min="7699" max="7936" width="12" style="86"/>
    <col min="7937" max="7937" width="2.5" style="86" customWidth="1"/>
    <col min="7938" max="7938" width="4.33203125" style="86" customWidth="1"/>
    <col min="7939" max="7939" width="1.83203125" style="86" customWidth="1"/>
    <col min="7940" max="7940" width="20.83203125" style="86" customWidth="1"/>
    <col min="7941" max="7941" width="14.83203125" style="86" customWidth="1"/>
    <col min="7942" max="7942" width="31.6640625" style="86" customWidth="1"/>
    <col min="7943" max="7943" width="14.5" style="86" customWidth="1"/>
    <col min="7944" max="7944" width="17.83203125" style="86" customWidth="1"/>
    <col min="7945" max="7945" width="18.83203125" style="86" customWidth="1"/>
    <col min="7946" max="7947" width="18.5" style="86" customWidth="1"/>
    <col min="7948" max="7948" width="17" style="86" bestFit="1" customWidth="1"/>
    <col min="7949" max="7949" width="17" style="86" customWidth="1"/>
    <col min="7950" max="7950" width="17" style="86" bestFit="1" customWidth="1"/>
    <col min="7951" max="7951" width="18.5" style="86" customWidth="1"/>
    <col min="7952" max="7952" width="17" style="86" customWidth="1"/>
    <col min="7953" max="7953" width="16.33203125" style="86" customWidth="1"/>
    <col min="7954" max="7954" width="15.6640625" style="86" bestFit="1" customWidth="1"/>
    <col min="7955" max="8192" width="12" style="86"/>
    <col min="8193" max="8193" width="2.5" style="86" customWidth="1"/>
    <col min="8194" max="8194" width="4.33203125" style="86" customWidth="1"/>
    <col min="8195" max="8195" width="1.83203125" style="86" customWidth="1"/>
    <col min="8196" max="8196" width="20.83203125" style="86" customWidth="1"/>
    <col min="8197" max="8197" width="14.83203125" style="86" customWidth="1"/>
    <col min="8198" max="8198" width="31.6640625" style="86" customWidth="1"/>
    <col min="8199" max="8199" width="14.5" style="86" customWidth="1"/>
    <col min="8200" max="8200" width="17.83203125" style="86" customWidth="1"/>
    <col min="8201" max="8201" width="18.83203125" style="86" customWidth="1"/>
    <col min="8202" max="8203" width="18.5" style="86" customWidth="1"/>
    <col min="8204" max="8204" width="17" style="86" bestFit="1" customWidth="1"/>
    <col min="8205" max="8205" width="17" style="86" customWidth="1"/>
    <col min="8206" max="8206" width="17" style="86" bestFit="1" customWidth="1"/>
    <col min="8207" max="8207" width="18.5" style="86" customWidth="1"/>
    <col min="8208" max="8208" width="17" style="86" customWidth="1"/>
    <col min="8209" max="8209" width="16.33203125" style="86" customWidth="1"/>
    <col min="8210" max="8210" width="15.6640625" style="86" bestFit="1" customWidth="1"/>
    <col min="8211" max="8448" width="12" style="86"/>
    <col min="8449" max="8449" width="2.5" style="86" customWidth="1"/>
    <col min="8450" max="8450" width="4.33203125" style="86" customWidth="1"/>
    <col min="8451" max="8451" width="1.83203125" style="86" customWidth="1"/>
    <col min="8452" max="8452" width="20.83203125" style="86" customWidth="1"/>
    <col min="8453" max="8453" width="14.83203125" style="86" customWidth="1"/>
    <col min="8454" max="8454" width="31.6640625" style="86" customWidth="1"/>
    <col min="8455" max="8455" width="14.5" style="86" customWidth="1"/>
    <col min="8456" max="8456" width="17.83203125" style="86" customWidth="1"/>
    <col min="8457" max="8457" width="18.83203125" style="86" customWidth="1"/>
    <col min="8458" max="8459" width="18.5" style="86" customWidth="1"/>
    <col min="8460" max="8460" width="17" style="86" bestFit="1" customWidth="1"/>
    <col min="8461" max="8461" width="17" style="86" customWidth="1"/>
    <col min="8462" max="8462" width="17" style="86" bestFit="1" customWidth="1"/>
    <col min="8463" max="8463" width="18.5" style="86" customWidth="1"/>
    <col min="8464" max="8464" width="17" style="86" customWidth="1"/>
    <col min="8465" max="8465" width="16.33203125" style="86" customWidth="1"/>
    <col min="8466" max="8466" width="15.6640625" style="86" bestFit="1" customWidth="1"/>
    <col min="8467" max="8704" width="12" style="86"/>
    <col min="8705" max="8705" width="2.5" style="86" customWidth="1"/>
    <col min="8706" max="8706" width="4.33203125" style="86" customWidth="1"/>
    <col min="8707" max="8707" width="1.83203125" style="86" customWidth="1"/>
    <col min="8708" max="8708" width="20.83203125" style="86" customWidth="1"/>
    <col min="8709" max="8709" width="14.83203125" style="86" customWidth="1"/>
    <col min="8710" max="8710" width="31.6640625" style="86" customWidth="1"/>
    <col min="8711" max="8711" width="14.5" style="86" customWidth="1"/>
    <col min="8712" max="8712" width="17.83203125" style="86" customWidth="1"/>
    <col min="8713" max="8713" width="18.83203125" style="86" customWidth="1"/>
    <col min="8714" max="8715" width="18.5" style="86" customWidth="1"/>
    <col min="8716" max="8716" width="17" style="86" bestFit="1" customWidth="1"/>
    <col min="8717" max="8717" width="17" style="86" customWidth="1"/>
    <col min="8718" max="8718" width="17" style="86" bestFit="1" customWidth="1"/>
    <col min="8719" max="8719" width="18.5" style="86" customWidth="1"/>
    <col min="8720" max="8720" width="17" style="86" customWidth="1"/>
    <col min="8721" max="8721" width="16.33203125" style="86" customWidth="1"/>
    <col min="8722" max="8722" width="15.6640625" style="86" bestFit="1" customWidth="1"/>
    <col min="8723" max="8960" width="12" style="86"/>
    <col min="8961" max="8961" width="2.5" style="86" customWidth="1"/>
    <col min="8962" max="8962" width="4.33203125" style="86" customWidth="1"/>
    <col min="8963" max="8963" width="1.83203125" style="86" customWidth="1"/>
    <col min="8964" max="8964" width="20.83203125" style="86" customWidth="1"/>
    <col min="8965" max="8965" width="14.83203125" style="86" customWidth="1"/>
    <col min="8966" max="8966" width="31.6640625" style="86" customWidth="1"/>
    <col min="8967" max="8967" width="14.5" style="86" customWidth="1"/>
    <col min="8968" max="8968" width="17.83203125" style="86" customWidth="1"/>
    <col min="8969" max="8969" width="18.83203125" style="86" customWidth="1"/>
    <col min="8970" max="8971" width="18.5" style="86" customWidth="1"/>
    <col min="8972" max="8972" width="17" style="86" bestFit="1" customWidth="1"/>
    <col min="8973" max="8973" width="17" style="86" customWidth="1"/>
    <col min="8974" max="8974" width="17" style="86" bestFit="1" customWidth="1"/>
    <col min="8975" max="8975" width="18.5" style="86" customWidth="1"/>
    <col min="8976" max="8976" width="17" style="86" customWidth="1"/>
    <col min="8977" max="8977" width="16.33203125" style="86" customWidth="1"/>
    <col min="8978" max="8978" width="15.6640625" style="86" bestFit="1" customWidth="1"/>
    <col min="8979" max="9216" width="12" style="86"/>
    <col min="9217" max="9217" width="2.5" style="86" customWidth="1"/>
    <col min="9218" max="9218" width="4.33203125" style="86" customWidth="1"/>
    <col min="9219" max="9219" width="1.83203125" style="86" customWidth="1"/>
    <col min="9220" max="9220" width="20.83203125" style="86" customWidth="1"/>
    <col min="9221" max="9221" width="14.83203125" style="86" customWidth="1"/>
    <col min="9222" max="9222" width="31.6640625" style="86" customWidth="1"/>
    <col min="9223" max="9223" width="14.5" style="86" customWidth="1"/>
    <col min="9224" max="9224" width="17.83203125" style="86" customWidth="1"/>
    <col min="9225" max="9225" width="18.83203125" style="86" customWidth="1"/>
    <col min="9226" max="9227" width="18.5" style="86" customWidth="1"/>
    <col min="9228" max="9228" width="17" style="86" bestFit="1" customWidth="1"/>
    <col min="9229" max="9229" width="17" style="86" customWidth="1"/>
    <col min="9230" max="9230" width="17" style="86" bestFit="1" customWidth="1"/>
    <col min="9231" max="9231" width="18.5" style="86" customWidth="1"/>
    <col min="9232" max="9232" width="17" style="86" customWidth="1"/>
    <col min="9233" max="9233" width="16.33203125" style="86" customWidth="1"/>
    <col min="9234" max="9234" width="15.6640625" style="86" bestFit="1" customWidth="1"/>
    <col min="9235" max="9472" width="12" style="86"/>
    <col min="9473" max="9473" width="2.5" style="86" customWidth="1"/>
    <col min="9474" max="9474" width="4.33203125" style="86" customWidth="1"/>
    <col min="9475" max="9475" width="1.83203125" style="86" customWidth="1"/>
    <col min="9476" max="9476" width="20.83203125" style="86" customWidth="1"/>
    <col min="9477" max="9477" width="14.83203125" style="86" customWidth="1"/>
    <col min="9478" max="9478" width="31.6640625" style="86" customWidth="1"/>
    <col min="9479" max="9479" width="14.5" style="86" customWidth="1"/>
    <col min="9480" max="9480" width="17.83203125" style="86" customWidth="1"/>
    <col min="9481" max="9481" width="18.83203125" style="86" customWidth="1"/>
    <col min="9482" max="9483" width="18.5" style="86" customWidth="1"/>
    <col min="9484" max="9484" width="17" style="86" bestFit="1" customWidth="1"/>
    <col min="9485" max="9485" width="17" style="86" customWidth="1"/>
    <col min="9486" max="9486" width="17" style="86" bestFit="1" customWidth="1"/>
    <col min="9487" max="9487" width="18.5" style="86" customWidth="1"/>
    <col min="9488" max="9488" width="17" style="86" customWidth="1"/>
    <col min="9489" max="9489" width="16.33203125" style="86" customWidth="1"/>
    <col min="9490" max="9490" width="15.6640625" style="86" bestFit="1" customWidth="1"/>
    <col min="9491" max="9728" width="12" style="86"/>
    <col min="9729" max="9729" width="2.5" style="86" customWidth="1"/>
    <col min="9730" max="9730" width="4.33203125" style="86" customWidth="1"/>
    <col min="9731" max="9731" width="1.83203125" style="86" customWidth="1"/>
    <col min="9732" max="9732" width="20.83203125" style="86" customWidth="1"/>
    <col min="9733" max="9733" width="14.83203125" style="86" customWidth="1"/>
    <col min="9734" max="9734" width="31.6640625" style="86" customWidth="1"/>
    <col min="9735" max="9735" width="14.5" style="86" customWidth="1"/>
    <col min="9736" max="9736" width="17.83203125" style="86" customWidth="1"/>
    <col min="9737" max="9737" width="18.83203125" style="86" customWidth="1"/>
    <col min="9738" max="9739" width="18.5" style="86" customWidth="1"/>
    <col min="9740" max="9740" width="17" style="86" bestFit="1" customWidth="1"/>
    <col min="9741" max="9741" width="17" style="86" customWidth="1"/>
    <col min="9742" max="9742" width="17" style="86" bestFit="1" customWidth="1"/>
    <col min="9743" max="9743" width="18.5" style="86" customWidth="1"/>
    <col min="9744" max="9744" width="17" style="86" customWidth="1"/>
    <col min="9745" max="9745" width="16.33203125" style="86" customWidth="1"/>
    <col min="9746" max="9746" width="15.6640625" style="86" bestFit="1" customWidth="1"/>
    <col min="9747" max="9984" width="12" style="86"/>
    <col min="9985" max="9985" width="2.5" style="86" customWidth="1"/>
    <col min="9986" max="9986" width="4.33203125" style="86" customWidth="1"/>
    <col min="9987" max="9987" width="1.83203125" style="86" customWidth="1"/>
    <col min="9988" max="9988" width="20.83203125" style="86" customWidth="1"/>
    <col min="9989" max="9989" width="14.83203125" style="86" customWidth="1"/>
    <col min="9990" max="9990" width="31.6640625" style="86" customWidth="1"/>
    <col min="9991" max="9991" width="14.5" style="86" customWidth="1"/>
    <col min="9992" max="9992" width="17.83203125" style="86" customWidth="1"/>
    <col min="9993" max="9993" width="18.83203125" style="86" customWidth="1"/>
    <col min="9994" max="9995" width="18.5" style="86" customWidth="1"/>
    <col min="9996" max="9996" width="17" style="86" bestFit="1" customWidth="1"/>
    <col min="9997" max="9997" width="17" style="86" customWidth="1"/>
    <col min="9998" max="9998" width="17" style="86" bestFit="1" customWidth="1"/>
    <col min="9999" max="9999" width="18.5" style="86" customWidth="1"/>
    <col min="10000" max="10000" width="17" style="86" customWidth="1"/>
    <col min="10001" max="10001" width="16.33203125" style="86" customWidth="1"/>
    <col min="10002" max="10002" width="15.6640625" style="86" bestFit="1" customWidth="1"/>
    <col min="10003" max="10240" width="12" style="86"/>
    <col min="10241" max="10241" width="2.5" style="86" customWidth="1"/>
    <col min="10242" max="10242" width="4.33203125" style="86" customWidth="1"/>
    <col min="10243" max="10243" width="1.83203125" style="86" customWidth="1"/>
    <col min="10244" max="10244" width="20.83203125" style="86" customWidth="1"/>
    <col min="10245" max="10245" width="14.83203125" style="86" customWidth="1"/>
    <col min="10246" max="10246" width="31.6640625" style="86" customWidth="1"/>
    <col min="10247" max="10247" width="14.5" style="86" customWidth="1"/>
    <col min="10248" max="10248" width="17.83203125" style="86" customWidth="1"/>
    <col min="10249" max="10249" width="18.83203125" style="86" customWidth="1"/>
    <col min="10250" max="10251" width="18.5" style="86" customWidth="1"/>
    <col min="10252" max="10252" width="17" style="86" bestFit="1" customWidth="1"/>
    <col min="10253" max="10253" width="17" style="86" customWidth="1"/>
    <col min="10254" max="10254" width="17" style="86" bestFit="1" customWidth="1"/>
    <col min="10255" max="10255" width="18.5" style="86" customWidth="1"/>
    <col min="10256" max="10256" width="17" style="86" customWidth="1"/>
    <col min="10257" max="10257" width="16.33203125" style="86" customWidth="1"/>
    <col min="10258" max="10258" width="15.6640625" style="86" bestFit="1" customWidth="1"/>
    <col min="10259" max="10496" width="12" style="86"/>
    <col min="10497" max="10497" width="2.5" style="86" customWidth="1"/>
    <col min="10498" max="10498" width="4.33203125" style="86" customWidth="1"/>
    <col min="10499" max="10499" width="1.83203125" style="86" customWidth="1"/>
    <col min="10500" max="10500" width="20.83203125" style="86" customWidth="1"/>
    <col min="10501" max="10501" width="14.83203125" style="86" customWidth="1"/>
    <col min="10502" max="10502" width="31.6640625" style="86" customWidth="1"/>
    <col min="10503" max="10503" width="14.5" style="86" customWidth="1"/>
    <col min="10504" max="10504" width="17.83203125" style="86" customWidth="1"/>
    <col min="10505" max="10505" width="18.83203125" style="86" customWidth="1"/>
    <col min="10506" max="10507" width="18.5" style="86" customWidth="1"/>
    <col min="10508" max="10508" width="17" style="86" bestFit="1" customWidth="1"/>
    <col min="10509" max="10509" width="17" style="86" customWidth="1"/>
    <col min="10510" max="10510" width="17" style="86" bestFit="1" customWidth="1"/>
    <col min="10511" max="10511" width="18.5" style="86" customWidth="1"/>
    <col min="10512" max="10512" width="17" style="86" customWidth="1"/>
    <col min="10513" max="10513" width="16.33203125" style="86" customWidth="1"/>
    <col min="10514" max="10514" width="15.6640625" style="86" bestFit="1" customWidth="1"/>
    <col min="10515" max="10752" width="12" style="86"/>
    <col min="10753" max="10753" width="2.5" style="86" customWidth="1"/>
    <col min="10754" max="10754" width="4.33203125" style="86" customWidth="1"/>
    <col min="10755" max="10755" width="1.83203125" style="86" customWidth="1"/>
    <col min="10756" max="10756" width="20.83203125" style="86" customWidth="1"/>
    <col min="10757" max="10757" width="14.83203125" style="86" customWidth="1"/>
    <col min="10758" max="10758" width="31.6640625" style="86" customWidth="1"/>
    <col min="10759" max="10759" width="14.5" style="86" customWidth="1"/>
    <col min="10760" max="10760" width="17.83203125" style="86" customWidth="1"/>
    <col min="10761" max="10761" width="18.83203125" style="86" customWidth="1"/>
    <col min="10762" max="10763" width="18.5" style="86" customWidth="1"/>
    <col min="10764" max="10764" width="17" style="86" bestFit="1" customWidth="1"/>
    <col min="10765" max="10765" width="17" style="86" customWidth="1"/>
    <col min="10766" max="10766" width="17" style="86" bestFit="1" customWidth="1"/>
    <col min="10767" max="10767" width="18.5" style="86" customWidth="1"/>
    <col min="10768" max="10768" width="17" style="86" customWidth="1"/>
    <col min="10769" max="10769" width="16.33203125" style="86" customWidth="1"/>
    <col min="10770" max="10770" width="15.6640625" style="86" bestFit="1" customWidth="1"/>
    <col min="10771" max="11008" width="12" style="86"/>
    <col min="11009" max="11009" width="2.5" style="86" customWidth="1"/>
    <col min="11010" max="11010" width="4.33203125" style="86" customWidth="1"/>
    <col min="11011" max="11011" width="1.83203125" style="86" customWidth="1"/>
    <col min="11012" max="11012" width="20.83203125" style="86" customWidth="1"/>
    <col min="11013" max="11013" width="14.83203125" style="86" customWidth="1"/>
    <col min="11014" max="11014" width="31.6640625" style="86" customWidth="1"/>
    <col min="11015" max="11015" width="14.5" style="86" customWidth="1"/>
    <col min="11016" max="11016" width="17.83203125" style="86" customWidth="1"/>
    <col min="11017" max="11017" width="18.83203125" style="86" customWidth="1"/>
    <col min="11018" max="11019" width="18.5" style="86" customWidth="1"/>
    <col min="11020" max="11020" width="17" style="86" bestFit="1" customWidth="1"/>
    <col min="11021" max="11021" width="17" style="86" customWidth="1"/>
    <col min="11022" max="11022" width="17" style="86" bestFit="1" customWidth="1"/>
    <col min="11023" max="11023" width="18.5" style="86" customWidth="1"/>
    <col min="11024" max="11024" width="17" style="86" customWidth="1"/>
    <col min="11025" max="11025" width="16.33203125" style="86" customWidth="1"/>
    <col min="11026" max="11026" width="15.6640625" style="86" bestFit="1" customWidth="1"/>
    <col min="11027" max="11264" width="12" style="86"/>
    <col min="11265" max="11265" width="2.5" style="86" customWidth="1"/>
    <col min="11266" max="11266" width="4.33203125" style="86" customWidth="1"/>
    <col min="11267" max="11267" width="1.83203125" style="86" customWidth="1"/>
    <col min="11268" max="11268" width="20.83203125" style="86" customWidth="1"/>
    <col min="11269" max="11269" width="14.83203125" style="86" customWidth="1"/>
    <col min="11270" max="11270" width="31.6640625" style="86" customWidth="1"/>
    <col min="11271" max="11271" width="14.5" style="86" customWidth="1"/>
    <col min="11272" max="11272" width="17.83203125" style="86" customWidth="1"/>
    <col min="11273" max="11273" width="18.83203125" style="86" customWidth="1"/>
    <col min="11274" max="11275" width="18.5" style="86" customWidth="1"/>
    <col min="11276" max="11276" width="17" style="86" bestFit="1" customWidth="1"/>
    <col min="11277" max="11277" width="17" style="86" customWidth="1"/>
    <col min="11278" max="11278" width="17" style="86" bestFit="1" customWidth="1"/>
    <col min="11279" max="11279" width="18.5" style="86" customWidth="1"/>
    <col min="11280" max="11280" width="17" style="86" customWidth="1"/>
    <col min="11281" max="11281" width="16.33203125" style="86" customWidth="1"/>
    <col min="11282" max="11282" width="15.6640625" style="86" bestFit="1" customWidth="1"/>
    <col min="11283" max="11520" width="12" style="86"/>
    <col min="11521" max="11521" width="2.5" style="86" customWidth="1"/>
    <col min="11522" max="11522" width="4.33203125" style="86" customWidth="1"/>
    <col min="11523" max="11523" width="1.83203125" style="86" customWidth="1"/>
    <col min="11524" max="11524" width="20.83203125" style="86" customWidth="1"/>
    <col min="11525" max="11525" width="14.83203125" style="86" customWidth="1"/>
    <col min="11526" max="11526" width="31.6640625" style="86" customWidth="1"/>
    <col min="11527" max="11527" width="14.5" style="86" customWidth="1"/>
    <col min="11528" max="11528" width="17.83203125" style="86" customWidth="1"/>
    <col min="11529" max="11529" width="18.83203125" style="86" customWidth="1"/>
    <col min="11530" max="11531" width="18.5" style="86" customWidth="1"/>
    <col min="11532" max="11532" width="17" style="86" bestFit="1" customWidth="1"/>
    <col min="11533" max="11533" width="17" style="86" customWidth="1"/>
    <col min="11534" max="11534" width="17" style="86" bestFit="1" customWidth="1"/>
    <col min="11535" max="11535" width="18.5" style="86" customWidth="1"/>
    <col min="11536" max="11536" width="17" style="86" customWidth="1"/>
    <col min="11537" max="11537" width="16.33203125" style="86" customWidth="1"/>
    <col min="11538" max="11538" width="15.6640625" style="86" bestFit="1" customWidth="1"/>
    <col min="11539" max="11776" width="12" style="86"/>
    <col min="11777" max="11777" width="2.5" style="86" customWidth="1"/>
    <col min="11778" max="11778" width="4.33203125" style="86" customWidth="1"/>
    <col min="11779" max="11779" width="1.83203125" style="86" customWidth="1"/>
    <col min="11780" max="11780" width="20.83203125" style="86" customWidth="1"/>
    <col min="11781" max="11781" width="14.83203125" style="86" customWidth="1"/>
    <col min="11782" max="11782" width="31.6640625" style="86" customWidth="1"/>
    <col min="11783" max="11783" width="14.5" style="86" customWidth="1"/>
    <col min="11784" max="11784" width="17.83203125" style="86" customWidth="1"/>
    <col min="11785" max="11785" width="18.83203125" style="86" customWidth="1"/>
    <col min="11786" max="11787" width="18.5" style="86" customWidth="1"/>
    <col min="11788" max="11788" width="17" style="86" bestFit="1" customWidth="1"/>
    <col min="11789" max="11789" width="17" style="86" customWidth="1"/>
    <col min="11790" max="11790" width="17" style="86" bestFit="1" customWidth="1"/>
    <col min="11791" max="11791" width="18.5" style="86" customWidth="1"/>
    <col min="11792" max="11792" width="17" style="86" customWidth="1"/>
    <col min="11793" max="11793" width="16.33203125" style="86" customWidth="1"/>
    <col min="11794" max="11794" width="15.6640625" style="86" bestFit="1" customWidth="1"/>
    <col min="11795" max="12032" width="12" style="86"/>
    <col min="12033" max="12033" width="2.5" style="86" customWidth="1"/>
    <col min="12034" max="12034" width="4.33203125" style="86" customWidth="1"/>
    <col min="12035" max="12035" width="1.83203125" style="86" customWidth="1"/>
    <col min="12036" max="12036" width="20.83203125" style="86" customWidth="1"/>
    <col min="12037" max="12037" width="14.83203125" style="86" customWidth="1"/>
    <col min="12038" max="12038" width="31.6640625" style="86" customWidth="1"/>
    <col min="12039" max="12039" width="14.5" style="86" customWidth="1"/>
    <col min="12040" max="12040" width="17.83203125" style="86" customWidth="1"/>
    <col min="12041" max="12041" width="18.83203125" style="86" customWidth="1"/>
    <col min="12042" max="12043" width="18.5" style="86" customWidth="1"/>
    <col min="12044" max="12044" width="17" style="86" bestFit="1" customWidth="1"/>
    <col min="12045" max="12045" width="17" style="86" customWidth="1"/>
    <col min="12046" max="12046" width="17" style="86" bestFit="1" customWidth="1"/>
    <col min="12047" max="12047" width="18.5" style="86" customWidth="1"/>
    <col min="12048" max="12048" width="17" style="86" customWidth="1"/>
    <col min="12049" max="12049" width="16.33203125" style="86" customWidth="1"/>
    <col min="12050" max="12050" width="15.6640625" style="86" bestFit="1" customWidth="1"/>
    <col min="12051" max="12288" width="12" style="86"/>
    <col min="12289" max="12289" width="2.5" style="86" customWidth="1"/>
    <col min="12290" max="12290" width="4.33203125" style="86" customWidth="1"/>
    <col min="12291" max="12291" width="1.83203125" style="86" customWidth="1"/>
    <col min="12292" max="12292" width="20.83203125" style="86" customWidth="1"/>
    <col min="12293" max="12293" width="14.83203125" style="86" customWidth="1"/>
    <col min="12294" max="12294" width="31.6640625" style="86" customWidth="1"/>
    <col min="12295" max="12295" width="14.5" style="86" customWidth="1"/>
    <col min="12296" max="12296" width="17.83203125" style="86" customWidth="1"/>
    <col min="12297" max="12297" width="18.83203125" style="86" customWidth="1"/>
    <col min="12298" max="12299" width="18.5" style="86" customWidth="1"/>
    <col min="12300" max="12300" width="17" style="86" bestFit="1" customWidth="1"/>
    <col min="12301" max="12301" width="17" style="86" customWidth="1"/>
    <col min="12302" max="12302" width="17" style="86" bestFit="1" customWidth="1"/>
    <col min="12303" max="12303" width="18.5" style="86" customWidth="1"/>
    <col min="12304" max="12304" width="17" style="86" customWidth="1"/>
    <col min="12305" max="12305" width="16.33203125" style="86" customWidth="1"/>
    <col min="12306" max="12306" width="15.6640625" style="86" bestFit="1" customWidth="1"/>
    <col min="12307" max="12544" width="12" style="86"/>
    <col min="12545" max="12545" width="2.5" style="86" customWidth="1"/>
    <col min="12546" max="12546" width="4.33203125" style="86" customWidth="1"/>
    <col min="12547" max="12547" width="1.83203125" style="86" customWidth="1"/>
    <col min="12548" max="12548" width="20.83203125" style="86" customWidth="1"/>
    <col min="12549" max="12549" width="14.83203125" style="86" customWidth="1"/>
    <col min="12550" max="12550" width="31.6640625" style="86" customWidth="1"/>
    <col min="12551" max="12551" width="14.5" style="86" customWidth="1"/>
    <col min="12552" max="12552" width="17.83203125" style="86" customWidth="1"/>
    <col min="12553" max="12553" width="18.83203125" style="86" customWidth="1"/>
    <col min="12554" max="12555" width="18.5" style="86" customWidth="1"/>
    <col min="12556" max="12556" width="17" style="86" bestFit="1" customWidth="1"/>
    <col min="12557" max="12557" width="17" style="86" customWidth="1"/>
    <col min="12558" max="12558" width="17" style="86" bestFit="1" customWidth="1"/>
    <col min="12559" max="12559" width="18.5" style="86" customWidth="1"/>
    <col min="12560" max="12560" width="17" style="86" customWidth="1"/>
    <col min="12561" max="12561" width="16.33203125" style="86" customWidth="1"/>
    <col min="12562" max="12562" width="15.6640625" style="86" bestFit="1" customWidth="1"/>
    <col min="12563" max="12800" width="12" style="86"/>
    <col min="12801" max="12801" width="2.5" style="86" customWidth="1"/>
    <col min="12802" max="12802" width="4.33203125" style="86" customWidth="1"/>
    <col min="12803" max="12803" width="1.83203125" style="86" customWidth="1"/>
    <col min="12804" max="12804" width="20.83203125" style="86" customWidth="1"/>
    <col min="12805" max="12805" width="14.83203125" style="86" customWidth="1"/>
    <col min="12806" max="12806" width="31.6640625" style="86" customWidth="1"/>
    <col min="12807" max="12807" width="14.5" style="86" customWidth="1"/>
    <col min="12808" max="12808" width="17.83203125" style="86" customWidth="1"/>
    <col min="12809" max="12809" width="18.83203125" style="86" customWidth="1"/>
    <col min="12810" max="12811" width="18.5" style="86" customWidth="1"/>
    <col min="12812" max="12812" width="17" style="86" bestFit="1" customWidth="1"/>
    <col min="12813" max="12813" width="17" style="86" customWidth="1"/>
    <col min="12814" max="12814" width="17" style="86" bestFit="1" customWidth="1"/>
    <col min="12815" max="12815" width="18.5" style="86" customWidth="1"/>
    <col min="12816" max="12816" width="17" style="86" customWidth="1"/>
    <col min="12817" max="12817" width="16.33203125" style="86" customWidth="1"/>
    <col min="12818" max="12818" width="15.6640625" style="86" bestFit="1" customWidth="1"/>
    <col min="12819" max="13056" width="12" style="86"/>
    <col min="13057" max="13057" width="2.5" style="86" customWidth="1"/>
    <col min="13058" max="13058" width="4.33203125" style="86" customWidth="1"/>
    <col min="13059" max="13059" width="1.83203125" style="86" customWidth="1"/>
    <col min="13060" max="13060" width="20.83203125" style="86" customWidth="1"/>
    <col min="13061" max="13061" width="14.83203125" style="86" customWidth="1"/>
    <col min="13062" max="13062" width="31.6640625" style="86" customWidth="1"/>
    <col min="13063" max="13063" width="14.5" style="86" customWidth="1"/>
    <col min="13064" max="13064" width="17.83203125" style="86" customWidth="1"/>
    <col min="13065" max="13065" width="18.83203125" style="86" customWidth="1"/>
    <col min="13066" max="13067" width="18.5" style="86" customWidth="1"/>
    <col min="13068" max="13068" width="17" style="86" bestFit="1" customWidth="1"/>
    <col min="13069" max="13069" width="17" style="86" customWidth="1"/>
    <col min="13070" max="13070" width="17" style="86" bestFit="1" customWidth="1"/>
    <col min="13071" max="13071" width="18.5" style="86" customWidth="1"/>
    <col min="13072" max="13072" width="17" style="86" customWidth="1"/>
    <col min="13073" max="13073" width="16.33203125" style="86" customWidth="1"/>
    <col min="13074" max="13074" width="15.6640625" style="86" bestFit="1" customWidth="1"/>
    <col min="13075" max="13312" width="12" style="86"/>
    <col min="13313" max="13313" width="2.5" style="86" customWidth="1"/>
    <col min="13314" max="13314" width="4.33203125" style="86" customWidth="1"/>
    <col min="13315" max="13315" width="1.83203125" style="86" customWidth="1"/>
    <col min="13316" max="13316" width="20.83203125" style="86" customWidth="1"/>
    <col min="13317" max="13317" width="14.83203125" style="86" customWidth="1"/>
    <col min="13318" max="13318" width="31.6640625" style="86" customWidth="1"/>
    <col min="13319" max="13319" width="14.5" style="86" customWidth="1"/>
    <col min="13320" max="13320" width="17.83203125" style="86" customWidth="1"/>
    <col min="13321" max="13321" width="18.83203125" style="86" customWidth="1"/>
    <col min="13322" max="13323" width="18.5" style="86" customWidth="1"/>
    <col min="13324" max="13324" width="17" style="86" bestFit="1" customWidth="1"/>
    <col min="13325" max="13325" width="17" style="86" customWidth="1"/>
    <col min="13326" max="13326" width="17" style="86" bestFit="1" customWidth="1"/>
    <col min="13327" max="13327" width="18.5" style="86" customWidth="1"/>
    <col min="13328" max="13328" width="17" style="86" customWidth="1"/>
    <col min="13329" max="13329" width="16.33203125" style="86" customWidth="1"/>
    <col min="13330" max="13330" width="15.6640625" style="86" bestFit="1" customWidth="1"/>
    <col min="13331" max="13568" width="12" style="86"/>
    <col min="13569" max="13569" width="2.5" style="86" customWidth="1"/>
    <col min="13570" max="13570" width="4.33203125" style="86" customWidth="1"/>
    <col min="13571" max="13571" width="1.83203125" style="86" customWidth="1"/>
    <col min="13572" max="13572" width="20.83203125" style="86" customWidth="1"/>
    <col min="13573" max="13573" width="14.83203125" style="86" customWidth="1"/>
    <col min="13574" max="13574" width="31.6640625" style="86" customWidth="1"/>
    <col min="13575" max="13575" width="14.5" style="86" customWidth="1"/>
    <col min="13576" max="13576" width="17.83203125" style="86" customWidth="1"/>
    <col min="13577" max="13577" width="18.83203125" style="86" customWidth="1"/>
    <col min="13578" max="13579" width="18.5" style="86" customWidth="1"/>
    <col min="13580" max="13580" width="17" style="86" bestFit="1" customWidth="1"/>
    <col min="13581" max="13581" width="17" style="86" customWidth="1"/>
    <col min="13582" max="13582" width="17" style="86" bestFit="1" customWidth="1"/>
    <col min="13583" max="13583" width="18.5" style="86" customWidth="1"/>
    <col min="13584" max="13584" width="17" style="86" customWidth="1"/>
    <col min="13585" max="13585" width="16.33203125" style="86" customWidth="1"/>
    <col min="13586" max="13586" width="15.6640625" style="86" bestFit="1" customWidth="1"/>
    <col min="13587" max="13824" width="12" style="86"/>
    <col min="13825" max="13825" width="2.5" style="86" customWidth="1"/>
    <col min="13826" max="13826" width="4.33203125" style="86" customWidth="1"/>
    <col min="13827" max="13827" width="1.83203125" style="86" customWidth="1"/>
    <col min="13828" max="13828" width="20.83203125" style="86" customWidth="1"/>
    <col min="13829" max="13829" width="14.83203125" style="86" customWidth="1"/>
    <col min="13830" max="13830" width="31.6640625" style="86" customWidth="1"/>
    <col min="13831" max="13831" width="14.5" style="86" customWidth="1"/>
    <col min="13832" max="13832" width="17.83203125" style="86" customWidth="1"/>
    <col min="13833" max="13833" width="18.83203125" style="86" customWidth="1"/>
    <col min="13834" max="13835" width="18.5" style="86" customWidth="1"/>
    <col min="13836" max="13836" width="17" style="86" bestFit="1" customWidth="1"/>
    <col min="13837" max="13837" width="17" style="86" customWidth="1"/>
    <col min="13838" max="13838" width="17" style="86" bestFit="1" customWidth="1"/>
    <col min="13839" max="13839" width="18.5" style="86" customWidth="1"/>
    <col min="13840" max="13840" width="17" style="86" customWidth="1"/>
    <col min="13841" max="13841" width="16.33203125" style="86" customWidth="1"/>
    <col min="13842" max="13842" width="15.6640625" style="86" bestFit="1" customWidth="1"/>
    <col min="13843" max="14080" width="12" style="86"/>
    <col min="14081" max="14081" width="2.5" style="86" customWidth="1"/>
    <col min="14082" max="14082" width="4.33203125" style="86" customWidth="1"/>
    <col min="14083" max="14083" width="1.83203125" style="86" customWidth="1"/>
    <col min="14084" max="14084" width="20.83203125" style="86" customWidth="1"/>
    <col min="14085" max="14085" width="14.83203125" style="86" customWidth="1"/>
    <col min="14086" max="14086" width="31.6640625" style="86" customWidth="1"/>
    <col min="14087" max="14087" width="14.5" style="86" customWidth="1"/>
    <col min="14088" max="14088" width="17.83203125" style="86" customWidth="1"/>
    <col min="14089" max="14089" width="18.83203125" style="86" customWidth="1"/>
    <col min="14090" max="14091" width="18.5" style="86" customWidth="1"/>
    <col min="14092" max="14092" width="17" style="86" bestFit="1" customWidth="1"/>
    <col min="14093" max="14093" width="17" style="86" customWidth="1"/>
    <col min="14094" max="14094" width="17" style="86" bestFit="1" customWidth="1"/>
    <col min="14095" max="14095" width="18.5" style="86" customWidth="1"/>
    <col min="14096" max="14096" width="17" style="86" customWidth="1"/>
    <col min="14097" max="14097" width="16.33203125" style="86" customWidth="1"/>
    <col min="14098" max="14098" width="15.6640625" style="86" bestFit="1" customWidth="1"/>
    <col min="14099" max="14336" width="12" style="86"/>
    <col min="14337" max="14337" width="2.5" style="86" customWidth="1"/>
    <col min="14338" max="14338" width="4.33203125" style="86" customWidth="1"/>
    <col min="14339" max="14339" width="1.83203125" style="86" customWidth="1"/>
    <col min="14340" max="14340" width="20.83203125" style="86" customWidth="1"/>
    <col min="14341" max="14341" width="14.83203125" style="86" customWidth="1"/>
    <col min="14342" max="14342" width="31.6640625" style="86" customWidth="1"/>
    <col min="14343" max="14343" width="14.5" style="86" customWidth="1"/>
    <col min="14344" max="14344" width="17.83203125" style="86" customWidth="1"/>
    <col min="14345" max="14345" width="18.83203125" style="86" customWidth="1"/>
    <col min="14346" max="14347" width="18.5" style="86" customWidth="1"/>
    <col min="14348" max="14348" width="17" style="86" bestFit="1" customWidth="1"/>
    <col min="14349" max="14349" width="17" style="86" customWidth="1"/>
    <col min="14350" max="14350" width="17" style="86" bestFit="1" customWidth="1"/>
    <col min="14351" max="14351" width="18.5" style="86" customWidth="1"/>
    <col min="14352" max="14352" width="17" style="86" customWidth="1"/>
    <col min="14353" max="14353" width="16.33203125" style="86" customWidth="1"/>
    <col min="14354" max="14354" width="15.6640625" style="86" bestFit="1" customWidth="1"/>
    <col min="14355" max="14592" width="12" style="86"/>
    <col min="14593" max="14593" width="2.5" style="86" customWidth="1"/>
    <col min="14594" max="14594" width="4.33203125" style="86" customWidth="1"/>
    <col min="14595" max="14595" width="1.83203125" style="86" customWidth="1"/>
    <col min="14596" max="14596" width="20.83203125" style="86" customWidth="1"/>
    <col min="14597" max="14597" width="14.83203125" style="86" customWidth="1"/>
    <col min="14598" max="14598" width="31.6640625" style="86" customWidth="1"/>
    <col min="14599" max="14599" width="14.5" style="86" customWidth="1"/>
    <col min="14600" max="14600" width="17.83203125" style="86" customWidth="1"/>
    <col min="14601" max="14601" width="18.83203125" style="86" customWidth="1"/>
    <col min="14602" max="14603" width="18.5" style="86" customWidth="1"/>
    <col min="14604" max="14604" width="17" style="86" bestFit="1" customWidth="1"/>
    <col min="14605" max="14605" width="17" style="86" customWidth="1"/>
    <col min="14606" max="14606" width="17" style="86" bestFit="1" customWidth="1"/>
    <col min="14607" max="14607" width="18.5" style="86" customWidth="1"/>
    <col min="14608" max="14608" width="17" style="86" customWidth="1"/>
    <col min="14609" max="14609" width="16.33203125" style="86" customWidth="1"/>
    <col min="14610" max="14610" width="15.6640625" style="86" bestFit="1" customWidth="1"/>
    <col min="14611" max="14848" width="12" style="86"/>
    <col min="14849" max="14849" width="2.5" style="86" customWidth="1"/>
    <col min="14850" max="14850" width="4.33203125" style="86" customWidth="1"/>
    <col min="14851" max="14851" width="1.83203125" style="86" customWidth="1"/>
    <col min="14852" max="14852" width="20.83203125" style="86" customWidth="1"/>
    <col min="14853" max="14853" width="14.83203125" style="86" customWidth="1"/>
    <col min="14854" max="14854" width="31.6640625" style="86" customWidth="1"/>
    <col min="14855" max="14855" width="14.5" style="86" customWidth="1"/>
    <col min="14856" max="14856" width="17.83203125" style="86" customWidth="1"/>
    <col min="14857" max="14857" width="18.83203125" style="86" customWidth="1"/>
    <col min="14858" max="14859" width="18.5" style="86" customWidth="1"/>
    <col min="14860" max="14860" width="17" style="86" bestFit="1" customWidth="1"/>
    <col min="14861" max="14861" width="17" style="86" customWidth="1"/>
    <col min="14862" max="14862" width="17" style="86" bestFit="1" customWidth="1"/>
    <col min="14863" max="14863" width="18.5" style="86" customWidth="1"/>
    <col min="14864" max="14864" width="17" style="86" customWidth="1"/>
    <col min="14865" max="14865" width="16.33203125" style="86" customWidth="1"/>
    <col min="14866" max="14866" width="15.6640625" style="86" bestFit="1" customWidth="1"/>
    <col min="14867" max="15104" width="12" style="86"/>
    <col min="15105" max="15105" width="2.5" style="86" customWidth="1"/>
    <col min="15106" max="15106" width="4.33203125" style="86" customWidth="1"/>
    <col min="15107" max="15107" width="1.83203125" style="86" customWidth="1"/>
    <col min="15108" max="15108" width="20.83203125" style="86" customWidth="1"/>
    <col min="15109" max="15109" width="14.83203125" style="86" customWidth="1"/>
    <col min="15110" max="15110" width="31.6640625" style="86" customWidth="1"/>
    <col min="15111" max="15111" width="14.5" style="86" customWidth="1"/>
    <col min="15112" max="15112" width="17.83203125" style="86" customWidth="1"/>
    <col min="15113" max="15113" width="18.83203125" style="86" customWidth="1"/>
    <col min="15114" max="15115" width="18.5" style="86" customWidth="1"/>
    <col min="15116" max="15116" width="17" style="86" bestFit="1" customWidth="1"/>
    <col min="15117" max="15117" width="17" style="86" customWidth="1"/>
    <col min="15118" max="15118" width="17" style="86" bestFit="1" customWidth="1"/>
    <col min="15119" max="15119" width="18.5" style="86" customWidth="1"/>
    <col min="15120" max="15120" width="17" style="86" customWidth="1"/>
    <col min="15121" max="15121" width="16.33203125" style="86" customWidth="1"/>
    <col min="15122" max="15122" width="15.6640625" style="86" bestFit="1" customWidth="1"/>
    <col min="15123" max="15360" width="12" style="86"/>
    <col min="15361" max="15361" width="2.5" style="86" customWidth="1"/>
    <col min="15362" max="15362" width="4.33203125" style="86" customWidth="1"/>
    <col min="15363" max="15363" width="1.83203125" style="86" customWidth="1"/>
    <col min="15364" max="15364" width="20.83203125" style="86" customWidth="1"/>
    <col min="15365" max="15365" width="14.83203125" style="86" customWidth="1"/>
    <col min="15366" max="15366" width="31.6640625" style="86" customWidth="1"/>
    <col min="15367" max="15367" width="14.5" style="86" customWidth="1"/>
    <col min="15368" max="15368" width="17.83203125" style="86" customWidth="1"/>
    <col min="15369" max="15369" width="18.83203125" style="86" customWidth="1"/>
    <col min="15370" max="15371" width="18.5" style="86" customWidth="1"/>
    <col min="15372" max="15372" width="17" style="86" bestFit="1" customWidth="1"/>
    <col min="15373" max="15373" width="17" style="86" customWidth="1"/>
    <col min="15374" max="15374" width="17" style="86" bestFit="1" customWidth="1"/>
    <col min="15375" max="15375" width="18.5" style="86" customWidth="1"/>
    <col min="15376" max="15376" width="17" style="86" customWidth="1"/>
    <col min="15377" max="15377" width="16.33203125" style="86" customWidth="1"/>
    <col min="15378" max="15378" width="15.6640625" style="86" bestFit="1" customWidth="1"/>
    <col min="15379" max="15616" width="12" style="86"/>
    <col min="15617" max="15617" width="2.5" style="86" customWidth="1"/>
    <col min="15618" max="15618" width="4.33203125" style="86" customWidth="1"/>
    <col min="15619" max="15619" width="1.83203125" style="86" customWidth="1"/>
    <col min="15620" max="15620" width="20.83203125" style="86" customWidth="1"/>
    <col min="15621" max="15621" width="14.83203125" style="86" customWidth="1"/>
    <col min="15622" max="15622" width="31.6640625" style="86" customWidth="1"/>
    <col min="15623" max="15623" width="14.5" style="86" customWidth="1"/>
    <col min="15624" max="15624" width="17.83203125" style="86" customWidth="1"/>
    <col min="15625" max="15625" width="18.83203125" style="86" customWidth="1"/>
    <col min="15626" max="15627" width="18.5" style="86" customWidth="1"/>
    <col min="15628" max="15628" width="17" style="86" bestFit="1" customWidth="1"/>
    <col min="15629" max="15629" width="17" style="86" customWidth="1"/>
    <col min="15630" max="15630" width="17" style="86" bestFit="1" customWidth="1"/>
    <col min="15631" max="15631" width="18.5" style="86" customWidth="1"/>
    <col min="15632" max="15632" width="17" style="86" customWidth="1"/>
    <col min="15633" max="15633" width="16.33203125" style="86" customWidth="1"/>
    <col min="15634" max="15634" width="15.6640625" style="86" bestFit="1" customWidth="1"/>
    <col min="15635" max="15872" width="12" style="86"/>
    <col min="15873" max="15873" width="2.5" style="86" customWidth="1"/>
    <col min="15874" max="15874" width="4.33203125" style="86" customWidth="1"/>
    <col min="15875" max="15875" width="1.83203125" style="86" customWidth="1"/>
    <col min="15876" max="15876" width="20.83203125" style="86" customWidth="1"/>
    <col min="15877" max="15877" width="14.83203125" style="86" customWidth="1"/>
    <col min="15878" max="15878" width="31.6640625" style="86" customWidth="1"/>
    <col min="15879" max="15879" width="14.5" style="86" customWidth="1"/>
    <col min="15880" max="15880" width="17.83203125" style="86" customWidth="1"/>
    <col min="15881" max="15881" width="18.83203125" style="86" customWidth="1"/>
    <col min="15882" max="15883" width="18.5" style="86" customWidth="1"/>
    <col min="15884" max="15884" width="17" style="86" bestFit="1" customWidth="1"/>
    <col min="15885" max="15885" width="17" style="86" customWidth="1"/>
    <col min="15886" max="15886" width="17" style="86" bestFit="1" customWidth="1"/>
    <col min="15887" max="15887" width="18.5" style="86" customWidth="1"/>
    <col min="15888" max="15888" width="17" style="86" customWidth="1"/>
    <col min="15889" max="15889" width="16.33203125" style="86" customWidth="1"/>
    <col min="15890" max="15890" width="15.6640625" style="86" bestFit="1" customWidth="1"/>
    <col min="15891" max="16128" width="12" style="86"/>
    <col min="16129" max="16129" width="2.5" style="86" customWidth="1"/>
    <col min="16130" max="16130" width="4.33203125" style="86" customWidth="1"/>
    <col min="16131" max="16131" width="1.83203125" style="86" customWidth="1"/>
    <col min="16132" max="16132" width="20.83203125" style="86" customWidth="1"/>
    <col min="16133" max="16133" width="14.83203125" style="86" customWidth="1"/>
    <col min="16134" max="16134" width="31.6640625" style="86" customWidth="1"/>
    <col min="16135" max="16135" width="14.5" style="86" customWidth="1"/>
    <col min="16136" max="16136" width="17.83203125" style="86" customWidth="1"/>
    <col min="16137" max="16137" width="18.83203125" style="86" customWidth="1"/>
    <col min="16138" max="16139" width="18.5" style="86" customWidth="1"/>
    <col min="16140" max="16140" width="17" style="86" bestFit="1" customWidth="1"/>
    <col min="16141" max="16141" width="17" style="86" customWidth="1"/>
    <col min="16142" max="16142" width="17" style="86" bestFit="1" customWidth="1"/>
    <col min="16143" max="16143" width="18.5" style="86" customWidth="1"/>
    <col min="16144" max="16144" width="17" style="86" customWidth="1"/>
    <col min="16145" max="16145" width="16.33203125" style="86" customWidth="1"/>
    <col min="16146" max="16146" width="15.6640625" style="86" bestFit="1" customWidth="1"/>
    <col min="16147" max="16384" width="12" style="86"/>
  </cols>
  <sheetData>
    <row r="1" spans="1:13" ht="40.5" customHeight="1" x14ac:dyDescent="0.2">
      <c r="A1" s="238"/>
      <c r="B1" s="239" t="s">
        <v>350</v>
      </c>
      <c r="C1" s="240"/>
      <c r="D1" s="240"/>
      <c r="E1" s="240"/>
      <c r="F1" s="240"/>
      <c r="G1" s="240"/>
      <c r="H1" s="240"/>
      <c r="I1" s="240"/>
      <c r="J1" s="240"/>
      <c r="K1" s="240"/>
      <c r="L1" s="240"/>
      <c r="M1" s="241"/>
    </row>
    <row r="2" spans="1:13" x14ac:dyDescent="0.2">
      <c r="A2" s="238"/>
      <c r="B2" s="242" t="s">
        <v>351</v>
      </c>
      <c r="C2" s="243"/>
      <c r="D2" s="244" t="s">
        <v>352</v>
      </c>
      <c r="E2" s="245" t="s">
        <v>353</v>
      </c>
      <c r="F2" s="244" t="s">
        <v>354</v>
      </c>
      <c r="G2" s="246" t="s">
        <v>355</v>
      </c>
      <c r="H2" s="247"/>
      <c r="I2" s="247"/>
      <c r="J2" s="247"/>
      <c r="K2" s="247"/>
      <c r="L2" s="247"/>
      <c r="M2" s="248"/>
    </row>
    <row r="3" spans="1:13" x14ac:dyDescent="0.2">
      <c r="A3" s="238"/>
      <c r="B3" s="249"/>
      <c r="C3" s="250"/>
      <c r="D3" s="251"/>
      <c r="E3" s="251"/>
      <c r="F3" s="251"/>
      <c r="G3" s="252" t="s">
        <v>356</v>
      </c>
      <c r="H3" s="253" t="s">
        <v>357</v>
      </c>
      <c r="I3" s="247" t="s">
        <v>358</v>
      </c>
      <c r="J3" s="247" t="s">
        <v>359</v>
      </c>
      <c r="K3" s="247" t="s">
        <v>360</v>
      </c>
      <c r="L3" s="254" t="s">
        <v>361</v>
      </c>
      <c r="M3" s="255"/>
    </row>
    <row r="4" spans="1:13" x14ac:dyDescent="0.2">
      <c r="A4" s="238"/>
      <c r="B4" s="249"/>
      <c r="C4" s="250"/>
      <c r="D4" s="251"/>
      <c r="E4" s="251"/>
      <c r="F4" s="251"/>
      <c r="G4" s="256"/>
      <c r="H4" s="257"/>
      <c r="I4" s="258"/>
      <c r="J4" s="258"/>
      <c r="K4" s="258"/>
      <c r="L4" s="259" t="s">
        <v>362</v>
      </c>
      <c r="M4" s="244" t="s">
        <v>363</v>
      </c>
    </row>
    <row r="5" spans="1:13" x14ac:dyDescent="0.2">
      <c r="A5" s="238"/>
      <c r="B5" s="260"/>
      <c r="C5" s="261"/>
      <c r="D5" s="262"/>
      <c r="E5" s="263"/>
      <c r="F5" s="262"/>
      <c r="G5" s="264"/>
      <c r="H5" s="265"/>
      <c r="I5" s="266"/>
      <c r="J5" s="266"/>
      <c r="K5" s="266"/>
      <c r="L5" s="267"/>
      <c r="M5" s="262"/>
    </row>
    <row r="6" spans="1:13" x14ac:dyDescent="0.2">
      <c r="A6" s="268"/>
      <c r="B6" s="269" t="s">
        <v>364</v>
      </c>
      <c r="C6" s="270"/>
      <c r="D6" s="270"/>
      <c r="E6" s="271"/>
      <c r="F6" s="272"/>
      <c r="G6" s="273"/>
      <c r="H6" s="273"/>
      <c r="I6" s="273"/>
      <c r="J6" s="274"/>
      <c r="K6" s="274"/>
      <c r="L6" s="273"/>
      <c r="M6" s="275"/>
    </row>
    <row r="7" spans="1:13" ht="13.5" thickBot="1" x14ac:dyDescent="0.25">
      <c r="A7" s="268"/>
      <c r="B7" s="276"/>
      <c r="C7" s="277" t="s">
        <v>365</v>
      </c>
      <c r="D7" s="277"/>
      <c r="E7" s="271"/>
      <c r="F7" s="278"/>
      <c r="G7" s="279"/>
      <c r="H7" s="279"/>
      <c r="I7" s="279"/>
      <c r="J7" s="279"/>
      <c r="K7" s="279"/>
      <c r="L7" s="279"/>
      <c r="M7" s="280"/>
    </row>
    <row r="8" spans="1:13" x14ac:dyDescent="0.2">
      <c r="A8" s="238"/>
      <c r="B8" s="281"/>
      <c r="C8" s="282"/>
      <c r="D8" s="282"/>
      <c r="E8" s="283"/>
      <c r="F8" s="284"/>
      <c r="G8" s="285"/>
      <c r="H8" s="285"/>
      <c r="I8" s="285"/>
      <c r="J8" s="285"/>
      <c r="K8" s="285"/>
      <c r="L8" s="286"/>
      <c r="M8" s="287"/>
    </row>
    <row r="9" spans="1:13" ht="22.5" x14ac:dyDescent="0.2">
      <c r="A9" s="238"/>
      <c r="B9" s="288" t="s">
        <v>366</v>
      </c>
      <c r="C9" s="289"/>
      <c r="D9" s="290" t="s">
        <v>367</v>
      </c>
      <c r="E9" s="291">
        <v>5110</v>
      </c>
      <c r="F9" s="292" t="s">
        <v>368</v>
      </c>
      <c r="G9" s="293">
        <f t="shared" ref="G9:G78" si="0">+H9</f>
        <v>0</v>
      </c>
      <c r="H9" s="294">
        <v>0</v>
      </c>
      <c r="I9" s="294">
        <v>132985</v>
      </c>
      <c r="J9" s="294">
        <v>28485</v>
      </c>
      <c r="K9" s="294">
        <v>28485</v>
      </c>
      <c r="L9" s="295">
        <f>IFERROR(K9/H9,0)</f>
        <v>0</v>
      </c>
      <c r="M9" s="296">
        <f t="shared" ref="M9:M78" si="1">IFERROR(K9/I9,0)</f>
        <v>0.21419708989735683</v>
      </c>
    </row>
    <row r="10" spans="1:13" x14ac:dyDescent="0.2">
      <c r="A10" s="238"/>
      <c r="B10" s="288"/>
      <c r="C10" s="289"/>
      <c r="D10" s="290"/>
      <c r="E10" s="291">
        <v>5120</v>
      </c>
      <c r="F10" s="292" t="s">
        <v>369</v>
      </c>
      <c r="G10" s="293">
        <f t="shared" si="0"/>
        <v>0</v>
      </c>
      <c r="H10" s="294">
        <v>0</v>
      </c>
      <c r="I10" s="294">
        <v>79904</v>
      </c>
      <c r="J10" s="294">
        <v>39904</v>
      </c>
      <c r="K10" s="294">
        <v>39904</v>
      </c>
      <c r="L10" s="295">
        <f t="shared" ref="L10:L79" si="2">IFERROR(K10/H10,0)</f>
        <v>0</v>
      </c>
      <c r="M10" s="296">
        <f t="shared" si="1"/>
        <v>0.49939927913496196</v>
      </c>
    </row>
    <row r="11" spans="1:13" ht="22.5" x14ac:dyDescent="0.2">
      <c r="A11" s="238"/>
      <c r="B11" s="288"/>
      <c r="C11" s="289"/>
      <c r="D11" s="290"/>
      <c r="E11" s="291">
        <v>5150</v>
      </c>
      <c r="F11" s="292" t="s">
        <v>370</v>
      </c>
      <c r="G11" s="293">
        <f t="shared" si="0"/>
        <v>1608825</v>
      </c>
      <c r="H11" s="294">
        <v>1608825</v>
      </c>
      <c r="I11" s="294">
        <v>0</v>
      </c>
      <c r="J11" s="294">
        <v>0</v>
      </c>
      <c r="K11" s="294">
        <v>0</v>
      </c>
      <c r="L11" s="295">
        <f t="shared" si="2"/>
        <v>0</v>
      </c>
      <c r="M11" s="296">
        <f t="shared" si="1"/>
        <v>0</v>
      </c>
    </row>
    <row r="12" spans="1:13" ht="22.5" x14ac:dyDescent="0.2">
      <c r="A12" s="238"/>
      <c r="B12" s="288"/>
      <c r="C12" s="289"/>
      <c r="D12" s="290"/>
      <c r="E12" s="291">
        <v>5190</v>
      </c>
      <c r="F12" s="292" t="s">
        <v>371</v>
      </c>
      <c r="G12" s="293">
        <f t="shared" si="0"/>
        <v>0</v>
      </c>
      <c r="H12" s="294">
        <v>0</v>
      </c>
      <c r="I12" s="294">
        <v>67000</v>
      </c>
      <c r="J12" s="294">
        <v>0</v>
      </c>
      <c r="K12" s="294">
        <v>0</v>
      </c>
      <c r="L12" s="295">
        <f t="shared" si="2"/>
        <v>0</v>
      </c>
      <c r="M12" s="296">
        <f t="shared" si="1"/>
        <v>0</v>
      </c>
    </row>
    <row r="13" spans="1:13" x14ac:dyDescent="0.2">
      <c r="A13" s="238"/>
      <c r="B13" s="288"/>
      <c r="C13" s="289"/>
      <c r="D13" s="290"/>
      <c r="E13" s="291">
        <v>5210</v>
      </c>
      <c r="F13" s="292" t="s">
        <v>372</v>
      </c>
      <c r="G13" s="293">
        <f t="shared" si="0"/>
        <v>100000</v>
      </c>
      <c r="H13" s="294">
        <v>100000</v>
      </c>
      <c r="I13" s="294">
        <v>0</v>
      </c>
      <c r="J13" s="294">
        <v>0</v>
      </c>
      <c r="K13" s="294">
        <v>0</v>
      </c>
      <c r="L13" s="295">
        <f t="shared" si="2"/>
        <v>0</v>
      </c>
      <c r="M13" s="296">
        <f t="shared" si="1"/>
        <v>0</v>
      </c>
    </row>
    <row r="14" spans="1:13" ht="22.5" x14ac:dyDescent="0.2">
      <c r="A14" s="238"/>
      <c r="B14" s="288"/>
      <c r="C14" s="289"/>
      <c r="D14" s="290"/>
      <c r="E14" s="291">
        <v>5640</v>
      </c>
      <c r="F14" s="292" t="s">
        <v>373</v>
      </c>
      <c r="G14" s="293">
        <f t="shared" si="0"/>
        <v>0</v>
      </c>
      <c r="H14" s="294">
        <v>0</v>
      </c>
      <c r="I14" s="294">
        <v>4172963</v>
      </c>
      <c r="J14" s="294">
        <v>0</v>
      </c>
      <c r="K14" s="294">
        <v>0</v>
      </c>
      <c r="L14" s="295">
        <f t="shared" si="2"/>
        <v>0</v>
      </c>
      <c r="M14" s="296">
        <f t="shared" si="1"/>
        <v>0</v>
      </c>
    </row>
    <row r="15" spans="1:13" ht="22.5" x14ac:dyDescent="0.2">
      <c r="A15" s="238"/>
      <c r="B15" s="288" t="s">
        <v>374</v>
      </c>
      <c r="C15" s="289"/>
      <c r="D15" s="290" t="s">
        <v>375</v>
      </c>
      <c r="E15" s="291">
        <v>5150</v>
      </c>
      <c r="F15" s="292" t="s">
        <v>370</v>
      </c>
      <c r="G15" s="293">
        <f t="shared" si="0"/>
        <v>0</v>
      </c>
      <c r="H15" s="294">
        <v>0</v>
      </c>
      <c r="I15" s="294">
        <v>1608825</v>
      </c>
      <c r="J15" s="294">
        <v>0</v>
      </c>
      <c r="K15" s="294">
        <v>0</v>
      </c>
      <c r="L15" s="295">
        <f t="shared" si="2"/>
        <v>0</v>
      </c>
      <c r="M15" s="296">
        <f t="shared" si="1"/>
        <v>0</v>
      </c>
    </row>
    <row r="16" spans="1:13" x14ac:dyDescent="0.2">
      <c r="A16" s="238"/>
      <c r="B16" s="288"/>
      <c r="C16" s="289"/>
      <c r="D16" s="290"/>
      <c r="E16" s="291">
        <v>5210</v>
      </c>
      <c r="F16" s="292" t="s">
        <v>372</v>
      </c>
      <c r="G16" s="293">
        <f t="shared" si="0"/>
        <v>0</v>
      </c>
      <c r="H16" s="294">
        <v>0</v>
      </c>
      <c r="I16" s="294">
        <v>100000</v>
      </c>
      <c r="J16" s="294">
        <v>0</v>
      </c>
      <c r="K16" s="294">
        <v>0</v>
      </c>
      <c r="L16" s="295">
        <f t="shared" si="2"/>
        <v>0</v>
      </c>
      <c r="M16" s="296">
        <f t="shared" si="1"/>
        <v>0</v>
      </c>
    </row>
    <row r="17" spans="1:13" ht="33.75" x14ac:dyDescent="0.2">
      <c r="A17" s="238"/>
      <c r="B17" s="288" t="s">
        <v>376</v>
      </c>
      <c r="C17" s="289"/>
      <c r="D17" s="290" t="s">
        <v>377</v>
      </c>
      <c r="E17" s="291">
        <v>5670</v>
      </c>
      <c r="F17" s="292" t="s">
        <v>378</v>
      </c>
      <c r="G17" s="293">
        <f t="shared" si="0"/>
        <v>0</v>
      </c>
      <c r="H17" s="294">
        <v>0</v>
      </c>
      <c r="I17" s="294">
        <v>90000</v>
      </c>
      <c r="J17" s="294">
        <v>0</v>
      </c>
      <c r="K17" s="294">
        <v>0</v>
      </c>
      <c r="L17" s="295">
        <f t="shared" si="2"/>
        <v>0</v>
      </c>
      <c r="M17" s="296">
        <f t="shared" si="1"/>
        <v>0</v>
      </c>
    </row>
    <row r="18" spans="1:13" ht="22.5" x14ac:dyDescent="0.2">
      <c r="A18" s="238"/>
      <c r="B18" s="288" t="s">
        <v>379</v>
      </c>
      <c r="C18" s="289"/>
      <c r="D18" s="290" t="s">
        <v>380</v>
      </c>
      <c r="E18" s="291">
        <v>5150</v>
      </c>
      <c r="F18" s="292" t="s">
        <v>370</v>
      </c>
      <c r="G18" s="293">
        <f t="shared" si="0"/>
        <v>78200</v>
      </c>
      <c r="H18" s="294">
        <v>78200</v>
      </c>
      <c r="I18" s="294">
        <v>78200</v>
      </c>
      <c r="J18" s="294">
        <v>0</v>
      </c>
      <c r="K18" s="294">
        <v>0</v>
      </c>
      <c r="L18" s="295">
        <f t="shared" si="2"/>
        <v>0</v>
      </c>
      <c r="M18" s="296">
        <f t="shared" si="1"/>
        <v>0</v>
      </c>
    </row>
    <row r="19" spans="1:13" ht="22.5" x14ac:dyDescent="0.2">
      <c r="A19" s="238"/>
      <c r="B19" s="288" t="s">
        <v>381</v>
      </c>
      <c r="C19" s="289"/>
      <c r="D19" s="290" t="s">
        <v>382</v>
      </c>
      <c r="E19" s="291">
        <v>5110</v>
      </c>
      <c r="F19" s="292" t="s">
        <v>368</v>
      </c>
      <c r="G19" s="293">
        <f t="shared" si="0"/>
        <v>0</v>
      </c>
      <c r="H19" s="294">
        <v>0</v>
      </c>
      <c r="I19" s="294">
        <v>225808.38</v>
      </c>
      <c r="J19" s="294">
        <v>187808.38</v>
      </c>
      <c r="K19" s="294">
        <v>187808.38</v>
      </c>
      <c r="L19" s="295">
        <f t="shared" si="2"/>
        <v>0</v>
      </c>
      <c r="M19" s="296">
        <f t="shared" si="1"/>
        <v>0.83171572286201245</v>
      </c>
    </row>
    <row r="20" spans="1:13" x14ac:dyDescent="0.2">
      <c r="A20" s="238"/>
      <c r="B20" s="288"/>
      <c r="C20" s="289"/>
      <c r="D20" s="290"/>
      <c r="E20" s="291">
        <v>5120</v>
      </c>
      <c r="F20" s="292" t="s">
        <v>369</v>
      </c>
      <c r="G20" s="293">
        <f t="shared" si="0"/>
        <v>0</v>
      </c>
      <c r="H20" s="294">
        <v>0</v>
      </c>
      <c r="I20" s="294">
        <v>29542.27</v>
      </c>
      <c r="J20" s="294">
        <v>29542.27</v>
      </c>
      <c r="K20" s="294">
        <v>29542.27</v>
      </c>
      <c r="L20" s="295">
        <f t="shared" si="2"/>
        <v>0</v>
      </c>
      <c r="M20" s="296">
        <f t="shared" si="1"/>
        <v>1</v>
      </c>
    </row>
    <row r="21" spans="1:13" ht="33.75" x14ac:dyDescent="0.2">
      <c r="A21" s="238"/>
      <c r="B21" s="288" t="s">
        <v>383</v>
      </c>
      <c r="C21" s="289"/>
      <c r="D21" s="290" t="s">
        <v>384</v>
      </c>
      <c r="E21" s="291">
        <v>5110</v>
      </c>
      <c r="F21" s="292" t="s">
        <v>368</v>
      </c>
      <c r="G21" s="293">
        <f t="shared" si="0"/>
        <v>0</v>
      </c>
      <c r="H21" s="294">
        <v>0</v>
      </c>
      <c r="I21" s="294">
        <v>218820.18</v>
      </c>
      <c r="J21" s="294">
        <v>196320.18</v>
      </c>
      <c r="K21" s="294">
        <v>196320.18</v>
      </c>
      <c r="L21" s="295">
        <f t="shared" si="2"/>
        <v>0</v>
      </c>
      <c r="M21" s="296">
        <f t="shared" si="1"/>
        <v>0.89717584548189289</v>
      </c>
    </row>
    <row r="22" spans="1:13" x14ac:dyDescent="0.2">
      <c r="A22" s="238"/>
      <c r="B22" s="288"/>
      <c r="C22" s="289"/>
      <c r="D22" s="290"/>
      <c r="E22" s="291">
        <v>5120</v>
      </c>
      <c r="F22" s="292" t="s">
        <v>369</v>
      </c>
      <c r="G22" s="293">
        <f t="shared" si="0"/>
        <v>0</v>
      </c>
      <c r="H22" s="294">
        <v>0</v>
      </c>
      <c r="I22" s="294">
        <v>216372.1</v>
      </c>
      <c r="J22" s="294">
        <v>216372.1</v>
      </c>
      <c r="K22" s="294">
        <v>216372.1</v>
      </c>
      <c r="L22" s="295">
        <f t="shared" si="2"/>
        <v>0</v>
      </c>
      <c r="M22" s="296">
        <f t="shared" si="1"/>
        <v>1</v>
      </c>
    </row>
    <row r="23" spans="1:13" ht="22.5" x14ac:dyDescent="0.2">
      <c r="A23" s="238"/>
      <c r="B23" s="288" t="s">
        <v>385</v>
      </c>
      <c r="C23" s="289"/>
      <c r="D23" s="290" t="s">
        <v>386</v>
      </c>
      <c r="E23" s="291">
        <v>5640</v>
      </c>
      <c r="F23" s="292" t="s">
        <v>373</v>
      </c>
      <c r="G23" s="293">
        <f t="shared" si="0"/>
        <v>0</v>
      </c>
      <c r="H23" s="294">
        <v>0</v>
      </c>
      <c r="I23" s="294">
        <v>85492</v>
      </c>
      <c r="J23" s="294">
        <v>85492</v>
      </c>
      <c r="K23" s="294">
        <v>85492</v>
      </c>
      <c r="L23" s="295">
        <f t="shared" si="2"/>
        <v>0</v>
      </c>
      <c r="M23" s="296">
        <f t="shared" si="1"/>
        <v>1</v>
      </c>
    </row>
    <row r="24" spans="1:13" ht="22.5" x14ac:dyDescent="0.2">
      <c r="A24" s="238"/>
      <c r="B24" s="288" t="s">
        <v>387</v>
      </c>
      <c r="C24" s="289"/>
      <c r="D24" s="290" t="s">
        <v>388</v>
      </c>
      <c r="E24" s="291">
        <v>5150</v>
      </c>
      <c r="F24" s="292" t="s">
        <v>370</v>
      </c>
      <c r="G24" s="293">
        <f t="shared" si="0"/>
        <v>0</v>
      </c>
      <c r="H24" s="294">
        <v>0</v>
      </c>
      <c r="I24" s="294">
        <v>3800</v>
      </c>
      <c r="J24" s="294">
        <v>0</v>
      </c>
      <c r="K24" s="294">
        <v>0</v>
      </c>
      <c r="L24" s="295">
        <f t="shared" si="2"/>
        <v>0</v>
      </c>
      <c r="M24" s="296">
        <f t="shared" si="1"/>
        <v>0</v>
      </c>
    </row>
    <row r="25" spans="1:13" ht="22.5" x14ac:dyDescent="0.2">
      <c r="A25" s="238"/>
      <c r="B25" s="288" t="s">
        <v>389</v>
      </c>
      <c r="C25" s="289"/>
      <c r="D25" s="290" t="s">
        <v>390</v>
      </c>
      <c r="E25" s="291">
        <v>5110</v>
      </c>
      <c r="F25" s="292" t="s">
        <v>368</v>
      </c>
      <c r="G25" s="293">
        <f t="shared" si="0"/>
        <v>0</v>
      </c>
      <c r="H25" s="294">
        <v>0</v>
      </c>
      <c r="I25" s="294">
        <v>60400</v>
      </c>
      <c r="J25" s="294">
        <v>0</v>
      </c>
      <c r="K25" s="294">
        <v>0</v>
      </c>
      <c r="L25" s="295">
        <f t="shared" si="2"/>
        <v>0</v>
      </c>
      <c r="M25" s="296">
        <f t="shared" si="1"/>
        <v>0</v>
      </c>
    </row>
    <row r="26" spans="1:13" ht="22.5" x14ac:dyDescent="0.2">
      <c r="A26" s="238"/>
      <c r="B26" s="288"/>
      <c r="C26" s="289"/>
      <c r="D26" s="290"/>
      <c r="E26" s="291">
        <v>5290</v>
      </c>
      <c r="F26" s="292" t="s">
        <v>391</v>
      </c>
      <c r="G26" s="293">
        <f t="shared" si="0"/>
        <v>0</v>
      </c>
      <c r="H26" s="294">
        <v>0</v>
      </c>
      <c r="I26" s="294">
        <v>73000</v>
      </c>
      <c r="J26" s="294">
        <v>0</v>
      </c>
      <c r="K26" s="294">
        <v>0</v>
      </c>
      <c r="L26" s="295">
        <f t="shared" si="2"/>
        <v>0</v>
      </c>
      <c r="M26" s="296">
        <f t="shared" si="1"/>
        <v>0</v>
      </c>
    </row>
    <row r="27" spans="1:13" ht="22.5" x14ac:dyDescent="0.2">
      <c r="A27" s="238"/>
      <c r="B27" s="288" t="s">
        <v>392</v>
      </c>
      <c r="C27" s="289"/>
      <c r="D27" s="290" t="s">
        <v>393</v>
      </c>
      <c r="E27" s="291">
        <v>5150</v>
      </c>
      <c r="F27" s="292" t="s">
        <v>370</v>
      </c>
      <c r="G27" s="293">
        <f t="shared" si="0"/>
        <v>0</v>
      </c>
      <c r="H27" s="294">
        <v>0</v>
      </c>
      <c r="I27" s="294">
        <v>128596</v>
      </c>
      <c r="J27" s="294">
        <v>128596</v>
      </c>
      <c r="K27" s="294">
        <v>128596</v>
      </c>
      <c r="L27" s="295">
        <f t="shared" si="2"/>
        <v>0</v>
      </c>
      <c r="M27" s="296">
        <f t="shared" si="1"/>
        <v>1</v>
      </c>
    </row>
    <row r="28" spans="1:13" ht="22.5" x14ac:dyDescent="0.2">
      <c r="A28" s="238"/>
      <c r="B28" s="288"/>
      <c r="C28" s="289"/>
      <c r="D28" s="290"/>
      <c r="E28" s="291">
        <v>5640</v>
      </c>
      <c r="F28" s="292" t="s">
        <v>373</v>
      </c>
      <c r="G28" s="293">
        <f t="shared" si="0"/>
        <v>0</v>
      </c>
      <c r="H28" s="294">
        <v>0</v>
      </c>
      <c r="I28" s="294">
        <v>154154</v>
      </c>
      <c r="J28" s="294">
        <v>154154</v>
      </c>
      <c r="K28" s="294">
        <v>154154</v>
      </c>
      <c r="L28" s="295">
        <f t="shared" si="2"/>
        <v>0</v>
      </c>
      <c r="M28" s="296">
        <f t="shared" si="1"/>
        <v>1</v>
      </c>
    </row>
    <row r="29" spans="1:13" ht="22.5" x14ac:dyDescent="0.2">
      <c r="A29" s="238"/>
      <c r="B29" s="288" t="s">
        <v>394</v>
      </c>
      <c r="C29" s="289"/>
      <c r="D29" s="290" t="s">
        <v>395</v>
      </c>
      <c r="E29" s="291">
        <v>5190</v>
      </c>
      <c r="F29" s="292" t="s">
        <v>371</v>
      </c>
      <c r="G29" s="293">
        <f t="shared" si="0"/>
        <v>0</v>
      </c>
      <c r="H29" s="294">
        <v>0</v>
      </c>
      <c r="I29" s="294">
        <v>110127.14</v>
      </c>
      <c r="J29" s="294">
        <v>0</v>
      </c>
      <c r="K29" s="294">
        <v>0</v>
      </c>
      <c r="L29" s="295">
        <f t="shared" si="2"/>
        <v>0</v>
      </c>
      <c r="M29" s="296">
        <f t="shared" si="1"/>
        <v>0</v>
      </c>
    </row>
    <row r="30" spans="1:13" x14ac:dyDescent="0.2">
      <c r="A30" s="238"/>
      <c r="B30" s="288"/>
      <c r="C30" s="289"/>
      <c r="D30" s="290"/>
      <c r="E30" s="291">
        <v>5310</v>
      </c>
      <c r="F30" s="292" t="s">
        <v>396</v>
      </c>
      <c r="G30" s="293">
        <f t="shared" si="0"/>
        <v>0</v>
      </c>
      <c r="H30" s="294">
        <v>0</v>
      </c>
      <c r="I30" s="294">
        <v>32920.800000000003</v>
      </c>
      <c r="J30" s="294">
        <v>0</v>
      </c>
      <c r="K30" s="294">
        <v>0</v>
      </c>
      <c r="L30" s="295">
        <f t="shared" si="2"/>
        <v>0</v>
      </c>
      <c r="M30" s="296">
        <f t="shared" si="1"/>
        <v>0</v>
      </c>
    </row>
    <row r="31" spans="1:13" x14ac:dyDescent="0.2">
      <c r="A31" s="238"/>
      <c r="B31" s="288"/>
      <c r="C31" s="289"/>
      <c r="D31" s="290"/>
      <c r="E31" s="291">
        <v>5620</v>
      </c>
      <c r="F31" s="292" t="s">
        <v>397</v>
      </c>
      <c r="G31" s="293">
        <f t="shared" si="0"/>
        <v>0</v>
      </c>
      <c r="H31" s="294">
        <v>0</v>
      </c>
      <c r="I31" s="294">
        <v>65631.5</v>
      </c>
      <c r="J31" s="294">
        <v>0</v>
      </c>
      <c r="K31" s="294">
        <v>0</v>
      </c>
      <c r="L31" s="295">
        <f t="shared" si="2"/>
        <v>0</v>
      </c>
      <c r="M31" s="296">
        <f t="shared" si="1"/>
        <v>0</v>
      </c>
    </row>
    <row r="32" spans="1:13" ht="22.5" x14ac:dyDescent="0.2">
      <c r="A32" s="238"/>
      <c r="B32" s="288" t="s">
        <v>398</v>
      </c>
      <c r="C32" s="289"/>
      <c r="D32" s="290" t="s">
        <v>399</v>
      </c>
      <c r="E32" s="291">
        <v>5110</v>
      </c>
      <c r="F32" s="292" t="s">
        <v>368</v>
      </c>
      <c r="G32" s="293">
        <f t="shared" si="0"/>
        <v>0</v>
      </c>
      <c r="H32" s="294">
        <v>0</v>
      </c>
      <c r="I32" s="294">
        <v>33000</v>
      </c>
      <c r="J32" s="294">
        <v>0</v>
      </c>
      <c r="K32" s="294">
        <v>0</v>
      </c>
      <c r="L32" s="295">
        <f t="shared" si="2"/>
        <v>0</v>
      </c>
      <c r="M32" s="296">
        <f t="shared" si="1"/>
        <v>0</v>
      </c>
    </row>
    <row r="33" spans="1:16" ht="22.5" x14ac:dyDescent="0.2">
      <c r="A33" s="238"/>
      <c r="B33" s="288" t="s">
        <v>400</v>
      </c>
      <c r="C33" s="289"/>
      <c r="D33" s="290" t="s">
        <v>401</v>
      </c>
      <c r="E33" s="291">
        <v>5310</v>
      </c>
      <c r="F33" s="292" t="s">
        <v>396</v>
      </c>
      <c r="G33" s="293">
        <f t="shared" si="0"/>
        <v>0</v>
      </c>
      <c r="H33" s="294">
        <v>0</v>
      </c>
      <c r="I33" s="294">
        <v>129000</v>
      </c>
      <c r="J33" s="294">
        <v>0</v>
      </c>
      <c r="K33" s="294">
        <v>0</v>
      </c>
      <c r="L33" s="295">
        <f t="shared" si="2"/>
        <v>0</v>
      </c>
      <c r="M33" s="296">
        <f t="shared" si="1"/>
        <v>0</v>
      </c>
    </row>
    <row r="34" spans="1:16" ht="22.5" x14ac:dyDescent="0.2">
      <c r="A34" s="238"/>
      <c r="B34" s="288" t="s">
        <v>402</v>
      </c>
      <c r="C34" s="289"/>
      <c r="D34" s="290" t="s">
        <v>403</v>
      </c>
      <c r="E34" s="291">
        <v>5120</v>
      </c>
      <c r="F34" s="292" t="s">
        <v>369</v>
      </c>
      <c r="G34" s="293">
        <f t="shared" si="0"/>
        <v>0</v>
      </c>
      <c r="H34" s="294">
        <v>0</v>
      </c>
      <c r="I34" s="294">
        <v>160000</v>
      </c>
      <c r="J34" s="294">
        <v>0</v>
      </c>
      <c r="K34" s="294">
        <v>0</v>
      </c>
      <c r="L34" s="295">
        <f t="shared" si="2"/>
        <v>0</v>
      </c>
      <c r="M34" s="296">
        <f t="shared" si="1"/>
        <v>0</v>
      </c>
    </row>
    <row r="35" spans="1:16" ht="22.5" x14ac:dyDescent="0.2">
      <c r="A35" s="238"/>
      <c r="B35" s="288"/>
      <c r="C35" s="289"/>
      <c r="D35" s="290"/>
      <c r="E35" s="291">
        <v>5150</v>
      </c>
      <c r="F35" s="292" t="s">
        <v>370</v>
      </c>
      <c r="G35" s="293">
        <f t="shared" si="0"/>
        <v>0</v>
      </c>
      <c r="H35" s="294">
        <v>0</v>
      </c>
      <c r="I35" s="294">
        <v>1962585</v>
      </c>
      <c r="J35" s="294">
        <v>1962585</v>
      </c>
      <c r="K35" s="294">
        <v>1962585</v>
      </c>
      <c r="L35" s="295">
        <f t="shared" si="2"/>
        <v>0</v>
      </c>
      <c r="M35" s="296">
        <f t="shared" si="1"/>
        <v>1</v>
      </c>
    </row>
    <row r="36" spans="1:16" ht="22.5" x14ac:dyDescent="0.2">
      <c r="A36" s="238"/>
      <c r="B36" s="288" t="s">
        <v>404</v>
      </c>
      <c r="C36" s="289"/>
      <c r="D36" s="290" t="s">
        <v>405</v>
      </c>
      <c r="E36" s="291">
        <v>5150</v>
      </c>
      <c r="F36" s="292" t="s">
        <v>370</v>
      </c>
      <c r="G36" s="293">
        <f t="shared" si="0"/>
        <v>0</v>
      </c>
      <c r="H36" s="294">
        <v>0</v>
      </c>
      <c r="I36" s="294">
        <v>107726.92</v>
      </c>
      <c r="J36" s="294">
        <v>0</v>
      </c>
      <c r="K36" s="294">
        <v>0</v>
      </c>
      <c r="L36" s="295">
        <f t="shared" si="2"/>
        <v>0</v>
      </c>
      <c r="M36" s="296">
        <f t="shared" si="1"/>
        <v>0</v>
      </c>
    </row>
    <row r="37" spans="1:16" x14ac:dyDescent="0.2">
      <c r="A37" s="238"/>
      <c r="B37" s="288"/>
      <c r="C37" s="289"/>
      <c r="D37" s="290"/>
      <c r="E37" s="291">
        <v>5620</v>
      </c>
      <c r="F37" s="292" t="s">
        <v>397</v>
      </c>
      <c r="G37" s="293">
        <f t="shared" si="0"/>
        <v>0</v>
      </c>
      <c r="H37" s="294">
        <v>0</v>
      </c>
      <c r="I37" s="294">
        <v>192793.72</v>
      </c>
      <c r="J37" s="294">
        <v>0</v>
      </c>
      <c r="K37" s="294">
        <v>0</v>
      </c>
      <c r="L37" s="295">
        <f t="shared" si="2"/>
        <v>0</v>
      </c>
      <c r="M37" s="296">
        <f t="shared" si="1"/>
        <v>0</v>
      </c>
    </row>
    <row r="38" spans="1:16" ht="22.5" x14ac:dyDescent="0.2">
      <c r="A38" s="238"/>
      <c r="B38" s="288"/>
      <c r="C38" s="289"/>
      <c r="D38" s="290"/>
      <c r="E38" s="291">
        <v>5640</v>
      </c>
      <c r="F38" s="292" t="s">
        <v>373</v>
      </c>
      <c r="G38" s="293">
        <f t="shared" si="0"/>
        <v>0</v>
      </c>
      <c r="H38" s="294">
        <v>0</v>
      </c>
      <c r="I38" s="294">
        <v>82460.289999999994</v>
      </c>
      <c r="J38" s="294">
        <v>0</v>
      </c>
      <c r="K38" s="294">
        <v>0</v>
      </c>
      <c r="L38" s="295">
        <f t="shared" si="2"/>
        <v>0</v>
      </c>
      <c r="M38" s="296">
        <f t="shared" si="1"/>
        <v>0</v>
      </c>
    </row>
    <row r="39" spans="1:16" ht="22.5" x14ac:dyDescent="0.2">
      <c r="A39" s="238"/>
      <c r="B39" s="288"/>
      <c r="C39" s="289"/>
      <c r="D39" s="290"/>
      <c r="E39" s="291">
        <v>5660</v>
      </c>
      <c r="F39" s="292" t="s">
        <v>406</v>
      </c>
      <c r="G39" s="293">
        <f t="shared" si="0"/>
        <v>0</v>
      </c>
      <c r="H39" s="294">
        <v>0</v>
      </c>
      <c r="I39" s="294">
        <v>17779.060000000001</v>
      </c>
      <c r="J39" s="294">
        <v>0</v>
      </c>
      <c r="K39" s="294">
        <v>0</v>
      </c>
      <c r="L39" s="295">
        <f t="shared" si="2"/>
        <v>0</v>
      </c>
      <c r="M39" s="296">
        <f t="shared" si="1"/>
        <v>0</v>
      </c>
    </row>
    <row r="40" spans="1:16" ht="22.5" x14ac:dyDescent="0.2">
      <c r="A40" s="238"/>
      <c r="B40" s="288" t="s">
        <v>407</v>
      </c>
      <c r="C40" s="289"/>
      <c r="D40" s="290" t="s">
        <v>408</v>
      </c>
      <c r="E40" s="291">
        <v>5190</v>
      </c>
      <c r="F40" s="292" t="s">
        <v>371</v>
      </c>
      <c r="G40" s="293">
        <f t="shared" si="0"/>
        <v>0</v>
      </c>
      <c r="H40" s="294">
        <v>0</v>
      </c>
      <c r="I40" s="294">
        <v>33000</v>
      </c>
      <c r="J40" s="294">
        <v>0</v>
      </c>
      <c r="K40" s="294">
        <v>0</v>
      </c>
      <c r="L40" s="295">
        <f t="shared" si="2"/>
        <v>0</v>
      </c>
      <c r="M40" s="296">
        <f t="shared" si="1"/>
        <v>0</v>
      </c>
    </row>
    <row r="41" spans="1:16" x14ac:dyDescent="0.2">
      <c r="A41" s="238"/>
      <c r="B41" s="288"/>
      <c r="C41" s="289"/>
      <c r="D41" s="290"/>
      <c r="E41" s="291">
        <v>5310</v>
      </c>
      <c r="F41" s="292" t="s">
        <v>396</v>
      </c>
      <c r="G41" s="293">
        <f t="shared" si="0"/>
        <v>0</v>
      </c>
      <c r="H41" s="294">
        <v>0</v>
      </c>
      <c r="I41" s="294">
        <v>67800</v>
      </c>
      <c r="J41" s="294">
        <v>67800</v>
      </c>
      <c r="K41" s="294">
        <v>67800</v>
      </c>
      <c r="L41" s="295">
        <f t="shared" si="2"/>
        <v>0</v>
      </c>
      <c r="M41" s="296">
        <f t="shared" si="1"/>
        <v>1</v>
      </c>
    </row>
    <row r="42" spans="1:16" ht="22.5" x14ac:dyDescent="0.2">
      <c r="A42" s="238"/>
      <c r="B42" s="288" t="s">
        <v>409</v>
      </c>
      <c r="C42" s="289"/>
      <c r="D42" s="290" t="s">
        <v>410</v>
      </c>
      <c r="E42" s="291">
        <v>5620</v>
      </c>
      <c r="F42" s="292" t="s">
        <v>397</v>
      </c>
      <c r="G42" s="293">
        <f t="shared" si="0"/>
        <v>0</v>
      </c>
      <c r="H42" s="294">
        <v>0</v>
      </c>
      <c r="I42" s="294">
        <v>54520.17</v>
      </c>
      <c r="J42" s="294">
        <v>54520.17</v>
      </c>
      <c r="K42" s="294">
        <v>54520.17</v>
      </c>
      <c r="L42" s="295">
        <f t="shared" si="2"/>
        <v>0</v>
      </c>
      <c r="M42" s="296">
        <f t="shared" si="1"/>
        <v>1</v>
      </c>
    </row>
    <row r="43" spans="1:16" s="87" customFormat="1" x14ac:dyDescent="0.2">
      <c r="A43" s="297"/>
      <c r="B43" s="288"/>
      <c r="C43" s="289"/>
      <c r="D43" s="290"/>
      <c r="E43" s="291"/>
      <c r="F43" s="292"/>
      <c r="G43" s="293"/>
      <c r="H43" s="294"/>
      <c r="I43" s="294"/>
      <c r="J43" s="294"/>
      <c r="K43" s="294"/>
      <c r="L43" s="295"/>
      <c r="M43" s="296"/>
      <c r="P43" s="298"/>
    </row>
    <row r="44" spans="1:16" s="300" customFormat="1" ht="39.75" customHeight="1" x14ac:dyDescent="0.2">
      <c r="A44" s="299"/>
      <c r="B44" s="239" t="s">
        <v>350</v>
      </c>
      <c r="C44" s="240"/>
      <c r="D44" s="240"/>
      <c r="E44" s="240"/>
      <c r="F44" s="240"/>
      <c r="G44" s="240"/>
      <c r="H44" s="240"/>
      <c r="I44" s="240"/>
      <c r="J44" s="240"/>
      <c r="K44" s="240"/>
      <c r="L44" s="240"/>
      <c r="M44" s="241"/>
      <c r="P44" s="301"/>
    </row>
    <row r="45" spans="1:16" x14ac:dyDescent="0.2">
      <c r="A45" s="238"/>
      <c r="B45" s="242" t="s">
        <v>351</v>
      </c>
      <c r="C45" s="243"/>
      <c r="D45" s="244" t="s">
        <v>352</v>
      </c>
      <c r="E45" s="245" t="s">
        <v>353</v>
      </c>
      <c r="F45" s="244" t="s">
        <v>354</v>
      </c>
      <c r="G45" s="246" t="s">
        <v>355</v>
      </c>
      <c r="H45" s="247"/>
      <c r="I45" s="247"/>
      <c r="J45" s="247"/>
      <c r="K45" s="247"/>
      <c r="L45" s="247"/>
      <c r="M45" s="248"/>
    </row>
    <row r="46" spans="1:16" x14ac:dyDescent="0.2">
      <c r="A46" s="238"/>
      <c r="B46" s="249"/>
      <c r="C46" s="250"/>
      <c r="D46" s="251"/>
      <c r="E46" s="251"/>
      <c r="F46" s="251"/>
      <c r="G46" s="252" t="s">
        <v>356</v>
      </c>
      <c r="H46" s="253" t="s">
        <v>357</v>
      </c>
      <c r="I46" s="247" t="s">
        <v>358</v>
      </c>
      <c r="J46" s="247" t="s">
        <v>359</v>
      </c>
      <c r="K46" s="247" t="s">
        <v>360</v>
      </c>
      <c r="L46" s="254" t="s">
        <v>361</v>
      </c>
      <c r="M46" s="255"/>
    </row>
    <row r="47" spans="1:16" x14ac:dyDescent="0.2">
      <c r="A47" s="238"/>
      <c r="B47" s="249"/>
      <c r="C47" s="250"/>
      <c r="D47" s="251"/>
      <c r="E47" s="251"/>
      <c r="F47" s="251"/>
      <c r="G47" s="256"/>
      <c r="H47" s="257"/>
      <c r="I47" s="258"/>
      <c r="J47" s="258"/>
      <c r="K47" s="258"/>
      <c r="L47" s="259" t="s">
        <v>362</v>
      </c>
      <c r="M47" s="244" t="s">
        <v>363</v>
      </c>
    </row>
    <row r="48" spans="1:16" x14ac:dyDescent="0.2">
      <c r="A48" s="238"/>
      <c r="B48" s="260"/>
      <c r="C48" s="261"/>
      <c r="D48" s="262"/>
      <c r="E48" s="263"/>
      <c r="F48" s="262"/>
      <c r="G48" s="264"/>
      <c r="H48" s="265"/>
      <c r="I48" s="266"/>
      <c r="J48" s="266"/>
      <c r="K48" s="266"/>
      <c r="L48" s="267"/>
      <c r="M48" s="262"/>
    </row>
    <row r="49" spans="1:13" ht="33.75" x14ac:dyDescent="0.2">
      <c r="A49" s="238"/>
      <c r="B49" s="288" t="s">
        <v>411</v>
      </c>
      <c r="C49" s="289"/>
      <c r="D49" s="290" t="s">
        <v>412</v>
      </c>
      <c r="E49" s="291">
        <v>5310</v>
      </c>
      <c r="F49" s="292" t="s">
        <v>396</v>
      </c>
      <c r="G49" s="293">
        <f t="shared" si="0"/>
        <v>0</v>
      </c>
      <c r="H49" s="294">
        <v>0</v>
      </c>
      <c r="I49" s="294">
        <v>15823.51</v>
      </c>
      <c r="J49" s="294">
        <v>0</v>
      </c>
      <c r="K49" s="294">
        <v>0</v>
      </c>
      <c r="L49" s="295">
        <f t="shared" si="2"/>
        <v>0</v>
      </c>
      <c r="M49" s="296">
        <f t="shared" si="1"/>
        <v>0</v>
      </c>
    </row>
    <row r="50" spans="1:13" ht="22.5" x14ac:dyDescent="0.2">
      <c r="A50" s="238"/>
      <c r="B50" s="288"/>
      <c r="C50" s="289"/>
      <c r="D50" s="290"/>
      <c r="E50" s="291">
        <v>5660</v>
      </c>
      <c r="F50" s="292" t="s">
        <v>406</v>
      </c>
      <c r="G50" s="293">
        <f t="shared" si="0"/>
        <v>0</v>
      </c>
      <c r="H50" s="294">
        <v>0</v>
      </c>
      <c r="I50" s="294">
        <v>66120</v>
      </c>
      <c r="J50" s="294">
        <v>0</v>
      </c>
      <c r="K50" s="294">
        <v>0</v>
      </c>
      <c r="L50" s="295">
        <f t="shared" si="2"/>
        <v>0</v>
      </c>
      <c r="M50" s="296">
        <f t="shared" si="1"/>
        <v>0</v>
      </c>
    </row>
    <row r="51" spans="1:13" ht="22.5" x14ac:dyDescent="0.2">
      <c r="A51" s="238"/>
      <c r="B51" s="288" t="s">
        <v>413</v>
      </c>
      <c r="C51" s="289"/>
      <c r="D51" s="290" t="s">
        <v>414</v>
      </c>
      <c r="E51" s="291">
        <v>5660</v>
      </c>
      <c r="F51" s="292" t="s">
        <v>406</v>
      </c>
      <c r="G51" s="293">
        <f t="shared" si="0"/>
        <v>0</v>
      </c>
      <c r="H51" s="294">
        <v>0</v>
      </c>
      <c r="I51" s="294">
        <v>279998.83</v>
      </c>
      <c r="J51" s="294">
        <v>0</v>
      </c>
      <c r="K51" s="294">
        <v>0</v>
      </c>
      <c r="L51" s="295">
        <f t="shared" si="2"/>
        <v>0</v>
      </c>
      <c r="M51" s="296">
        <f t="shared" si="1"/>
        <v>0</v>
      </c>
    </row>
    <row r="52" spans="1:13" ht="22.5" x14ac:dyDescent="0.2">
      <c r="A52" s="238"/>
      <c r="B52" s="288" t="s">
        <v>415</v>
      </c>
      <c r="C52" s="289"/>
      <c r="D52" s="290" t="s">
        <v>416</v>
      </c>
      <c r="E52" s="291">
        <v>5190</v>
      </c>
      <c r="F52" s="292" t="s">
        <v>371</v>
      </c>
      <c r="G52" s="293">
        <f t="shared" si="0"/>
        <v>0</v>
      </c>
      <c r="H52" s="294">
        <v>0</v>
      </c>
      <c r="I52" s="294">
        <v>7000</v>
      </c>
      <c r="J52" s="294">
        <v>0</v>
      </c>
      <c r="K52" s="294">
        <v>0</v>
      </c>
      <c r="L52" s="295">
        <f t="shared" si="2"/>
        <v>0</v>
      </c>
      <c r="M52" s="296">
        <f t="shared" si="1"/>
        <v>0</v>
      </c>
    </row>
    <row r="53" spans="1:13" ht="22.5" x14ac:dyDescent="0.2">
      <c r="A53" s="238"/>
      <c r="B53" s="288" t="s">
        <v>417</v>
      </c>
      <c r="C53" s="289"/>
      <c r="D53" s="290" t="s">
        <v>418</v>
      </c>
      <c r="E53" s="291">
        <v>5690</v>
      </c>
      <c r="F53" s="292" t="s">
        <v>419</v>
      </c>
      <c r="G53" s="293">
        <f t="shared" si="0"/>
        <v>0</v>
      </c>
      <c r="H53" s="294">
        <v>0</v>
      </c>
      <c r="I53" s="294">
        <v>61553</v>
      </c>
      <c r="J53" s="294">
        <v>61553</v>
      </c>
      <c r="K53" s="294">
        <v>61553</v>
      </c>
      <c r="L53" s="295">
        <f t="shared" si="2"/>
        <v>0</v>
      </c>
      <c r="M53" s="296">
        <f t="shared" si="1"/>
        <v>1</v>
      </c>
    </row>
    <row r="54" spans="1:13" ht="22.5" x14ac:dyDescent="0.2">
      <c r="A54" s="238"/>
      <c r="B54" s="288" t="s">
        <v>420</v>
      </c>
      <c r="C54" s="289"/>
      <c r="D54" s="290" t="s">
        <v>421</v>
      </c>
      <c r="E54" s="291">
        <v>5110</v>
      </c>
      <c r="F54" s="292" t="s">
        <v>368</v>
      </c>
      <c r="G54" s="293">
        <f t="shared" si="0"/>
        <v>0</v>
      </c>
      <c r="H54" s="294">
        <v>0</v>
      </c>
      <c r="I54" s="294">
        <v>79946.19</v>
      </c>
      <c r="J54" s="294">
        <v>8778</v>
      </c>
      <c r="K54" s="294">
        <v>8778</v>
      </c>
      <c r="L54" s="295">
        <f t="shared" si="2"/>
        <v>0</v>
      </c>
      <c r="M54" s="296">
        <f t="shared" si="1"/>
        <v>0.10979885345380436</v>
      </c>
    </row>
    <row r="55" spans="1:13" x14ac:dyDescent="0.2">
      <c r="A55" s="238"/>
      <c r="B55" s="288"/>
      <c r="C55" s="289"/>
      <c r="D55" s="290"/>
      <c r="E55" s="291">
        <v>5120</v>
      </c>
      <c r="F55" s="292" t="s">
        <v>369</v>
      </c>
      <c r="G55" s="293">
        <f t="shared" si="0"/>
        <v>0</v>
      </c>
      <c r="H55" s="294">
        <v>0</v>
      </c>
      <c r="I55" s="294">
        <v>38113.21</v>
      </c>
      <c r="J55" s="294">
        <v>0</v>
      </c>
      <c r="K55" s="294">
        <v>0</v>
      </c>
      <c r="L55" s="295">
        <f t="shared" si="2"/>
        <v>0</v>
      </c>
      <c r="M55" s="296">
        <f t="shared" si="1"/>
        <v>0</v>
      </c>
    </row>
    <row r="56" spans="1:13" x14ac:dyDescent="0.2">
      <c r="A56" s="238"/>
      <c r="B56" s="288"/>
      <c r="C56" s="289"/>
      <c r="D56" s="290"/>
      <c r="E56" s="291">
        <v>5320</v>
      </c>
      <c r="F56" s="292" t="s">
        <v>422</v>
      </c>
      <c r="G56" s="293">
        <f t="shared" si="0"/>
        <v>0</v>
      </c>
      <c r="H56" s="294">
        <v>0</v>
      </c>
      <c r="I56" s="294">
        <v>56100</v>
      </c>
      <c r="J56" s="294">
        <v>0</v>
      </c>
      <c r="K56" s="294">
        <v>0</v>
      </c>
      <c r="L56" s="295">
        <f t="shared" si="2"/>
        <v>0</v>
      </c>
      <c r="M56" s="296">
        <f t="shared" si="1"/>
        <v>0</v>
      </c>
    </row>
    <row r="57" spans="1:13" ht="22.5" x14ac:dyDescent="0.2">
      <c r="A57" s="238"/>
      <c r="B57" s="288" t="s">
        <v>423</v>
      </c>
      <c r="C57" s="289"/>
      <c r="D57" s="290" t="s">
        <v>424</v>
      </c>
      <c r="E57" s="291">
        <v>5670</v>
      </c>
      <c r="F57" s="292" t="s">
        <v>378</v>
      </c>
      <c r="G57" s="293">
        <f t="shared" si="0"/>
        <v>0</v>
      </c>
      <c r="H57" s="294">
        <v>0</v>
      </c>
      <c r="I57" s="294">
        <v>220000</v>
      </c>
      <c r="J57" s="294">
        <v>0</v>
      </c>
      <c r="K57" s="294">
        <v>0</v>
      </c>
      <c r="L57" s="295">
        <f t="shared" si="2"/>
        <v>0</v>
      </c>
      <c r="M57" s="296">
        <f t="shared" si="1"/>
        <v>0</v>
      </c>
    </row>
    <row r="58" spans="1:13" ht="33.75" x14ac:dyDescent="0.2">
      <c r="A58" s="238"/>
      <c r="B58" s="288" t="s">
        <v>425</v>
      </c>
      <c r="C58" s="289"/>
      <c r="D58" s="290" t="s">
        <v>426</v>
      </c>
      <c r="E58" s="291">
        <v>5110</v>
      </c>
      <c r="F58" s="292" t="s">
        <v>368</v>
      </c>
      <c r="G58" s="293">
        <f t="shared" si="0"/>
        <v>0</v>
      </c>
      <c r="H58" s="294">
        <v>0</v>
      </c>
      <c r="I58" s="294">
        <v>0</v>
      </c>
      <c r="J58" s="294">
        <v>0</v>
      </c>
      <c r="K58" s="294">
        <v>0</v>
      </c>
      <c r="L58" s="295">
        <f t="shared" si="2"/>
        <v>0</v>
      </c>
      <c r="M58" s="296">
        <f t="shared" si="1"/>
        <v>0</v>
      </c>
    </row>
    <row r="59" spans="1:13" ht="22.5" x14ac:dyDescent="0.2">
      <c r="A59" s="238"/>
      <c r="B59" s="288"/>
      <c r="C59" s="289"/>
      <c r="D59" s="290"/>
      <c r="E59" s="291">
        <v>5190</v>
      </c>
      <c r="F59" s="292" t="s">
        <v>371</v>
      </c>
      <c r="G59" s="293">
        <f t="shared" si="0"/>
        <v>0</v>
      </c>
      <c r="H59" s="294">
        <v>0</v>
      </c>
      <c r="I59" s="294">
        <v>0</v>
      </c>
      <c r="J59" s="294">
        <v>0</v>
      </c>
      <c r="K59" s="294">
        <v>0</v>
      </c>
      <c r="L59" s="295">
        <f t="shared" si="2"/>
        <v>0</v>
      </c>
      <c r="M59" s="296">
        <f t="shared" si="1"/>
        <v>0</v>
      </c>
    </row>
    <row r="60" spans="1:13" ht="22.5" x14ac:dyDescent="0.2">
      <c r="A60" s="238"/>
      <c r="B60" s="288"/>
      <c r="C60" s="289"/>
      <c r="D60" s="290"/>
      <c r="E60" s="291">
        <v>5290</v>
      </c>
      <c r="F60" s="292" t="s">
        <v>391</v>
      </c>
      <c r="G60" s="293">
        <f t="shared" si="0"/>
        <v>0</v>
      </c>
      <c r="H60" s="294">
        <v>0</v>
      </c>
      <c r="I60" s="294">
        <v>0</v>
      </c>
      <c r="J60" s="294">
        <v>0</v>
      </c>
      <c r="K60" s="294">
        <v>0</v>
      </c>
      <c r="L60" s="295">
        <f t="shared" si="2"/>
        <v>0</v>
      </c>
      <c r="M60" s="296">
        <f t="shared" si="1"/>
        <v>0</v>
      </c>
    </row>
    <row r="61" spans="1:13" x14ac:dyDescent="0.2">
      <c r="A61" s="238"/>
      <c r="B61" s="288"/>
      <c r="C61" s="289"/>
      <c r="D61" s="290"/>
      <c r="E61" s="291">
        <v>5310</v>
      </c>
      <c r="F61" s="292" t="s">
        <v>396</v>
      </c>
      <c r="G61" s="293">
        <f t="shared" si="0"/>
        <v>0</v>
      </c>
      <c r="H61" s="294">
        <v>0</v>
      </c>
      <c r="I61" s="294">
        <v>0</v>
      </c>
      <c r="J61" s="294">
        <v>0</v>
      </c>
      <c r="K61" s="294">
        <v>0</v>
      </c>
      <c r="L61" s="295">
        <f t="shared" si="2"/>
        <v>0</v>
      </c>
      <c r="M61" s="296">
        <f t="shared" si="1"/>
        <v>0</v>
      </c>
    </row>
    <row r="62" spans="1:13" x14ac:dyDescent="0.2">
      <c r="A62" s="238"/>
      <c r="B62" s="288"/>
      <c r="C62" s="289"/>
      <c r="D62" s="290"/>
      <c r="E62" s="291">
        <v>5320</v>
      </c>
      <c r="F62" s="292" t="s">
        <v>422</v>
      </c>
      <c r="G62" s="293">
        <f t="shared" si="0"/>
        <v>0</v>
      </c>
      <c r="H62" s="294">
        <v>0</v>
      </c>
      <c r="I62" s="294">
        <v>0</v>
      </c>
      <c r="J62" s="294">
        <v>0</v>
      </c>
      <c r="K62" s="294">
        <v>0</v>
      </c>
      <c r="L62" s="295">
        <f t="shared" si="2"/>
        <v>0</v>
      </c>
      <c r="M62" s="296">
        <f t="shared" si="1"/>
        <v>0</v>
      </c>
    </row>
    <row r="63" spans="1:13" x14ac:dyDescent="0.2">
      <c r="A63" s="238"/>
      <c r="B63" s="288"/>
      <c r="C63" s="289"/>
      <c r="D63" s="290"/>
      <c r="E63" s="291">
        <v>5690</v>
      </c>
      <c r="F63" s="292" t="s">
        <v>419</v>
      </c>
      <c r="G63" s="293">
        <f t="shared" si="0"/>
        <v>0</v>
      </c>
      <c r="H63" s="294">
        <v>0</v>
      </c>
      <c r="I63" s="294">
        <v>0</v>
      </c>
      <c r="J63" s="294">
        <v>0</v>
      </c>
      <c r="K63" s="294">
        <v>0</v>
      </c>
      <c r="L63" s="295">
        <f t="shared" si="2"/>
        <v>0</v>
      </c>
      <c r="M63" s="296">
        <f t="shared" si="1"/>
        <v>0</v>
      </c>
    </row>
    <row r="64" spans="1:13" ht="22.5" x14ac:dyDescent="0.2">
      <c r="A64" s="238"/>
      <c r="B64" s="288" t="s">
        <v>427</v>
      </c>
      <c r="C64" s="289"/>
      <c r="D64" s="290" t="s">
        <v>428</v>
      </c>
      <c r="E64" s="291">
        <v>5150</v>
      </c>
      <c r="F64" s="292" t="s">
        <v>370</v>
      </c>
      <c r="G64" s="293">
        <f t="shared" si="0"/>
        <v>0</v>
      </c>
      <c r="H64" s="294">
        <v>0</v>
      </c>
      <c r="I64" s="294">
        <v>90000</v>
      </c>
      <c r="J64" s="294">
        <v>0</v>
      </c>
      <c r="K64" s="294">
        <v>0</v>
      </c>
      <c r="L64" s="295">
        <f t="shared" si="2"/>
        <v>0</v>
      </c>
      <c r="M64" s="296">
        <f t="shared" si="1"/>
        <v>0</v>
      </c>
    </row>
    <row r="65" spans="1:13" ht="22.5" x14ac:dyDescent="0.2">
      <c r="A65" s="238"/>
      <c r="B65" s="288" t="s">
        <v>429</v>
      </c>
      <c r="C65" s="289"/>
      <c r="D65" s="290" t="s">
        <v>430</v>
      </c>
      <c r="E65" s="291">
        <v>5150</v>
      </c>
      <c r="F65" s="292" t="s">
        <v>370</v>
      </c>
      <c r="G65" s="293">
        <f t="shared" si="0"/>
        <v>0</v>
      </c>
      <c r="H65" s="294">
        <v>0</v>
      </c>
      <c r="I65" s="294">
        <v>50000</v>
      </c>
      <c r="J65" s="294">
        <v>0</v>
      </c>
      <c r="K65" s="294">
        <v>0</v>
      </c>
      <c r="L65" s="295">
        <f t="shared" si="2"/>
        <v>0</v>
      </c>
      <c r="M65" s="296">
        <f t="shared" si="1"/>
        <v>0</v>
      </c>
    </row>
    <row r="66" spans="1:13" x14ac:dyDescent="0.2">
      <c r="A66" s="238"/>
      <c r="B66" s="288" t="s">
        <v>431</v>
      </c>
      <c r="C66" s="289"/>
      <c r="D66" s="290" t="s">
        <v>432</v>
      </c>
      <c r="E66" s="291">
        <v>5110</v>
      </c>
      <c r="F66" s="292" t="s">
        <v>368</v>
      </c>
      <c r="G66" s="293">
        <f t="shared" si="0"/>
        <v>0</v>
      </c>
      <c r="H66" s="294">
        <v>0</v>
      </c>
      <c r="I66" s="294">
        <v>7000</v>
      </c>
      <c r="J66" s="294">
        <v>0</v>
      </c>
      <c r="K66" s="294">
        <v>0</v>
      </c>
      <c r="L66" s="295">
        <f t="shared" si="2"/>
        <v>0</v>
      </c>
      <c r="M66" s="296">
        <f t="shared" si="1"/>
        <v>0</v>
      </c>
    </row>
    <row r="67" spans="1:13" ht="22.5" x14ac:dyDescent="0.2">
      <c r="A67" s="238"/>
      <c r="B67" s="288"/>
      <c r="C67" s="289"/>
      <c r="D67" s="290"/>
      <c r="E67" s="291">
        <v>5150</v>
      </c>
      <c r="F67" s="292" t="s">
        <v>370</v>
      </c>
      <c r="G67" s="293">
        <f t="shared" si="0"/>
        <v>0</v>
      </c>
      <c r="H67" s="294">
        <v>0</v>
      </c>
      <c r="I67" s="294">
        <v>10000</v>
      </c>
      <c r="J67" s="294">
        <v>0</v>
      </c>
      <c r="K67" s="294">
        <v>0</v>
      </c>
      <c r="L67" s="295">
        <f t="shared" si="2"/>
        <v>0</v>
      </c>
      <c r="M67" s="296">
        <f t="shared" si="1"/>
        <v>0</v>
      </c>
    </row>
    <row r="68" spans="1:13" ht="22.5" x14ac:dyDescent="0.2">
      <c r="A68" s="238"/>
      <c r="B68" s="288"/>
      <c r="C68" s="289"/>
      <c r="D68" s="290"/>
      <c r="E68" s="291">
        <v>5290</v>
      </c>
      <c r="F68" s="292" t="s">
        <v>391</v>
      </c>
      <c r="G68" s="293">
        <f t="shared" si="0"/>
        <v>0</v>
      </c>
      <c r="H68" s="294">
        <v>0</v>
      </c>
      <c r="I68" s="294">
        <v>2500</v>
      </c>
      <c r="J68" s="294">
        <v>0</v>
      </c>
      <c r="K68" s="294">
        <v>0</v>
      </c>
      <c r="L68" s="295">
        <f t="shared" si="2"/>
        <v>0</v>
      </c>
      <c r="M68" s="296">
        <f t="shared" si="1"/>
        <v>0</v>
      </c>
    </row>
    <row r="69" spans="1:13" x14ac:dyDescent="0.2">
      <c r="A69" s="238"/>
      <c r="B69" s="288"/>
      <c r="C69" s="289"/>
      <c r="D69" s="290"/>
      <c r="E69" s="291">
        <v>5310</v>
      </c>
      <c r="F69" s="292" t="s">
        <v>396</v>
      </c>
      <c r="G69" s="293">
        <f t="shared" si="0"/>
        <v>0</v>
      </c>
      <c r="H69" s="294">
        <v>0</v>
      </c>
      <c r="I69" s="294">
        <v>15000</v>
      </c>
      <c r="J69" s="294">
        <v>0</v>
      </c>
      <c r="K69" s="294">
        <v>0</v>
      </c>
      <c r="L69" s="295">
        <f t="shared" si="2"/>
        <v>0</v>
      </c>
      <c r="M69" s="296">
        <f t="shared" si="1"/>
        <v>0</v>
      </c>
    </row>
    <row r="70" spans="1:13" x14ac:dyDescent="0.2">
      <c r="A70" s="238"/>
      <c r="B70" s="288"/>
      <c r="C70" s="289"/>
      <c r="D70" s="290"/>
      <c r="E70" s="291">
        <v>5320</v>
      </c>
      <c r="F70" s="292" t="s">
        <v>422</v>
      </c>
      <c r="G70" s="293">
        <f t="shared" si="0"/>
        <v>0</v>
      </c>
      <c r="H70" s="294">
        <v>0</v>
      </c>
      <c r="I70" s="294">
        <v>3000</v>
      </c>
      <c r="J70" s="294">
        <v>0</v>
      </c>
      <c r="K70" s="294">
        <v>0</v>
      </c>
      <c r="L70" s="295">
        <f t="shared" si="2"/>
        <v>0</v>
      </c>
      <c r="M70" s="296">
        <f t="shared" si="1"/>
        <v>0</v>
      </c>
    </row>
    <row r="71" spans="1:13" x14ac:dyDescent="0.2">
      <c r="A71" s="238"/>
      <c r="B71" s="288" t="s">
        <v>433</v>
      </c>
      <c r="C71" s="289"/>
      <c r="D71" s="290" t="s">
        <v>434</v>
      </c>
      <c r="E71" s="291">
        <v>5110</v>
      </c>
      <c r="F71" s="292" t="s">
        <v>368</v>
      </c>
      <c r="G71" s="293">
        <f t="shared" si="0"/>
        <v>0</v>
      </c>
      <c r="H71" s="294">
        <v>0</v>
      </c>
      <c r="I71" s="294">
        <v>25500</v>
      </c>
      <c r="J71" s="294">
        <v>0</v>
      </c>
      <c r="K71" s="294">
        <v>0</v>
      </c>
      <c r="L71" s="295">
        <f t="shared" si="2"/>
        <v>0</v>
      </c>
      <c r="M71" s="296">
        <f t="shared" si="1"/>
        <v>0</v>
      </c>
    </row>
    <row r="72" spans="1:13" ht="22.5" x14ac:dyDescent="0.2">
      <c r="A72" s="238"/>
      <c r="B72" s="288"/>
      <c r="C72" s="289"/>
      <c r="D72" s="290"/>
      <c r="E72" s="291">
        <v>5150</v>
      </c>
      <c r="F72" s="292" t="s">
        <v>370</v>
      </c>
      <c r="G72" s="293">
        <f t="shared" si="0"/>
        <v>0</v>
      </c>
      <c r="H72" s="294">
        <v>0</v>
      </c>
      <c r="I72" s="294">
        <v>38000</v>
      </c>
      <c r="J72" s="294">
        <v>0</v>
      </c>
      <c r="K72" s="294">
        <v>0</v>
      </c>
      <c r="L72" s="295">
        <f t="shared" si="2"/>
        <v>0</v>
      </c>
      <c r="M72" s="296">
        <f t="shared" si="1"/>
        <v>0</v>
      </c>
    </row>
    <row r="73" spans="1:13" x14ac:dyDescent="0.2">
      <c r="A73" s="238"/>
      <c r="B73" s="288"/>
      <c r="C73" s="289"/>
      <c r="D73" s="290"/>
      <c r="E73" s="291">
        <v>5230</v>
      </c>
      <c r="F73" s="292" t="s">
        <v>435</v>
      </c>
      <c r="G73" s="293">
        <f t="shared" si="0"/>
        <v>0</v>
      </c>
      <c r="H73" s="294">
        <v>0</v>
      </c>
      <c r="I73" s="294">
        <v>12000</v>
      </c>
      <c r="J73" s="294">
        <v>0</v>
      </c>
      <c r="K73" s="294">
        <v>0</v>
      </c>
      <c r="L73" s="295">
        <f t="shared" si="2"/>
        <v>0</v>
      </c>
      <c r="M73" s="296">
        <f t="shared" si="1"/>
        <v>0</v>
      </c>
    </row>
    <row r="74" spans="1:13" x14ac:dyDescent="0.2">
      <c r="A74" s="238"/>
      <c r="B74" s="288"/>
      <c r="C74" s="289"/>
      <c r="D74" s="290"/>
      <c r="E74" s="291">
        <v>5650</v>
      </c>
      <c r="F74" s="292" t="s">
        <v>436</v>
      </c>
      <c r="G74" s="293">
        <f t="shared" si="0"/>
        <v>0</v>
      </c>
      <c r="H74" s="294">
        <v>0</v>
      </c>
      <c r="I74" s="294">
        <v>2400</v>
      </c>
      <c r="J74" s="294">
        <v>0</v>
      </c>
      <c r="K74" s="294">
        <v>0</v>
      </c>
      <c r="L74" s="295">
        <f t="shared" si="2"/>
        <v>0</v>
      </c>
      <c r="M74" s="296">
        <f t="shared" si="1"/>
        <v>0</v>
      </c>
    </row>
    <row r="75" spans="1:13" x14ac:dyDescent="0.2">
      <c r="A75" s="238"/>
      <c r="B75" s="288"/>
      <c r="C75" s="289"/>
      <c r="D75" s="290"/>
      <c r="E75" s="291">
        <v>5910</v>
      </c>
      <c r="F75" s="292" t="s">
        <v>437</v>
      </c>
      <c r="G75" s="293">
        <f t="shared" si="0"/>
        <v>0</v>
      </c>
      <c r="H75" s="294">
        <v>0</v>
      </c>
      <c r="I75" s="294">
        <v>5000</v>
      </c>
      <c r="J75" s="294">
        <v>0</v>
      </c>
      <c r="K75" s="294">
        <v>0</v>
      </c>
      <c r="L75" s="295">
        <f t="shared" si="2"/>
        <v>0</v>
      </c>
      <c r="M75" s="296">
        <f t="shared" si="1"/>
        <v>0</v>
      </c>
    </row>
    <row r="76" spans="1:13" ht="22.5" x14ac:dyDescent="0.2">
      <c r="A76" s="238"/>
      <c r="B76" s="288" t="s">
        <v>438</v>
      </c>
      <c r="C76" s="289"/>
      <c r="D76" s="290" t="s">
        <v>439</v>
      </c>
      <c r="E76" s="291">
        <v>5150</v>
      </c>
      <c r="F76" s="292" t="s">
        <v>370</v>
      </c>
      <c r="G76" s="293">
        <f t="shared" si="0"/>
        <v>0</v>
      </c>
      <c r="H76" s="294">
        <v>0</v>
      </c>
      <c r="I76" s="294">
        <v>40000</v>
      </c>
      <c r="J76" s="294">
        <v>0</v>
      </c>
      <c r="K76" s="294">
        <v>0</v>
      </c>
      <c r="L76" s="295">
        <f t="shared" si="2"/>
        <v>0</v>
      </c>
      <c r="M76" s="296">
        <f t="shared" si="1"/>
        <v>0</v>
      </c>
    </row>
    <row r="77" spans="1:13" ht="22.5" x14ac:dyDescent="0.2">
      <c r="A77" s="238"/>
      <c r="B77" s="288"/>
      <c r="C77" s="289"/>
      <c r="D77" s="290"/>
      <c r="E77" s="291">
        <v>5190</v>
      </c>
      <c r="F77" s="292" t="s">
        <v>371</v>
      </c>
      <c r="G77" s="293">
        <f t="shared" si="0"/>
        <v>0</v>
      </c>
      <c r="H77" s="294">
        <v>0</v>
      </c>
      <c r="I77" s="294">
        <v>15000</v>
      </c>
      <c r="J77" s="294">
        <v>0</v>
      </c>
      <c r="K77" s="294">
        <v>0</v>
      </c>
      <c r="L77" s="295">
        <f t="shared" si="2"/>
        <v>0</v>
      </c>
      <c r="M77" s="296">
        <f t="shared" si="1"/>
        <v>0</v>
      </c>
    </row>
    <row r="78" spans="1:13" x14ac:dyDescent="0.2">
      <c r="A78" s="238"/>
      <c r="B78" s="288"/>
      <c r="C78" s="289"/>
      <c r="D78" s="290"/>
      <c r="E78" s="291">
        <v>5310</v>
      </c>
      <c r="F78" s="292" t="s">
        <v>396</v>
      </c>
      <c r="G78" s="293">
        <f t="shared" si="0"/>
        <v>0</v>
      </c>
      <c r="H78" s="294">
        <v>0</v>
      </c>
      <c r="I78" s="294">
        <v>10000</v>
      </c>
      <c r="J78" s="294">
        <v>0</v>
      </c>
      <c r="K78" s="294">
        <v>0</v>
      </c>
      <c r="L78" s="295">
        <f t="shared" si="2"/>
        <v>0</v>
      </c>
      <c r="M78" s="296">
        <f t="shared" si="1"/>
        <v>0</v>
      </c>
    </row>
    <row r="79" spans="1:13" x14ac:dyDescent="0.2">
      <c r="A79" s="238"/>
      <c r="B79" s="288" t="s">
        <v>440</v>
      </c>
      <c r="C79" s="289"/>
      <c r="D79" s="290" t="s">
        <v>441</v>
      </c>
      <c r="E79" s="291">
        <v>5310</v>
      </c>
      <c r="F79" s="292" t="s">
        <v>396</v>
      </c>
      <c r="G79" s="293">
        <f t="shared" ref="G79:G148" si="3">+H79</f>
        <v>0</v>
      </c>
      <c r="H79" s="294">
        <v>0</v>
      </c>
      <c r="I79" s="294">
        <v>120000</v>
      </c>
      <c r="J79" s="294">
        <v>0</v>
      </c>
      <c r="K79" s="294">
        <v>0</v>
      </c>
      <c r="L79" s="295">
        <f t="shared" si="2"/>
        <v>0</v>
      </c>
      <c r="M79" s="296">
        <f t="shared" ref="M79:M148" si="4">IFERROR(K79/I79,0)</f>
        <v>0</v>
      </c>
    </row>
    <row r="80" spans="1:13" ht="22.5" x14ac:dyDescent="0.2">
      <c r="A80" s="238"/>
      <c r="B80" s="288" t="s">
        <v>442</v>
      </c>
      <c r="C80" s="289"/>
      <c r="D80" s="290" t="s">
        <v>443</v>
      </c>
      <c r="E80" s="291">
        <v>5290</v>
      </c>
      <c r="F80" s="292" t="s">
        <v>391</v>
      </c>
      <c r="G80" s="293">
        <f t="shared" si="3"/>
        <v>0</v>
      </c>
      <c r="H80" s="294">
        <v>0</v>
      </c>
      <c r="I80" s="294">
        <v>131236.42000000001</v>
      </c>
      <c r="J80" s="294">
        <v>0</v>
      </c>
      <c r="K80" s="294">
        <v>0</v>
      </c>
      <c r="L80" s="295">
        <f t="shared" ref="L80:L149" si="5">IFERROR(K80/H80,0)</f>
        <v>0</v>
      </c>
      <c r="M80" s="296">
        <f t="shared" si="4"/>
        <v>0</v>
      </c>
    </row>
    <row r="81" spans="1:13" x14ac:dyDescent="0.2">
      <c r="A81" s="238"/>
      <c r="B81" s="288"/>
      <c r="C81" s="289"/>
      <c r="D81" s="290"/>
      <c r="E81" s="291">
        <v>5320</v>
      </c>
      <c r="F81" s="292" t="s">
        <v>422</v>
      </c>
      <c r="G81" s="293">
        <f t="shared" si="3"/>
        <v>0</v>
      </c>
      <c r="H81" s="294">
        <v>0</v>
      </c>
      <c r="I81" s="294">
        <v>250680</v>
      </c>
      <c r="J81" s="294">
        <v>0</v>
      </c>
      <c r="K81" s="294">
        <v>0</v>
      </c>
      <c r="L81" s="295">
        <f t="shared" si="5"/>
        <v>0</v>
      </c>
      <c r="M81" s="296">
        <f t="shared" si="4"/>
        <v>0</v>
      </c>
    </row>
    <row r="82" spans="1:13" x14ac:dyDescent="0.2">
      <c r="A82" s="238"/>
      <c r="B82" s="288"/>
      <c r="C82" s="289"/>
      <c r="D82" s="290"/>
      <c r="E82" s="291">
        <v>5690</v>
      </c>
      <c r="F82" s="292" t="s">
        <v>419</v>
      </c>
      <c r="G82" s="293">
        <f t="shared" si="3"/>
        <v>0</v>
      </c>
      <c r="H82" s="294">
        <v>0</v>
      </c>
      <c r="I82" s="294">
        <v>131236.42000000001</v>
      </c>
      <c r="J82" s="294">
        <v>0</v>
      </c>
      <c r="K82" s="294">
        <v>0</v>
      </c>
      <c r="L82" s="295">
        <f t="shared" si="5"/>
        <v>0</v>
      </c>
      <c r="M82" s="296">
        <f t="shared" si="4"/>
        <v>0</v>
      </c>
    </row>
    <row r="83" spans="1:13" x14ac:dyDescent="0.2">
      <c r="A83" s="238"/>
      <c r="B83" s="288" t="s">
        <v>444</v>
      </c>
      <c r="C83" s="289"/>
      <c r="D83" s="290" t="s">
        <v>445</v>
      </c>
      <c r="E83" s="291">
        <v>5110</v>
      </c>
      <c r="F83" s="292" t="s">
        <v>368</v>
      </c>
      <c r="G83" s="293">
        <f t="shared" si="3"/>
        <v>0</v>
      </c>
      <c r="H83" s="294">
        <v>0</v>
      </c>
      <c r="I83" s="294">
        <v>9396</v>
      </c>
      <c r="J83" s="294">
        <v>0</v>
      </c>
      <c r="K83" s="294">
        <v>0</v>
      </c>
      <c r="L83" s="295">
        <f t="shared" si="5"/>
        <v>0</v>
      </c>
      <c r="M83" s="296">
        <f t="shared" si="4"/>
        <v>0</v>
      </c>
    </row>
    <row r="84" spans="1:13" ht="22.5" x14ac:dyDescent="0.2">
      <c r="A84" s="238"/>
      <c r="B84" s="288"/>
      <c r="C84" s="289"/>
      <c r="D84" s="290"/>
      <c r="E84" s="291">
        <v>5190</v>
      </c>
      <c r="F84" s="292" t="s">
        <v>371</v>
      </c>
      <c r="G84" s="293">
        <f t="shared" si="3"/>
        <v>0</v>
      </c>
      <c r="H84" s="294">
        <v>0</v>
      </c>
      <c r="I84" s="294">
        <v>54910</v>
      </c>
      <c r="J84" s="294">
        <v>0</v>
      </c>
      <c r="K84" s="294">
        <v>0</v>
      </c>
      <c r="L84" s="295">
        <f t="shared" si="5"/>
        <v>0</v>
      </c>
      <c r="M84" s="296">
        <f t="shared" si="4"/>
        <v>0</v>
      </c>
    </row>
    <row r="85" spans="1:13" x14ac:dyDescent="0.2">
      <c r="A85" s="238"/>
      <c r="B85" s="288"/>
      <c r="C85" s="289"/>
      <c r="D85" s="290"/>
      <c r="E85" s="291">
        <v>5310</v>
      </c>
      <c r="F85" s="292" t="s">
        <v>396</v>
      </c>
      <c r="G85" s="293">
        <f t="shared" si="3"/>
        <v>0</v>
      </c>
      <c r="H85" s="294">
        <v>0</v>
      </c>
      <c r="I85" s="294">
        <v>192861</v>
      </c>
      <c r="J85" s="294">
        <v>0</v>
      </c>
      <c r="K85" s="294">
        <v>0</v>
      </c>
      <c r="L85" s="295">
        <f t="shared" si="5"/>
        <v>0</v>
      </c>
      <c r="M85" s="296">
        <f t="shared" si="4"/>
        <v>0</v>
      </c>
    </row>
    <row r="86" spans="1:13" x14ac:dyDescent="0.2">
      <c r="A86" s="238"/>
      <c r="B86" s="288"/>
      <c r="C86" s="289"/>
      <c r="D86" s="290"/>
      <c r="E86" s="291">
        <v>5320</v>
      </c>
      <c r="F86" s="292" t="s">
        <v>422</v>
      </c>
      <c r="G86" s="293">
        <f t="shared" si="3"/>
        <v>0</v>
      </c>
      <c r="H86" s="294">
        <v>0</v>
      </c>
      <c r="I86" s="294">
        <v>144214.20000000001</v>
      </c>
      <c r="J86" s="294">
        <v>0</v>
      </c>
      <c r="K86" s="294">
        <v>0</v>
      </c>
      <c r="L86" s="295">
        <f t="shared" si="5"/>
        <v>0</v>
      </c>
      <c r="M86" s="296">
        <f t="shared" si="4"/>
        <v>0</v>
      </c>
    </row>
    <row r="87" spans="1:13" x14ac:dyDescent="0.2">
      <c r="A87" s="238"/>
      <c r="B87" s="288" t="s">
        <v>446</v>
      </c>
      <c r="C87" s="289"/>
      <c r="D87" s="290" t="s">
        <v>447</v>
      </c>
      <c r="E87" s="291">
        <v>5110</v>
      </c>
      <c r="F87" s="292" t="s">
        <v>368</v>
      </c>
      <c r="G87" s="293">
        <f t="shared" si="3"/>
        <v>0</v>
      </c>
      <c r="H87" s="294">
        <v>0</v>
      </c>
      <c r="I87" s="294">
        <v>24034.5</v>
      </c>
      <c r="J87" s="294">
        <v>0</v>
      </c>
      <c r="K87" s="294">
        <v>0</v>
      </c>
      <c r="L87" s="295">
        <f t="shared" si="5"/>
        <v>0</v>
      </c>
      <c r="M87" s="296">
        <f t="shared" si="4"/>
        <v>0</v>
      </c>
    </row>
    <row r="88" spans="1:13" x14ac:dyDescent="0.2">
      <c r="A88" s="238"/>
      <c r="B88" s="288"/>
      <c r="C88" s="289"/>
      <c r="D88" s="290"/>
      <c r="E88" s="291">
        <v>5310</v>
      </c>
      <c r="F88" s="292" t="s">
        <v>396</v>
      </c>
      <c r="G88" s="293">
        <f t="shared" si="3"/>
        <v>0</v>
      </c>
      <c r="H88" s="294">
        <v>0</v>
      </c>
      <c r="I88" s="294">
        <v>850855.9</v>
      </c>
      <c r="J88" s="294">
        <v>0</v>
      </c>
      <c r="K88" s="294">
        <v>0</v>
      </c>
      <c r="L88" s="295">
        <f t="shared" si="5"/>
        <v>0</v>
      </c>
      <c r="M88" s="296">
        <f t="shared" si="4"/>
        <v>0</v>
      </c>
    </row>
    <row r="89" spans="1:13" x14ac:dyDescent="0.2">
      <c r="A89" s="238"/>
      <c r="B89" s="288"/>
      <c r="C89" s="289"/>
      <c r="D89" s="290"/>
      <c r="E89" s="291">
        <v>5320</v>
      </c>
      <c r="F89" s="292" t="s">
        <v>422</v>
      </c>
      <c r="G89" s="293">
        <f t="shared" si="3"/>
        <v>0</v>
      </c>
      <c r="H89" s="294">
        <v>0</v>
      </c>
      <c r="I89" s="294">
        <v>1400.2</v>
      </c>
      <c r="J89" s="294">
        <v>0</v>
      </c>
      <c r="K89" s="294">
        <v>0</v>
      </c>
      <c r="L89" s="295">
        <f t="shared" si="5"/>
        <v>0</v>
      </c>
      <c r="M89" s="296">
        <f t="shared" si="4"/>
        <v>0</v>
      </c>
    </row>
    <row r="90" spans="1:13" x14ac:dyDescent="0.2">
      <c r="A90" s="238"/>
      <c r="B90" s="288" t="s">
        <v>448</v>
      </c>
      <c r="C90" s="289"/>
      <c r="D90" s="290" t="s">
        <v>449</v>
      </c>
      <c r="E90" s="291">
        <v>5310</v>
      </c>
      <c r="F90" s="292" t="s">
        <v>396</v>
      </c>
      <c r="G90" s="293">
        <f t="shared" si="3"/>
        <v>0</v>
      </c>
      <c r="H90" s="294">
        <v>0</v>
      </c>
      <c r="I90" s="294">
        <v>1438662</v>
      </c>
      <c r="J90" s="294">
        <v>0</v>
      </c>
      <c r="K90" s="294">
        <v>0</v>
      </c>
      <c r="L90" s="295">
        <f t="shared" si="5"/>
        <v>0</v>
      </c>
      <c r="M90" s="296">
        <f t="shared" si="4"/>
        <v>0</v>
      </c>
    </row>
    <row r="91" spans="1:13" x14ac:dyDescent="0.2">
      <c r="A91" s="238"/>
      <c r="B91" s="288"/>
      <c r="C91" s="289"/>
      <c r="D91" s="290"/>
      <c r="E91" s="291"/>
      <c r="F91" s="292"/>
      <c r="G91" s="293"/>
      <c r="H91" s="294"/>
      <c r="I91" s="294"/>
      <c r="J91" s="294"/>
      <c r="K91" s="294"/>
      <c r="L91" s="295"/>
      <c r="M91" s="296"/>
    </row>
    <row r="92" spans="1:13" ht="37.5" customHeight="1" x14ac:dyDescent="0.2">
      <c r="A92" s="238"/>
      <c r="B92" s="239" t="s">
        <v>350</v>
      </c>
      <c r="C92" s="240"/>
      <c r="D92" s="240"/>
      <c r="E92" s="240"/>
      <c r="F92" s="240"/>
      <c r="G92" s="240"/>
      <c r="H92" s="240"/>
      <c r="I92" s="240"/>
      <c r="J92" s="240"/>
      <c r="K92" s="240"/>
      <c r="L92" s="240"/>
      <c r="M92" s="241"/>
    </row>
    <row r="93" spans="1:13" x14ac:dyDescent="0.2">
      <c r="A93" s="238"/>
      <c r="B93" s="242" t="s">
        <v>351</v>
      </c>
      <c r="C93" s="243"/>
      <c r="D93" s="244" t="s">
        <v>352</v>
      </c>
      <c r="E93" s="245" t="s">
        <v>353</v>
      </c>
      <c r="F93" s="244" t="s">
        <v>354</v>
      </c>
      <c r="G93" s="246" t="s">
        <v>355</v>
      </c>
      <c r="H93" s="247"/>
      <c r="I93" s="247"/>
      <c r="J93" s="247"/>
      <c r="K93" s="247"/>
      <c r="L93" s="247"/>
      <c r="M93" s="248"/>
    </row>
    <row r="94" spans="1:13" x14ac:dyDescent="0.2">
      <c r="A94" s="238"/>
      <c r="B94" s="249"/>
      <c r="C94" s="250"/>
      <c r="D94" s="251"/>
      <c r="E94" s="251"/>
      <c r="F94" s="251"/>
      <c r="G94" s="252" t="s">
        <v>356</v>
      </c>
      <c r="H94" s="253" t="s">
        <v>357</v>
      </c>
      <c r="I94" s="247" t="s">
        <v>358</v>
      </c>
      <c r="J94" s="247" t="s">
        <v>359</v>
      </c>
      <c r="K94" s="247" t="s">
        <v>360</v>
      </c>
      <c r="L94" s="254" t="s">
        <v>361</v>
      </c>
      <c r="M94" s="255"/>
    </row>
    <row r="95" spans="1:13" x14ac:dyDescent="0.2">
      <c r="A95" s="238"/>
      <c r="B95" s="249"/>
      <c r="C95" s="250"/>
      <c r="D95" s="251"/>
      <c r="E95" s="251"/>
      <c r="F95" s="251"/>
      <c r="G95" s="256"/>
      <c r="H95" s="257"/>
      <c r="I95" s="258"/>
      <c r="J95" s="258"/>
      <c r="K95" s="258"/>
      <c r="L95" s="259" t="s">
        <v>362</v>
      </c>
      <c r="M95" s="244" t="s">
        <v>363</v>
      </c>
    </row>
    <row r="96" spans="1:13" x14ac:dyDescent="0.2">
      <c r="A96" s="238"/>
      <c r="B96" s="260"/>
      <c r="C96" s="261"/>
      <c r="D96" s="262"/>
      <c r="E96" s="263"/>
      <c r="F96" s="262"/>
      <c r="G96" s="264"/>
      <c r="H96" s="265"/>
      <c r="I96" s="266"/>
      <c r="J96" s="266"/>
      <c r="K96" s="266"/>
      <c r="L96" s="267"/>
      <c r="M96" s="262"/>
    </row>
    <row r="97" spans="1:13" x14ac:dyDescent="0.2">
      <c r="A97" s="238"/>
      <c r="B97" s="288" t="s">
        <v>450</v>
      </c>
      <c r="C97" s="289"/>
      <c r="D97" s="290" t="s">
        <v>451</v>
      </c>
      <c r="E97" s="291">
        <v>5110</v>
      </c>
      <c r="F97" s="292" t="s">
        <v>368</v>
      </c>
      <c r="G97" s="293">
        <f t="shared" si="3"/>
        <v>0</v>
      </c>
      <c r="H97" s="294">
        <v>0</v>
      </c>
      <c r="I97" s="294">
        <v>1453000</v>
      </c>
      <c r="J97" s="294">
        <v>0</v>
      </c>
      <c r="K97" s="294">
        <v>0</v>
      </c>
      <c r="L97" s="295">
        <f t="shared" si="5"/>
        <v>0</v>
      </c>
      <c r="M97" s="296">
        <f t="shared" si="4"/>
        <v>0</v>
      </c>
    </row>
    <row r="98" spans="1:13" x14ac:dyDescent="0.2">
      <c r="A98" s="238"/>
      <c r="B98" s="288"/>
      <c r="C98" s="289"/>
      <c r="D98" s="290"/>
      <c r="E98" s="291">
        <v>5310</v>
      </c>
      <c r="F98" s="292" t="s">
        <v>396</v>
      </c>
      <c r="G98" s="293">
        <f t="shared" si="3"/>
        <v>0</v>
      </c>
      <c r="H98" s="294">
        <v>0</v>
      </c>
      <c r="I98" s="294">
        <v>11505800</v>
      </c>
      <c r="J98" s="294">
        <v>0</v>
      </c>
      <c r="K98" s="294">
        <v>0</v>
      </c>
      <c r="L98" s="295">
        <f t="shared" si="5"/>
        <v>0</v>
      </c>
      <c r="M98" s="296">
        <f t="shared" si="4"/>
        <v>0</v>
      </c>
    </row>
    <row r="99" spans="1:13" ht="12.75" customHeight="1" x14ac:dyDescent="0.2">
      <c r="A99" s="268"/>
      <c r="B99" s="288"/>
      <c r="C99" s="289"/>
      <c r="D99" s="290"/>
      <c r="E99" s="291">
        <v>5320</v>
      </c>
      <c r="F99" s="292" t="s">
        <v>422</v>
      </c>
      <c r="G99" s="293">
        <f t="shared" si="3"/>
        <v>0</v>
      </c>
      <c r="H99" s="294">
        <v>0</v>
      </c>
      <c r="I99" s="294">
        <v>177200</v>
      </c>
      <c r="J99" s="294">
        <v>0</v>
      </c>
      <c r="K99" s="294">
        <v>0</v>
      </c>
      <c r="L99" s="295">
        <f t="shared" si="5"/>
        <v>0</v>
      </c>
      <c r="M99" s="296">
        <f t="shared" si="4"/>
        <v>0</v>
      </c>
    </row>
    <row r="100" spans="1:13" s="303" customFormat="1" ht="22.5" x14ac:dyDescent="0.2">
      <c r="A100" s="302"/>
      <c r="B100" s="288" t="s">
        <v>452</v>
      </c>
      <c r="C100" s="289"/>
      <c r="D100" s="290" t="s">
        <v>453</v>
      </c>
      <c r="E100" s="291">
        <v>5310</v>
      </c>
      <c r="F100" s="292" t="s">
        <v>396</v>
      </c>
      <c r="G100" s="293">
        <f t="shared" si="3"/>
        <v>0</v>
      </c>
      <c r="H100" s="294">
        <v>0</v>
      </c>
      <c r="I100" s="294">
        <v>1886440</v>
      </c>
      <c r="J100" s="294">
        <v>0</v>
      </c>
      <c r="K100" s="294">
        <v>0</v>
      </c>
      <c r="L100" s="295">
        <f t="shared" si="5"/>
        <v>0</v>
      </c>
      <c r="M100" s="296">
        <f t="shared" si="4"/>
        <v>0</v>
      </c>
    </row>
    <row r="101" spans="1:13" ht="12.75" customHeight="1" x14ac:dyDescent="0.2">
      <c r="A101" s="268"/>
      <c r="B101" s="288"/>
      <c r="C101" s="289"/>
      <c r="D101" s="290"/>
      <c r="E101" s="291">
        <v>5320</v>
      </c>
      <c r="F101" s="292" t="s">
        <v>422</v>
      </c>
      <c r="G101" s="293">
        <f t="shared" si="3"/>
        <v>0</v>
      </c>
      <c r="H101" s="294">
        <v>0</v>
      </c>
      <c r="I101" s="294">
        <v>245000</v>
      </c>
      <c r="J101" s="294">
        <v>0</v>
      </c>
      <c r="K101" s="294">
        <v>0</v>
      </c>
      <c r="L101" s="295">
        <f t="shared" si="5"/>
        <v>0</v>
      </c>
      <c r="M101" s="296">
        <f t="shared" si="4"/>
        <v>0</v>
      </c>
    </row>
    <row r="102" spans="1:13" ht="12.75" customHeight="1" x14ac:dyDescent="0.2">
      <c r="A102" s="268"/>
      <c r="B102" s="288" t="s">
        <v>454</v>
      </c>
      <c r="C102" s="289"/>
      <c r="D102" s="290" t="s">
        <v>455</v>
      </c>
      <c r="E102" s="291">
        <v>5310</v>
      </c>
      <c r="F102" s="292" t="s">
        <v>396</v>
      </c>
      <c r="G102" s="293">
        <f t="shared" si="3"/>
        <v>0</v>
      </c>
      <c r="H102" s="294">
        <v>0</v>
      </c>
      <c r="I102" s="294">
        <v>231000</v>
      </c>
      <c r="J102" s="294">
        <v>0</v>
      </c>
      <c r="K102" s="294">
        <v>0</v>
      </c>
      <c r="L102" s="295">
        <f t="shared" si="5"/>
        <v>0</v>
      </c>
      <c r="M102" s="296">
        <f t="shared" si="4"/>
        <v>0</v>
      </c>
    </row>
    <row r="103" spans="1:13" x14ac:dyDescent="0.2">
      <c r="A103" s="238"/>
      <c r="B103" s="288" t="s">
        <v>456</v>
      </c>
      <c r="C103" s="289"/>
      <c r="D103" s="290" t="s">
        <v>457</v>
      </c>
      <c r="E103" s="291">
        <v>5310</v>
      </c>
      <c r="F103" s="292" t="s">
        <v>396</v>
      </c>
      <c r="G103" s="293">
        <f t="shared" si="3"/>
        <v>0</v>
      </c>
      <c r="H103" s="294">
        <v>0</v>
      </c>
      <c r="I103" s="294">
        <v>472958.52</v>
      </c>
      <c r="J103" s="294">
        <v>28518.52</v>
      </c>
      <c r="K103" s="294">
        <v>28518.52</v>
      </c>
      <c r="L103" s="295">
        <f t="shared" si="5"/>
        <v>0</v>
      </c>
      <c r="M103" s="296">
        <f t="shared" si="4"/>
        <v>6.0298142001966683E-2</v>
      </c>
    </row>
    <row r="104" spans="1:13" ht="22.5" x14ac:dyDescent="0.2">
      <c r="A104" s="238"/>
      <c r="B104" s="288" t="s">
        <v>458</v>
      </c>
      <c r="C104" s="289"/>
      <c r="D104" s="290" t="s">
        <v>459</v>
      </c>
      <c r="E104" s="291">
        <v>5110</v>
      </c>
      <c r="F104" s="292" t="s">
        <v>368</v>
      </c>
      <c r="G104" s="293">
        <f t="shared" si="3"/>
        <v>0</v>
      </c>
      <c r="H104" s="294">
        <v>0</v>
      </c>
      <c r="I104" s="294">
        <v>144372.44</v>
      </c>
      <c r="J104" s="294">
        <v>144372.44</v>
      </c>
      <c r="K104" s="294">
        <v>144372.44</v>
      </c>
      <c r="L104" s="295">
        <f t="shared" si="5"/>
        <v>0</v>
      </c>
      <c r="M104" s="296">
        <f t="shared" si="4"/>
        <v>1</v>
      </c>
    </row>
    <row r="105" spans="1:13" x14ac:dyDescent="0.2">
      <c r="A105" s="238"/>
      <c r="B105" s="288"/>
      <c r="C105" s="289"/>
      <c r="D105" s="290"/>
      <c r="E105" s="291">
        <v>5310</v>
      </c>
      <c r="F105" s="292" t="s">
        <v>396</v>
      </c>
      <c r="G105" s="293">
        <f t="shared" si="3"/>
        <v>0</v>
      </c>
      <c r="H105" s="294">
        <v>0</v>
      </c>
      <c r="I105" s="294">
        <v>5393097.8700000001</v>
      </c>
      <c r="J105" s="294">
        <v>4276597.87</v>
      </c>
      <c r="K105" s="294">
        <v>4276597.87</v>
      </c>
      <c r="L105" s="295">
        <f t="shared" si="5"/>
        <v>0</v>
      </c>
      <c r="M105" s="296">
        <f t="shared" si="4"/>
        <v>0.7929761285789535</v>
      </c>
    </row>
    <row r="106" spans="1:13" x14ac:dyDescent="0.2">
      <c r="A106" s="238"/>
      <c r="B106" s="288"/>
      <c r="C106" s="289"/>
      <c r="D106" s="290"/>
      <c r="E106" s="291">
        <v>5320</v>
      </c>
      <c r="F106" s="292" t="s">
        <v>422</v>
      </c>
      <c r="G106" s="293">
        <f t="shared" si="3"/>
        <v>0</v>
      </c>
      <c r="H106" s="294">
        <v>0</v>
      </c>
      <c r="I106" s="294">
        <v>8488.69</v>
      </c>
      <c r="J106" s="294">
        <v>8488.69</v>
      </c>
      <c r="K106" s="294">
        <v>8488.69</v>
      </c>
      <c r="L106" s="295">
        <f t="shared" si="5"/>
        <v>0</v>
      </c>
      <c r="M106" s="296">
        <f t="shared" si="4"/>
        <v>1</v>
      </c>
    </row>
    <row r="107" spans="1:13" x14ac:dyDescent="0.2">
      <c r="A107" s="238"/>
      <c r="B107" s="288" t="s">
        <v>460</v>
      </c>
      <c r="C107" s="289"/>
      <c r="D107" s="290" t="s">
        <v>461</v>
      </c>
      <c r="E107" s="291">
        <v>5310</v>
      </c>
      <c r="F107" s="292" t="s">
        <v>396</v>
      </c>
      <c r="G107" s="293">
        <f t="shared" si="3"/>
        <v>0</v>
      </c>
      <c r="H107" s="294">
        <v>0</v>
      </c>
      <c r="I107" s="294">
        <v>902940</v>
      </c>
      <c r="J107" s="294">
        <v>0</v>
      </c>
      <c r="K107" s="294">
        <v>0</v>
      </c>
      <c r="L107" s="295">
        <f t="shared" si="5"/>
        <v>0</v>
      </c>
      <c r="M107" s="296">
        <f t="shared" si="4"/>
        <v>0</v>
      </c>
    </row>
    <row r="108" spans="1:13" x14ac:dyDescent="0.2">
      <c r="A108" s="238"/>
      <c r="B108" s="288"/>
      <c r="C108" s="289"/>
      <c r="D108" s="290"/>
      <c r="E108" s="291">
        <v>5320</v>
      </c>
      <c r="F108" s="292" t="s">
        <v>422</v>
      </c>
      <c r="G108" s="293">
        <f t="shared" si="3"/>
        <v>0</v>
      </c>
      <c r="H108" s="294">
        <v>0</v>
      </c>
      <c r="I108" s="294">
        <v>35000</v>
      </c>
      <c r="J108" s="294">
        <v>0</v>
      </c>
      <c r="K108" s="294">
        <v>0</v>
      </c>
      <c r="L108" s="295">
        <f t="shared" si="5"/>
        <v>0</v>
      </c>
      <c r="M108" s="296">
        <f t="shared" si="4"/>
        <v>0</v>
      </c>
    </row>
    <row r="109" spans="1:13" x14ac:dyDescent="0.2">
      <c r="A109" s="238"/>
      <c r="B109" s="288" t="s">
        <v>462</v>
      </c>
      <c r="C109" s="289"/>
      <c r="D109" s="290" t="s">
        <v>463</v>
      </c>
      <c r="E109" s="291">
        <v>5110</v>
      </c>
      <c r="F109" s="292" t="s">
        <v>368</v>
      </c>
      <c r="G109" s="293">
        <f t="shared" si="3"/>
        <v>0</v>
      </c>
      <c r="H109" s="294">
        <v>0</v>
      </c>
      <c r="I109" s="294">
        <v>452400</v>
      </c>
      <c r="J109" s="294">
        <v>382200</v>
      </c>
      <c r="K109" s="294">
        <v>382200</v>
      </c>
      <c r="L109" s="295">
        <f t="shared" si="5"/>
        <v>0</v>
      </c>
      <c r="M109" s="296">
        <f t="shared" si="4"/>
        <v>0.84482758620689657</v>
      </c>
    </row>
    <row r="110" spans="1:13" x14ac:dyDescent="0.2">
      <c r="A110" s="238"/>
      <c r="B110" s="288"/>
      <c r="C110" s="289"/>
      <c r="D110" s="290"/>
      <c r="E110" s="291">
        <v>5310</v>
      </c>
      <c r="F110" s="292" t="s">
        <v>396</v>
      </c>
      <c r="G110" s="293">
        <f t="shared" si="3"/>
        <v>0</v>
      </c>
      <c r="H110" s="294">
        <v>0</v>
      </c>
      <c r="I110" s="294">
        <v>14626444.640000001</v>
      </c>
      <c r="J110" s="294">
        <v>14626444.630000001</v>
      </c>
      <c r="K110" s="294">
        <v>14626444.630000001</v>
      </c>
      <c r="L110" s="295">
        <f t="shared" si="5"/>
        <v>0</v>
      </c>
      <c r="M110" s="296">
        <f t="shared" si="4"/>
        <v>0.9999999993163069</v>
      </c>
    </row>
    <row r="111" spans="1:13" x14ac:dyDescent="0.2">
      <c r="A111" s="238"/>
      <c r="B111" s="288"/>
      <c r="C111" s="289"/>
      <c r="D111" s="290"/>
      <c r="E111" s="291">
        <v>5320</v>
      </c>
      <c r="F111" s="292" t="s">
        <v>422</v>
      </c>
      <c r="G111" s="293">
        <f t="shared" si="3"/>
        <v>0</v>
      </c>
      <c r="H111" s="294">
        <v>0</v>
      </c>
      <c r="I111" s="294">
        <v>635630</v>
      </c>
      <c r="J111" s="294">
        <v>635630</v>
      </c>
      <c r="K111" s="294">
        <v>635630</v>
      </c>
      <c r="L111" s="295">
        <f t="shared" si="5"/>
        <v>0</v>
      </c>
      <c r="M111" s="296">
        <f t="shared" si="4"/>
        <v>1</v>
      </c>
    </row>
    <row r="112" spans="1:13" ht="22.5" x14ac:dyDescent="0.2">
      <c r="A112" s="238"/>
      <c r="B112" s="288" t="s">
        <v>464</v>
      </c>
      <c r="C112" s="289"/>
      <c r="D112" s="290" t="s">
        <v>465</v>
      </c>
      <c r="E112" s="291">
        <v>5310</v>
      </c>
      <c r="F112" s="292" t="s">
        <v>396</v>
      </c>
      <c r="G112" s="293">
        <f t="shared" si="3"/>
        <v>0</v>
      </c>
      <c r="H112" s="294">
        <v>0</v>
      </c>
      <c r="I112" s="294">
        <v>1086070</v>
      </c>
      <c r="J112" s="294">
        <v>0</v>
      </c>
      <c r="K112" s="294">
        <v>0</v>
      </c>
      <c r="L112" s="295">
        <f t="shared" si="5"/>
        <v>0</v>
      </c>
      <c r="M112" s="296">
        <f t="shared" si="4"/>
        <v>0</v>
      </c>
    </row>
    <row r="113" spans="1:13" ht="22.5" x14ac:dyDescent="0.2">
      <c r="A113" s="238"/>
      <c r="B113" s="288" t="s">
        <v>466</v>
      </c>
      <c r="C113" s="289"/>
      <c r="D113" s="290" t="s">
        <v>467</v>
      </c>
      <c r="E113" s="291">
        <v>5310</v>
      </c>
      <c r="F113" s="292" t="s">
        <v>396</v>
      </c>
      <c r="G113" s="293">
        <f t="shared" si="3"/>
        <v>0</v>
      </c>
      <c r="H113" s="294">
        <v>0</v>
      </c>
      <c r="I113" s="294">
        <v>300000</v>
      </c>
      <c r="J113" s="294">
        <v>0</v>
      </c>
      <c r="K113" s="294">
        <v>0</v>
      </c>
      <c r="L113" s="295">
        <f t="shared" si="5"/>
        <v>0</v>
      </c>
      <c r="M113" s="296">
        <f t="shared" si="4"/>
        <v>0</v>
      </c>
    </row>
    <row r="114" spans="1:13" x14ac:dyDescent="0.2">
      <c r="A114" s="238"/>
      <c r="B114" s="288"/>
      <c r="C114" s="289"/>
      <c r="D114" s="290"/>
      <c r="E114" s="291">
        <v>5320</v>
      </c>
      <c r="F114" s="292" t="s">
        <v>422</v>
      </c>
      <c r="G114" s="293">
        <f t="shared" si="3"/>
        <v>0</v>
      </c>
      <c r="H114" s="294">
        <v>0</v>
      </c>
      <c r="I114" s="294">
        <v>30000</v>
      </c>
      <c r="J114" s="294">
        <v>0</v>
      </c>
      <c r="K114" s="294">
        <v>0</v>
      </c>
      <c r="L114" s="295">
        <f t="shared" si="5"/>
        <v>0</v>
      </c>
      <c r="M114" s="296">
        <f t="shared" si="4"/>
        <v>0</v>
      </c>
    </row>
    <row r="115" spans="1:13" x14ac:dyDescent="0.2">
      <c r="A115" s="238"/>
      <c r="B115" s="288" t="s">
        <v>468</v>
      </c>
      <c r="C115" s="289"/>
      <c r="D115" s="290" t="s">
        <v>469</v>
      </c>
      <c r="E115" s="291">
        <v>5310</v>
      </c>
      <c r="F115" s="292" t="s">
        <v>396</v>
      </c>
      <c r="G115" s="293">
        <f t="shared" si="3"/>
        <v>0</v>
      </c>
      <c r="H115" s="294">
        <v>0</v>
      </c>
      <c r="I115" s="294">
        <v>811855</v>
      </c>
      <c r="J115" s="294">
        <v>173411</v>
      </c>
      <c r="K115" s="294">
        <v>173411</v>
      </c>
      <c r="L115" s="295">
        <f t="shared" si="5"/>
        <v>0</v>
      </c>
      <c r="M115" s="296">
        <f t="shared" si="4"/>
        <v>0.21359848741462453</v>
      </c>
    </row>
    <row r="116" spans="1:13" x14ac:dyDescent="0.2">
      <c r="A116" s="238"/>
      <c r="B116" s="288"/>
      <c r="C116" s="289"/>
      <c r="D116" s="290"/>
      <c r="E116" s="291">
        <v>5320</v>
      </c>
      <c r="F116" s="292" t="s">
        <v>422</v>
      </c>
      <c r="G116" s="293">
        <f t="shared" si="3"/>
        <v>0</v>
      </c>
      <c r="H116" s="294">
        <v>0</v>
      </c>
      <c r="I116" s="294">
        <v>85000</v>
      </c>
      <c r="J116" s="294">
        <v>0</v>
      </c>
      <c r="K116" s="294">
        <v>0</v>
      </c>
      <c r="L116" s="295">
        <f t="shared" si="5"/>
        <v>0</v>
      </c>
      <c r="M116" s="296">
        <f t="shared" si="4"/>
        <v>0</v>
      </c>
    </row>
    <row r="117" spans="1:13" x14ac:dyDescent="0.2">
      <c r="A117" s="238"/>
      <c r="B117" s="288" t="s">
        <v>470</v>
      </c>
      <c r="C117" s="289"/>
      <c r="D117" s="290" t="s">
        <v>471</v>
      </c>
      <c r="E117" s="291">
        <v>5110</v>
      </c>
      <c r="F117" s="292" t="s">
        <v>368</v>
      </c>
      <c r="G117" s="293">
        <f t="shared" si="3"/>
        <v>0</v>
      </c>
      <c r="H117" s="294">
        <v>0</v>
      </c>
      <c r="I117" s="294">
        <v>37584</v>
      </c>
      <c r="J117" s="294">
        <v>37584</v>
      </c>
      <c r="K117" s="294">
        <v>37584</v>
      </c>
      <c r="L117" s="295">
        <f t="shared" si="5"/>
        <v>0</v>
      </c>
      <c r="M117" s="296">
        <f t="shared" si="4"/>
        <v>1</v>
      </c>
    </row>
    <row r="118" spans="1:13" x14ac:dyDescent="0.2">
      <c r="A118" s="238"/>
      <c r="B118" s="288"/>
      <c r="C118" s="289"/>
      <c r="D118" s="290"/>
      <c r="E118" s="291">
        <v>5310</v>
      </c>
      <c r="F118" s="292" t="s">
        <v>396</v>
      </c>
      <c r="G118" s="293">
        <f t="shared" si="3"/>
        <v>0</v>
      </c>
      <c r="H118" s="294">
        <v>0</v>
      </c>
      <c r="I118" s="294">
        <v>391992</v>
      </c>
      <c r="J118" s="294">
        <v>0</v>
      </c>
      <c r="K118" s="294">
        <v>0</v>
      </c>
      <c r="L118" s="295">
        <f t="shared" si="5"/>
        <v>0</v>
      </c>
      <c r="M118" s="296">
        <f t="shared" si="4"/>
        <v>0</v>
      </c>
    </row>
    <row r="119" spans="1:13" x14ac:dyDescent="0.2">
      <c r="A119" s="238"/>
      <c r="B119" s="288" t="s">
        <v>472</v>
      </c>
      <c r="C119" s="289"/>
      <c r="D119" s="290" t="s">
        <v>473</v>
      </c>
      <c r="E119" s="291">
        <v>5310</v>
      </c>
      <c r="F119" s="292" t="s">
        <v>396</v>
      </c>
      <c r="G119" s="293">
        <f t="shared" si="3"/>
        <v>0</v>
      </c>
      <c r="H119" s="294">
        <v>0</v>
      </c>
      <c r="I119" s="294">
        <v>359948</v>
      </c>
      <c r="J119" s="294">
        <v>359948</v>
      </c>
      <c r="K119" s="294">
        <v>359948</v>
      </c>
      <c r="L119" s="295">
        <f t="shared" si="5"/>
        <v>0</v>
      </c>
      <c r="M119" s="296">
        <f t="shared" si="4"/>
        <v>1</v>
      </c>
    </row>
    <row r="120" spans="1:13" ht="22.5" x14ac:dyDescent="0.2">
      <c r="A120" s="238"/>
      <c r="B120" s="288" t="s">
        <v>474</v>
      </c>
      <c r="C120" s="289"/>
      <c r="D120" s="290" t="s">
        <v>475</v>
      </c>
      <c r="E120" s="291">
        <v>5110</v>
      </c>
      <c r="F120" s="292" t="s">
        <v>368</v>
      </c>
      <c r="G120" s="293">
        <f t="shared" si="3"/>
        <v>0</v>
      </c>
      <c r="H120" s="294">
        <v>0</v>
      </c>
      <c r="I120" s="294">
        <v>18728.2</v>
      </c>
      <c r="J120" s="294">
        <v>18728.2</v>
      </c>
      <c r="K120" s="294">
        <v>18728.2</v>
      </c>
      <c r="L120" s="295">
        <f t="shared" si="5"/>
        <v>0</v>
      </c>
      <c r="M120" s="296">
        <f t="shared" si="4"/>
        <v>1</v>
      </c>
    </row>
    <row r="121" spans="1:13" x14ac:dyDescent="0.2">
      <c r="A121" s="238"/>
      <c r="B121" s="288"/>
      <c r="C121" s="289"/>
      <c r="D121" s="290"/>
      <c r="E121" s="291">
        <v>5310</v>
      </c>
      <c r="F121" s="292" t="s">
        <v>396</v>
      </c>
      <c r="G121" s="293">
        <f t="shared" si="3"/>
        <v>0</v>
      </c>
      <c r="H121" s="294">
        <v>0</v>
      </c>
      <c r="I121" s="294">
        <v>4117731.96</v>
      </c>
      <c r="J121" s="294">
        <v>4117731.96</v>
      </c>
      <c r="K121" s="294">
        <v>4117731.96</v>
      </c>
      <c r="L121" s="295">
        <f t="shared" si="5"/>
        <v>0</v>
      </c>
      <c r="M121" s="296">
        <f t="shared" si="4"/>
        <v>1</v>
      </c>
    </row>
    <row r="122" spans="1:13" x14ac:dyDescent="0.2">
      <c r="A122" s="238"/>
      <c r="B122" s="288" t="s">
        <v>476</v>
      </c>
      <c r="C122" s="289"/>
      <c r="D122" s="290" t="s">
        <v>477</v>
      </c>
      <c r="E122" s="291">
        <v>5310</v>
      </c>
      <c r="F122" s="292" t="s">
        <v>396</v>
      </c>
      <c r="G122" s="293">
        <f t="shared" si="3"/>
        <v>0</v>
      </c>
      <c r="H122" s="294">
        <v>0</v>
      </c>
      <c r="I122" s="294">
        <v>1962440</v>
      </c>
      <c r="J122" s="294">
        <v>0</v>
      </c>
      <c r="K122" s="294">
        <v>0</v>
      </c>
      <c r="L122" s="295">
        <f t="shared" si="5"/>
        <v>0</v>
      </c>
      <c r="M122" s="296">
        <f t="shared" si="4"/>
        <v>0</v>
      </c>
    </row>
    <row r="123" spans="1:13" x14ac:dyDescent="0.2">
      <c r="A123" s="238"/>
      <c r="B123" s="288"/>
      <c r="C123" s="289"/>
      <c r="D123" s="290"/>
      <c r="E123" s="291">
        <v>5320</v>
      </c>
      <c r="F123" s="292" t="s">
        <v>422</v>
      </c>
      <c r="G123" s="293">
        <f t="shared" si="3"/>
        <v>0</v>
      </c>
      <c r="H123" s="294">
        <v>0</v>
      </c>
      <c r="I123" s="294">
        <v>30000</v>
      </c>
      <c r="J123" s="294">
        <v>0</v>
      </c>
      <c r="K123" s="294">
        <v>0</v>
      </c>
      <c r="L123" s="295">
        <f t="shared" si="5"/>
        <v>0</v>
      </c>
      <c r="M123" s="296">
        <f t="shared" si="4"/>
        <v>0</v>
      </c>
    </row>
    <row r="124" spans="1:13" x14ac:dyDescent="0.2">
      <c r="A124" s="238"/>
      <c r="B124" s="288" t="s">
        <v>478</v>
      </c>
      <c r="C124" s="289"/>
      <c r="D124" s="290" t="s">
        <v>479</v>
      </c>
      <c r="E124" s="291">
        <v>5110</v>
      </c>
      <c r="F124" s="292" t="s">
        <v>368</v>
      </c>
      <c r="G124" s="293">
        <f t="shared" si="3"/>
        <v>0</v>
      </c>
      <c r="H124" s="294">
        <v>0</v>
      </c>
      <c r="I124" s="294">
        <v>200836.6</v>
      </c>
      <c r="J124" s="294">
        <v>200836.6</v>
      </c>
      <c r="K124" s="294">
        <v>200836.6</v>
      </c>
      <c r="L124" s="295">
        <f t="shared" si="5"/>
        <v>0</v>
      </c>
      <c r="M124" s="296">
        <f t="shared" si="4"/>
        <v>1</v>
      </c>
    </row>
    <row r="125" spans="1:13" x14ac:dyDescent="0.2">
      <c r="A125" s="238"/>
      <c r="B125" s="288"/>
      <c r="C125" s="289"/>
      <c r="D125" s="290"/>
      <c r="E125" s="291">
        <v>5310</v>
      </c>
      <c r="F125" s="292" t="s">
        <v>396</v>
      </c>
      <c r="G125" s="293">
        <f t="shared" si="3"/>
        <v>0</v>
      </c>
      <c r="H125" s="294">
        <v>0</v>
      </c>
      <c r="I125" s="294">
        <v>584596.12</v>
      </c>
      <c r="J125" s="294">
        <v>361296.12</v>
      </c>
      <c r="K125" s="294">
        <v>361296.12</v>
      </c>
      <c r="L125" s="295">
        <f t="shared" si="5"/>
        <v>0</v>
      </c>
      <c r="M125" s="296">
        <f t="shared" si="4"/>
        <v>0.61802688666493377</v>
      </c>
    </row>
    <row r="126" spans="1:13" x14ac:dyDescent="0.2">
      <c r="A126" s="238"/>
      <c r="B126" s="288"/>
      <c r="C126" s="289"/>
      <c r="D126" s="290"/>
      <c r="E126" s="291">
        <v>5320</v>
      </c>
      <c r="F126" s="292" t="s">
        <v>422</v>
      </c>
      <c r="G126" s="293">
        <f t="shared" si="3"/>
        <v>0</v>
      </c>
      <c r="H126" s="294">
        <v>0</v>
      </c>
      <c r="I126" s="294">
        <v>3025.55</v>
      </c>
      <c r="J126" s="294">
        <v>3025.55</v>
      </c>
      <c r="K126" s="294">
        <v>3025.55</v>
      </c>
      <c r="L126" s="295">
        <f t="shared" si="5"/>
        <v>0</v>
      </c>
      <c r="M126" s="296">
        <f t="shared" si="4"/>
        <v>1</v>
      </c>
    </row>
    <row r="127" spans="1:13" ht="22.5" x14ac:dyDescent="0.2">
      <c r="A127" s="238"/>
      <c r="B127" s="288" t="s">
        <v>480</v>
      </c>
      <c r="C127" s="289"/>
      <c r="D127" s="290" t="s">
        <v>481</v>
      </c>
      <c r="E127" s="291">
        <v>5110</v>
      </c>
      <c r="F127" s="292" t="s">
        <v>368</v>
      </c>
      <c r="G127" s="293">
        <f t="shared" si="3"/>
        <v>0</v>
      </c>
      <c r="H127" s="294">
        <v>0</v>
      </c>
      <c r="I127" s="294">
        <v>88972</v>
      </c>
      <c r="J127" s="294">
        <v>88972</v>
      </c>
      <c r="K127" s="294">
        <v>88972</v>
      </c>
      <c r="L127" s="295">
        <f t="shared" si="5"/>
        <v>0</v>
      </c>
      <c r="M127" s="296">
        <f t="shared" si="4"/>
        <v>1</v>
      </c>
    </row>
    <row r="128" spans="1:13" x14ac:dyDescent="0.2">
      <c r="A128" s="238"/>
      <c r="B128" s="288"/>
      <c r="C128" s="289"/>
      <c r="D128" s="290"/>
      <c r="E128" s="291">
        <v>5310</v>
      </c>
      <c r="F128" s="292" t="s">
        <v>396</v>
      </c>
      <c r="G128" s="293">
        <f t="shared" si="3"/>
        <v>0</v>
      </c>
      <c r="H128" s="294">
        <v>0</v>
      </c>
      <c r="I128" s="294">
        <v>1421940</v>
      </c>
      <c r="J128" s="294">
        <v>0</v>
      </c>
      <c r="K128" s="294">
        <v>0</v>
      </c>
      <c r="L128" s="295">
        <f t="shared" si="5"/>
        <v>0</v>
      </c>
      <c r="M128" s="296">
        <f t="shared" si="4"/>
        <v>0</v>
      </c>
    </row>
    <row r="129" spans="1:13" x14ac:dyDescent="0.2">
      <c r="A129" s="238"/>
      <c r="B129" s="288" t="s">
        <v>482</v>
      </c>
      <c r="C129" s="289"/>
      <c r="D129" s="290" t="s">
        <v>483</v>
      </c>
      <c r="E129" s="291">
        <v>5310</v>
      </c>
      <c r="F129" s="292" t="s">
        <v>396</v>
      </c>
      <c r="G129" s="293">
        <f t="shared" si="3"/>
        <v>0</v>
      </c>
      <c r="H129" s="294">
        <v>0</v>
      </c>
      <c r="I129" s="294">
        <v>1350940</v>
      </c>
      <c r="J129" s="294">
        <v>0</v>
      </c>
      <c r="K129" s="294">
        <v>0</v>
      </c>
      <c r="L129" s="295">
        <f t="shared" si="5"/>
        <v>0</v>
      </c>
      <c r="M129" s="296">
        <f t="shared" si="4"/>
        <v>0</v>
      </c>
    </row>
    <row r="130" spans="1:13" x14ac:dyDescent="0.2">
      <c r="A130" s="238"/>
      <c r="B130" s="288"/>
      <c r="C130" s="289"/>
      <c r="D130" s="290"/>
      <c r="E130" s="291">
        <v>5320</v>
      </c>
      <c r="F130" s="292" t="s">
        <v>422</v>
      </c>
      <c r="G130" s="293">
        <f t="shared" si="3"/>
        <v>0</v>
      </c>
      <c r="H130" s="294">
        <v>0</v>
      </c>
      <c r="I130" s="294">
        <v>85000</v>
      </c>
      <c r="J130" s="294">
        <v>0</v>
      </c>
      <c r="K130" s="294">
        <v>0</v>
      </c>
      <c r="L130" s="295">
        <f t="shared" si="5"/>
        <v>0</v>
      </c>
      <c r="M130" s="296">
        <f t="shared" si="4"/>
        <v>0</v>
      </c>
    </row>
    <row r="131" spans="1:13" x14ac:dyDescent="0.2">
      <c r="A131" s="238"/>
      <c r="B131" s="288" t="s">
        <v>484</v>
      </c>
      <c r="C131" s="289"/>
      <c r="D131" s="290" t="s">
        <v>485</v>
      </c>
      <c r="E131" s="291">
        <v>5310</v>
      </c>
      <c r="F131" s="292" t="s">
        <v>396</v>
      </c>
      <c r="G131" s="293">
        <f t="shared" si="3"/>
        <v>0</v>
      </c>
      <c r="H131" s="294">
        <v>0</v>
      </c>
      <c r="I131" s="294">
        <v>444440</v>
      </c>
      <c r="J131" s="294">
        <v>0</v>
      </c>
      <c r="K131" s="294">
        <v>0</v>
      </c>
      <c r="L131" s="295">
        <f t="shared" si="5"/>
        <v>0</v>
      </c>
      <c r="M131" s="296">
        <f t="shared" si="4"/>
        <v>0</v>
      </c>
    </row>
    <row r="132" spans="1:13" x14ac:dyDescent="0.2">
      <c r="A132" s="238"/>
      <c r="B132" s="288" t="s">
        <v>486</v>
      </c>
      <c r="C132" s="289"/>
      <c r="D132" s="290" t="s">
        <v>487</v>
      </c>
      <c r="E132" s="291">
        <v>5310</v>
      </c>
      <c r="F132" s="292" t="s">
        <v>396</v>
      </c>
      <c r="G132" s="293">
        <f t="shared" si="3"/>
        <v>0</v>
      </c>
      <c r="H132" s="294">
        <v>0</v>
      </c>
      <c r="I132" s="294">
        <v>468200</v>
      </c>
      <c r="J132" s="294">
        <v>197200</v>
      </c>
      <c r="K132" s="294">
        <v>197200</v>
      </c>
      <c r="L132" s="295">
        <f t="shared" si="5"/>
        <v>0</v>
      </c>
      <c r="M132" s="296">
        <f t="shared" si="4"/>
        <v>0.42118752669799231</v>
      </c>
    </row>
    <row r="133" spans="1:13" x14ac:dyDescent="0.2">
      <c r="A133" s="238"/>
      <c r="B133" s="288" t="s">
        <v>488</v>
      </c>
      <c r="C133" s="289"/>
      <c r="D133" s="290" t="s">
        <v>489</v>
      </c>
      <c r="E133" s="291">
        <v>5310</v>
      </c>
      <c r="F133" s="292" t="s">
        <v>396</v>
      </c>
      <c r="G133" s="293">
        <f t="shared" si="3"/>
        <v>0</v>
      </c>
      <c r="H133" s="294">
        <v>0</v>
      </c>
      <c r="I133" s="294">
        <v>599000</v>
      </c>
      <c r="J133" s="294">
        <v>0</v>
      </c>
      <c r="K133" s="294">
        <v>0</v>
      </c>
      <c r="L133" s="295">
        <f t="shared" si="5"/>
        <v>0</v>
      </c>
      <c r="M133" s="296">
        <f t="shared" si="4"/>
        <v>0</v>
      </c>
    </row>
    <row r="134" spans="1:13" ht="22.5" x14ac:dyDescent="0.2">
      <c r="A134" s="238"/>
      <c r="B134" s="288" t="s">
        <v>490</v>
      </c>
      <c r="C134" s="289"/>
      <c r="D134" s="290" t="s">
        <v>491</v>
      </c>
      <c r="E134" s="291">
        <v>5310</v>
      </c>
      <c r="F134" s="292" t="s">
        <v>396</v>
      </c>
      <c r="G134" s="293">
        <f t="shared" si="3"/>
        <v>0</v>
      </c>
      <c r="H134" s="294">
        <v>0</v>
      </c>
      <c r="I134" s="294">
        <v>530000</v>
      </c>
      <c r="J134" s="294">
        <v>530000</v>
      </c>
      <c r="K134" s="294">
        <v>530000</v>
      </c>
      <c r="L134" s="295">
        <f t="shared" si="5"/>
        <v>0</v>
      </c>
      <c r="M134" s="296">
        <f t="shared" si="4"/>
        <v>1</v>
      </c>
    </row>
    <row r="135" spans="1:13" x14ac:dyDescent="0.2">
      <c r="A135" s="238"/>
      <c r="B135" s="288" t="s">
        <v>492</v>
      </c>
      <c r="C135" s="289"/>
      <c r="D135" s="290" t="s">
        <v>493</v>
      </c>
      <c r="E135" s="291">
        <v>5310</v>
      </c>
      <c r="F135" s="292" t="s">
        <v>396</v>
      </c>
      <c r="G135" s="293">
        <f t="shared" si="3"/>
        <v>0</v>
      </c>
      <c r="H135" s="294">
        <v>0</v>
      </c>
      <c r="I135" s="294">
        <v>139500</v>
      </c>
      <c r="J135" s="294">
        <v>0</v>
      </c>
      <c r="K135" s="294">
        <v>0</v>
      </c>
      <c r="L135" s="295">
        <f t="shared" si="5"/>
        <v>0</v>
      </c>
      <c r="M135" s="296">
        <f t="shared" si="4"/>
        <v>0</v>
      </c>
    </row>
    <row r="136" spans="1:13" x14ac:dyDescent="0.2">
      <c r="A136" s="238"/>
      <c r="B136" s="288"/>
      <c r="C136" s="289"/>
      <c r="D136" s="290"/>
      <c r="E136" s="291">
        <v>5320</v>
      </c>
      <c r="F136" s="292" t="s">
        <v>422</v>
      </c>
      <c r="G136" s="293">
        <f t="shared" si="3"/>
        <v>0</v>
      </c>
      <c r="H136" s="294">
        <v>0</v>
      </c>
      <c r="I136" s="294">
        <v>15000</v>
      </c>
      <c r="J136" s="294">
        <v>0</v>
      </c>
      <c r="K136" s="294">
        <v>0</v>
      </c>
      <c r="L136" s="295">
        <f t="shared" si="5"/>
        <v>0</v>
      </c>
      <c r="M136" s="296">
        <f t="shared" si="4"/>
        <v>0</v>
      </c>
    </row>
    <row r="137" spans="1:13" x14ac:dyDescent="0.2">
      <c r="A137" s="238"/>
      <c r="B137" s="288" t="s">
        <v>494</v>
      </c>
      <c r="C137" s="289"/>
      <c r="D137" s="290" t="s">
        <v>495</v>
      </c>
      <c r="E137" s="291">
        <v>5310</v>
      </c>
      <c r="F137" s="292" t="s">
        <v>396</v>
      </c>
      <c r="G137" s="293">
        <f t="shared" si="3"/>
        <v>0</v>
      </c>
      <c r="H137" s="294">
        <v>0</v>
      </c>
      <c r="I137" s="294">
        <v>178000</v>
      </c>
      <c r="J137" s="294">
        <v>0</v>
      </c>
      <c r="K137" s="294">
        <v>0</v>
      </c>
      <c r="L137" s="295">
        <f t="shared" si="5"/>
        <v>0</v>
      </c>
      <c r="M137" s="296">
        <f t="shared" si="4"/>
        <v>0</v>
      </c>
    </row>
    <row r="138" spans="1:13" x14ac:dyDescent="0.2">
      <c r="A138" s="238"/>
      <c r="B138" s="288"/>
      <c r="C138" s="289"/>
      <c r="D138" s="290"/>
      <c r="E138" s="291">
        <v>5320</v>
      </c>
      <c r="F138" s="292" t="s">
        <v>422</v>
      </c>
      <c r="G138" s="293">
        <f t="shared" si="3"/>
        <v>0</v>
      </c>
      <c r="H138" s="294">
        <v>0</v>
      </c>
      <c r="I138" s="294">
        <v>245000</v>
      </c>
      <c r="J138" s="294">
        <v>0</v>
      </c>
      <c r="K138" s="294">
        <v>0</v>
      </c>
      <c r="L138" s="295">
        <f t="shared" si="5"/>
        <v>0</v>
      </c>
      <c r="M138" s="296">
        <f t="shared" si="4"/>
        <v>0</v>
      </c>
    </row>
    <row r="139" spans="1:13" x14ac:dyDescent="0.2">
      <c r="A139" s="238"/>
      <c r="B139" s="288" t="s">
        <v>496</v>
      </c>
      <c r="C139" s="289"/>
      <c r="D139" s="290" t="s">
        <v>497</v>
      </c>
      <c r="E139" s="291">
        <v>5310</v>
      </c>
      <c r="F139" s="292" t="s">
        <v>396</v>
      </c>
      <c r="G139" s="293">
        <f t="shared" si="3"/>
        <v>0</v>
      </c>
      <c r="H139" s="294">
        <v>0</v>
      </c>
      <c r="I139" s="294">
        <v>444440</v>
      </c>
      <c r="J139" s="294">
        <v>0</v>
      </c>
      <c r="K139" s="294">
        <v>0</v>
      </c>
      <c r="L139" s="295">
        <f t="shared" si="5"/>
        <v>0</v>
      </c>
      <c r="M139" s="296">
        <f t="shared" si="4"/>
        <v>0</v>
      </c>
    </row>
    <row r="140" spans="1:13" x14ac:dyDescent="0.2">
      <c r="A140" s="238"/>
      <c r="B140" s="288" t="s">
        <v>498</v>
      </c>
      <c r="C140" s="289"/>
      <c r="D140" s="290" t="s">
        <v>499</v>
      </c>
      <c r="E140" s="291">
        <v>5310</v>
      </c>
      <c r="F140" s="292" t="s">
        <v>396</v>
      </c>
      <c r="G140" s="293">
        <f t="shared" si="3"/>
        <v>0</v>
      </c>
      <c r="H140" s="294">
        <v>0</v>
      </c>
      <c r="I140" s="294">
        <v>777000</v>
      </c>
      <c r="J140" s="294">
        <v>0</v>
      </c>
      <c r="K140" s="294">
        <v>0</v>
      </c>
      <c r="L140" s="295">
        <f t="shared" si="5"/>
        <v>0</v>
      </c>
      <c r="M140" s="296">
        <f t="shared" si="4"/>
        <v>0</v>
      </c>
    </row>
    <row r="141" spans="1:13" x14ac:dyDescent="0.2">
      <c r="A141" s="238"/>
      <c r="B141" s="288"/>
      <c r="C141" s="289"/>
      <c r="D141" s="290"/>
      <c r="E141" s="291">
        <v>5320</v>
      </c>
      <c r="F141" s="292" t="s">
        <v>422</v>
      </c>
      <c r="G141" s="293">
        <f t="shared" si="3"/>
        <v>0</v>
      </c>
      <c r="H141" s="294">
        <v>0</v>
      </c>
      <c r="I141" s="294">
        <v>175000</v>
      </c>
      <c r="J141" s="294">
        <v>0</v>
      </c>
      <c r="K141" s="294">
        <v>0</v>
      </c>
      <c r="L141" s="295">
        <f t="shared" si="5"/>
        <v>0</v>
      </c>
      <c r="M141" s="296">
        <f t="shared" si="4"/>
        <v>0</v>
      </c>
    </row>
    <row r="142" spans="1:13" x14ac:dyDescent="0.2">
      <c r="A142" s="238"/>
      <c r="B142" s="288" t="s">
        <v>500</v>
      </c>
      <c r="C142" s="289"/>
      <c r="D142" s="290" t="s">
        <v>501</v>
      </c>
      <c r="E142" s="291">
        <v>5310</v>
      </c>
      <c r="F142" s="292" t="s">
        <v>396</v>
      </c>
      <c r="G142" s="293">
        <f t="shared" si="3"/>
        <v>0</v>
      </c>
      <c r="H142" s="294">
        <v>0</v>
      </c>
      <c r="I142" s="294">
        <v>219000</v>
      </c>
      <c r="J142" s="294">
        <v>0</v>
      </c>
      <c r="K142" s="294">
        <v>0</v>
      </c>
      <c r="L142" s="295">
        <f t="shared" si="5"/>
        <v>0</v>
      </c>
      <c r="M142" s="296">
        <f t="shared" si="4"/>
        <v>0</v>
      </c>
    </row>
    <row r="143" spans="1:13" x14ac:dyDescent="0.2">
      <c r="A143" s="238"/>
      <c r="B143" s="288"/>
      <c r="C143" s="289"/>
      <c r="D143" s="290"/>
      <c r="E143" s="291">
        <v>5320</v>
      </c>
      <c r="F143" s="292" t="s">
        <v>422</v>
      </c>
      <c r="G143" s="293">
        <f t="shared" si="3"/>
        <v>0</v>
      </c>
      <c r="H143" s="294">
        <v>0</v>
      </c>
      <c r="I143" s="294">
        <v>100000</v>
      </c>
      <c r="J143" s="294">
        <v>0</v>
      </c>
      <c r="K143" s="294">
        <v>0</v>
      </c>
      <c r="L143" s="295">
        <f t="shared" si="5"/>
        <v>0</v>
      </c>
      <c r="M143" s="296">
        <f t="shared" si="4"/>
        <v>0</v>
      </c>
    </row>
    <row r="144" spans="1:13" x14ac:dyDescent="0.2">
      <c r="A144" s="238"/>
      <c r="B144" s="288" t="s">
        <v>502</v>
      </c>
      <c r="C144" s="289"/>
      <c r="D144" s="290" t="s">
        <v>503</v>
      </c>
      <c r="E144" s="291">
        <v>5310</v>
      </c>
      <c r="F144" s="292" t="s">
        <v>396</v>
      </c>
      <c r="G144" s="293">
        <f t="shared" si="3"/>
        <v>0</v>
      </c>
      <c r="H144" s="294">
        <v>0</v>
      </c>
      <c r="I144" s="294">
        <v>897000</v>
      </c>
      <c r="J144" s="294">
        <v>0</v>
      </c>
      <c r="K144" s="294">
        <v>0</v>
      </c>
      <c r="L144" s="295">
        <f t="shared" si="5"/>
        <v>0</v>
      </c>
      <c r="M144" s="296">
        <f t="shared" si="4"/>
        <v>0</v>
      </c>
    </row>
    <row r="145" spans="1:13" x14ac:dyDescent="0.2">
      <c r="A145" s="238"/>
      <c r="B145" s="288"/>
      <c r="C145" s="289"/>
      <c r="D145" s="290"/>
      <c r="E145" s="291">
        <v>5320</v>
      </c>
      <c r="F145" s="292" t="s">
        <v>422</v>
      </c>
      <c r="G145" s="293">
        <f t="shared" si="3"/>
        <v>0</v>
      </c>
      <c r="H145" s="294">
        <v>0</v>
      </c>
      <c r="I145" s="294">
        <v>30000</v>
      </c>
      <c r="J145" s="294">
        <v>0</v>
      </c>
      <c r="K145" s="294">
        <v>0</v>
      </c>
      <c r="L145" s="295">
        <f t="shared" si="5"/>
        <v>0</v>
      </c>
      <c r="M145" s="296">
        <f t="shared" si="4"/>
        <v>0</v>
      </c>
    </row>
    <row r="146" spans="1:13" x14ac:dyDescent="0.2">
      <c r="A146" s="238"/>
      <c r="B146" s="288" t="s">
        <v>504</v>
      </c>
      <c r="C146" s="289"/>
      <c r="D146" s="290" t="s">
        <v>505</v>
      </c>
      <c r="E146" s="291">
        <v>5110</v>
      </c>
      <c r="F146" s="292" t="s">
        <v>368</v>
      </c>
      <c r="G146" s="293">
        <f t="shared" si="3"/>
        <v>0</v>
      </c>
      <c r="H146" s="294">
        <v>0</v>
      </c>
      <c r="I146" s="294">
        <v>88972</v>
      </c>
      <c r="J146" s="294">
        <v>88972</v>
      </c>
      <c r="K146" s="294">
        <v>88972</v>
      </c>
      <c r="L146" s="295">
        <f t="shared" si="5"/>
        <v>0</v>
      </c>
      <c r="M146" s="296">
        <f t="shared" si="4"/>
        <v>1</v>
      </c>
    </row>
    <row r="147" spans="1:13" x14ac:dyDescent="0.2">
      <c r="A147" s="238"/>
      <c r="B147" s="288"/>
      <c r="C147" s="289"/>
      <c r="D147" s="290"/>
      <c r="E147" s="291">
        <v>5120</v>
      </c>
      <c r="F147" s="292" t="s">
        <v>369</v>
      </c>
      <c r="G147" s="293">
        <f t="shared" si="3"/>
        <v>0</v>
      </c>
      <c r="H147" s="294">
        <v>0</v>
      </c>
      <c r="I147" s="294">
        <v>72500</v>
      </c>
      <c r="J147" s="294">
        <v>72500</v>
      </c>
      <c r="K147" s="294">
        <v>72500</v>
      </c>
      <c r="L147" s="295">
        <f t="shared" si="5"/>
        <v>0</v>
      </c>
      <c r="M147" s="296">
        <f t="shared" si="4"/>
        <v>1</v>
      </c>
    </row>
    <row r="148" spans="1:13" x14ac:dyDescent="0.2">
      <c r="A148" s="238"/>
      <c r="B148" s="288"/>
      <c r="C148" s="289"/>
      <c r="D148" s="290"/>
      <c r="E148" s="291">
        <v>5310</v>
      </c>
      <c r="F148" s="292" t="s">
        <v>396</v>
      </c>
      <c r="G148" s="293">
        <f t="shared" si="3"/>
        <v>0</v>
      </c>
      <c r="H148" s="294">
        <v>0</v>
      </c>
      <c r="I148" s="294">
        <v>444440</v>
      </c>
      <c r="J148" s="294">
        <v>0</v>
      </c>
      <c r="K148" s="294">
        <v>0</v>
      </c>
      <c r="L148" s="295">
        <f t="shared" si="5"/>
        <v>0</v>
      </c>
      <c r="M148" s="296">
        <f t="shared" si="4"/>
        <v>0</v>
      </c>
    </row>
    <row r="149" spans="1:13" ht="33.75" x14ac:dyDescent="0.2">
      <c r="A149" s="238"/>
      <c r="B149" s="288" t="s">
        <v>506</v>
      </c>
      <c r="C149" s="289"/>
      <c r="D149" s="290" t="s">
        <v>507</v>
      </c>
      <c r="E149" s="291">
        <v>5690</v>
      </c>
      <c r="F149" s="292" t="s">
        <v>419</v>
      </c>
      <c r="G149" s="293">
        <f t="shared" ref="G149" si="6">+H149</f>
        <v>0</v>
      </c>
      <c r="H149" s="294">
        <v>0</v>
      </c>
      <c r="I149" s="294">
        <v>2699282.3</v>
      </c>
      <c r="J149" s="294">
        <v>0</v>
      </c>
      <c r="K149" s="294">
        <v>0</v>
      </c>
      <c r="L149" s="295">
        <f t="shared" si="5"/>
        <v>0</v>
      </c>
      <c r="M149" s="296">
        <f t="shared" ref="M149" si="7">IFERROR(K149/I149,0)</f>
        <v>0</v>
      </c>
    </row>
    <row r="150" spans="1:13" ht="40.5" customHeight="1" x14ac:dyDescent="0.2">
      <c r="A150" s="238"/>
      <c r="B150" s="239" t="s">
        <v>350</v>
      </c>
      <c r="C150" s="240"/>
      <c r="D150" s="240"/>
      <c r="E150" s="240"/>
      <c r="F150" s="240"/>
      <c r="G150" s="240"/>
      <c r="H150" s="240"/>
      <c r="I150" s="240"/>
      <c r="J150" s="240"/>
      <c r="K150" s="240"/>
      <c r="L150" s="240"/>
      <c r="M150" s="241"/>
    </row>
    <row r="151" spans="1:13" x14ac:dyDescent="0.2">
      <c r="A151" s="238"/>
      <c r="B151" s="242" t="s">
        <v>351</v>
      </c>
      <c r="C151" s="243"/>
      <c r="D151" s="244" t="s">
        <v>352</v>
      </c>
      <c r="E151" s="245" t="s">
        <v>353</v>
      </c>
      <c r="F151" s="244" t="s">
        <v>354</v>
      </c>
      <c r="G151" s="246" t="s">
        <v>355</v>
      </c>
      <c r="H151" s="247"/>
      <c r="I151" s="247"/>
      <c r="J151" s="247"/>
      <c r="K151" s="247"/>
      <c r="L151" s="247"/>
      <c r="M151" s="248"/>
    </row>
    <row r="152" spans="1:13" x14ac:dyDescent="0.2">
      <c r="A152" s="238"/>
      <c r="B152" s="249"/>
      <c r="C152" s="250"/>
      <c r="D152" s="251"/>
      <c r="E152" s="251"/>
      <c r="F152" s="251"/>
      <c r="G152" s="252" t="s">
        <v>356</v>
      </c>
      <c r="H152" s="253" t="s">
        <v>357</v>
      </c>
      <c r="I152" s="247" t="s">
        <v>358</v>
      </c>
      <c r="J152" s="247" t="s">
        <v>359</v>
      </c>
      <c r="K152" s="247" t="s">
        <v>360</v>
      </c>
      <c r="L152" s="254" t="s">
        <v>361</v>
      </c>
      <c r="M152" s="255"/>
    </row>
    <row r="153" spans="1:13" x14ac:dyDescent="0.2">
      <c r="A153" s="238"/>
      <c r="B153" s="249"/>
      <c r="C153" s="250"/>
      <c r="D153" s="251"/>
      <c r="E153" s="251"/>
      <c r="F153" s="251"/>
      <c r="G153" s="256"/>
      <c r="H153" s="257"/>
      <c r="I153" s="258"/>
      <c r="J153" s="258"/>
      <c r="K153" s="258"/>
      <c r="L153" s="259" t="s">
        <v>362</v>
      </c>
      <c r="M153" s="244" t="s">
        <v>363</v>
      </c>
    </row>
    <row r="154" spans="1:13" x14ac:dyDescent="0.2">
      <c r="A154" s="238"/>
      <c r="B154" s="260"/>
      <c r="C154" s="261"/>
      <c r="D154" s="262"/>
      <c r="E154" s="263"/>
      <c r="F154" s="262"/>
      <c r="G154" s="264"/>
      <c r="H154" s="265"/>
      <c r="I154" s="266"/>
      <c r="J154" s="266"/>
      <c r="K154" s="266"/>
      <c r="L154" s="267"/>
      <c r="M154" s="262"/>
    </row>
    <row r="155" spans="1:13" x14ac:dyDescent="0.2">
      <c r="A155" s="238"/>
      <c r="B155" s="304" t="s">
        <v>508</v>
      </c>
      <c r="C155" s="305"/>
      <c r="D155" s="305"/>
      <c r="E155" s="305"/>
      <c r="F155" s="305"/>
      <c r="G155" s="306">
        <f>SUM(G9:G149)</f>
        <v>1787025</v>
      </c>
      <c r="H155" s="306">
        <f>SUM(H9:H149)</f>
        <v>1787025</v>
      </c>
      <c r="I155" s="306">
        <f>SUM(I9:I149)</f>
        <v>74777953.799999997</v>
      </c>
      <c r="J155" s="306">
        <f>SUM(J9:J149)</f>
        <v>29574367.680000003</v>
      </c>
      <c r="K155" s="306">
        <f>SUM(K9:K149)</f>
        <v>29574367.680000003</v>
      </c>
      <c r="L155" s="307">
        <f>IFERROR(K155/H155,0)</f>
        <v>16.549498568850467</v>
      </c>
      <c r="M155" s="308">
        <f>IFERROR(K155/I155,0)</f>
        <v>0.39549581363377723</v>
      </c>
    </row>
    <row r="156" spans="1:13" x14ac:dyDescent="0.2">
      <c r="A156" s="238"/>
      <c r="B156" s="288"/>
      <c r="C156" s="289"/>
      <c r="D156" s="309"/>
      <c r="E156" s="310"/>
      <c r="F156" s="309"/>
      <c r="G156" s="309"/>
      <c r="H156" s="309"/>
      <c r="I156" s="309"/>
      <c r="J156" s="309"/>
      <c r="K156" s="309"/>
      <c r="L156" s="309"/>
      <c r="M156" s="311"/>
    </row>
    <row r="157" spans="1:13" x14ac:dyDescent="0.2">
      <c r="A157" s="238"/>
      <c r="B157" s="312" t="s">
        <v>509</v>
      </c>
      <c r="C157" s="313"/>
      <c r="D157" s="313"/>
      <c r="E157" s="314"/>
      <c r="F157" s="315"/>
      <c r="G157" s="309"/>
      <c r="H157" s="309"/>
      <c r="I157" s="309"/>
      <c r="J157" s="309"/>
      <c r="K157" s="309"/>
      <c r="L157" s="309"/>
      <c r="M157" s="311"/>
    </row>
    <row r="158" spans="1:13" x14ac:dyDescent="0.2">
      <c r="A158" s="238"/>
      <c r="B158" s="316"/>
      <c r="C158" s="313" t="s">
        <v>510</v>
      </c>
      <c r="D158" s="313"/>
      <c r="E158" s="314"/>
      <c r="F158" s="315"/>
      <c r="G158" s="309"/>
      <c r="H158" s="309"/>
      <c r="I158" s="309"/>
      <c r="J158" s="309"/>
      <c r="K158" s="309"/>
      <c r="L158" s="309"/>
      <c r="M158" s="311"/>
    </row>
    <row r="159" spans="1:13" x14ac:dyDescent="0.2">
      <c r="A159" s="238"/>
      <c r="B159" s="317"/>
      <c r="C159" s="318"/>
      <c r="D159" s="318"/>
      <c r="E159" s="319"/>
      <c r="F159" s="318"/>
      <c r="G159" s="309"/>
      <c r="H159" s="309"/>
      <c r="I159" s="309"/>
      <c r="J159" s="309"/>
      <c r="K159" s="309"/>
      <c r="L159" s="309"/>
      <c r="M159" s="311"/>
    </row>
    <row r="160" spans="1:13" ht="22.5" x14ac:dyDescent="0.2">
      <c r="A160" s="238"/>
      <c r="B160" s="288" t="s">
        <v>452</v>
      </c>
      <c r="C160" s="289"/>
      <c r="D160" s="309" t="s">
        <v>453</v>
      </c>
      <c r="E160" s="310">
        <v>6220</v>
      </c>
      <c r="F160" s="309" t="s">
        <v>511</v>
      </c>
      <c r="G160" s="293">
        <f t="shared" ref="G160:G179" si="8">+H160</f>
        <v>0</v>
      </c>
      <c r="H160" s="294">
        <v>0</v>
      </c>
      <c r="I160" s="294">
        <v>8481337.0199999996</v>
      </c>
      <c r="J160" s="294">
        <v>0</v>
      </c>
      <c r="K160" s="294">
        <v>0</v>
      </c>
      <c r="L160" s="295">
        <f t="shared" ref="L160:L179" si="9">IFERROR(K160/H160,0)</f>
        <v>0</v>
      </c>
      <c r="M160" s="296">
        <f t="shared" ref="M160:M179" si="10">IFERROR(K160/I160,0)</f>
        <v>0</v>
      </c>
    </row>
    <row r="161" spans="1:13" ht="22.5" x14ac:dyDescent="0.2">
      <c r="A161" s="238"/>
      <c r="B161" s="288" t="s">
        <v>458</v>
      </c>
      <c r="C161" s="289"/>
      <c r="D161" s="309" t="s">
        <v>459</v>
      </c>
      <c r="E161" s="310">
        <v>6220</v>
      </c>
      <c r="F161" s="309" t="s">
        <v>511</v>
      </c>
      <c r="G161" s="293">
        <f t="shared" si="8"/>
        <v>0</v>
      </c>
      <c r="H161" s="294">
        <v>0</v>
      </c>
      <c r="I161" s="294">
        <v>18201065.530000001</v>
      </c>
      <c r="J161" s="294">
        <v>18201065.530000001</v>
      </c>
      <c r="K161" s="294">
        <v>18201065.530000001</v>
      </c>
      <c r="L161" s="295">
        <f t="shared" si="9"/>
        <v>0</v>
      </c>
      <c r="M161" s="296">
        <f t="shared" si="10"/>
        <v>1</v>
      </c>
    </row>
    <row r="162" spans="1:13" x14ac:dyDescent="0.2">
      <c r="A162" s="238"/>
      <c r="B162" s="288" t="s">
        <v>512</v>
      </c>
      <c r="C162" s="289"/>
      <c r="D162" s="309" t="s">
        <v>513</v>
      </c>
      <c r="E162" s="310">
        <v>6220</v>
      </c>
      <c r="F162" s="309" t="s">
        <v>511</v>
      </c>
      <c r="G162" s="293">
        <f t="shared" si="8"/>
        <v>0</v>
      </c>
      <c r="H162" s="294">
        <v>0</v>
      </c>
      <c r="I162" s="294">
        <v>12578748.25</v>
      </c>
      <c r="J162" s="294">
        <v>0</v>
      </c>
      <c r="K162" s="294">
        <v>0</v>
      </c>
      <c r="L162" s="295">
        <f t="shared" si="9"/>
        <v>0</v>
      </c>
      <c r="M162" s="296">
        <f t="shared" si="10"/>
        <v>0</v>
      </c>
    </row>
    <row r="163" spans="1:13" ht="22.5" x14ac:dyDescent="0.2">
      <c r="A163" s="238"/>
      <c r="B163" s="288" t="s">
        <v>464</v>
      </c>
      <c r="C163" s="289"/>
      <c r="D163" s="309" t="s">
        <v>465</v>
      </c>
      <c r="E163" s="310">
        <v>6220</v>
      </c>
      <c r="F163" s="309" t="s">
        <v>511</v>
      </c>
      <c r="G163" s="293">
        <f t="shared" si="8"/>
        <v>0</v>
      </c>
      <c r="H163" s="294">
        <v>0</v>
      </c>
      <c r="I163" s="294">
        <v>0</v>
      </c>
      <c r="J163" s="294">
        <v>0</v>
      </c>
      <c r="K163" s="294">
        <v>0</v>
      </c>
      <c r="L163" s="295">
        <f t="shared" si="9"/>
        <v>0</v>
      </c>
      <c r="M163" s="296">
        <f t="shared" si="10"/>
        <v>0</v>
      </c>
    </row>
    <row r="164" spans="1:13" x14ac:dyDescent="0.2">
      <c r="A164" s="238"/>
      <c r="B164" s="288" t="s">
        <v>468</v>
      </c>
      <c r="C164" s="289"/>
      <c r="D164" s="309" t="s">
        <v>469</v>
      </c>
      <c r="E164" s="310">
        <v>6220</v>
      </c>
      <c r="F164" s="309" t="s">
        <v>511</v>
      </c>
      <c r="G164" s="293">
        <f t="shared" si="8"/>
        <v>0</v>
      </c>
      <c r="H164" s="294">
        <v>0</v>
      </c>
      <c r="I164" s="294">
        <v>324978.14</v>
      </c>
      <c r="J164" s="294">
        <v>324978.14</v>
      </c>
      <c r="K164" s="294">
        <v>324978.14</v>
      </c>
      <c r="L164" s="295">
        <f t="shared" si="9"/>
        <v>0</v>
      </c>
      <c r="M164" s="296">
        <f t="shared" si="10"/>
        <v>1</v>
      </c>
    </row>
    <row r="165" spans="1:13" ht="33.75" x14ac:dyDescent="0.2">
      <c r="A165" s="238"/>
      <c r="B165" s="288" t="s">
        <v>514</v>
      </c>
      <c r="C165" s="289"/>
      <c r="D165" s="309" t="s">
        <v>515</v>
      </c>
      <c r="E165" s="310">
        <v>6220</v>
      </c>
      <c r="F165" s="309" t="s">
        <v>511</v>
      </c>
      <c r="G165" s="293">
        <f t="shared" si="8"/>
        <v>0</v>
      </c>
      <c r="H165" s="294">
        <v>0</v>
      </c>
      <c r="I165" s="294">
        <v>3122592.05</v>
      </c>
      <c r="J165" s="294">
        <v>1165847.32</v>
      </c>
      <c r="K165" s="294">
        <v>1165847.32</v>
      </c>
      <c r="L165" s="295">
        <f t="shared" si="9"/>
        <v>0</v>
      </c>
      <c r="M165" s="296">
        <f t="shared" si="10"/>
        <v>0.37335883180769647</v>
      </c>
    </row>
    <row r="166" spans="1:13" ht="22.5" x14ac:dyDescent="0.2">
      <c r="A166" s="238"/>
      <c r="B166" s="288" t="s">
        <v>474</v>
      </c>
      <c r="C166" s="289"/>
      <c r="D166" s="309" t="s">
        <v>475</v>
      </c>
      <c r="E166" s="310">
        <v>6220</v>
      </c>
      <c r="F166" s="309" t="s">
        <v>511</v>
      </c>
      <c r="G166" s="293">
        <f t="shared" si="8"/>
        <v>0</v>
      </c>
      <c r="H166" s="294">
        <v>0</v>
      </c>
      <c r="I166" s="294">
        <v>17470435.329999998</v>
      </c>
      <c r="J166" s="294">
        <v>0</v>
      </c>
      <c r="K166" s="294">
        <v>0</v>
      </c>
      <c r="L166" s="295">
        <f t="shared" si="9"/>
        <v>0</v>
      </c>
      <c r="M166" s="296">
        <f t="shared" si="10"/>
        <v>0</v>
      </c>
    </row>
    <row r="167" spans="1:13" ht="22.5" x14ac:dyDescent="0.2">
      <c r="A167" s="238"/>
      <c r="B167" s="288" t="s">
        <v>516</v>
      </c>
      <c r="C167" s="289"/>
      <c r="D167" s="309" t="s">
        <v>517</v>
      </c>
      <c r="E167" s="310">
        <v>6220</v>
      </c>
      <c r="F167" s="309" t="s">
        <v>511</v>
      </c>
      <c r="G167" s="293">
        <f t="shared" si="8"/>
        <v>0</v>
      </c>
      <c r="H167" s="294">
        <v>0</v>
      </c>
      <c r="I167" s="294">
        <v>560228.43000000005</v>
      </c>
      <c r="J167" s="294">
        <v>0</v>
      </c>
      <c r="K167" s="294">
        <v>0</v>
      </c>
      <c r="L167" s="295">
        <f t="shared" si="9"/>
        <v>0</v>
      </c>
      <c r="M167" s="296">
        <f t="shared" si="10"/>
        <v>0</v>
      </c>
    </row>
    <row r="168" spans="1:13" x14ac:dyDescent="0.2">
      <c r="A168" s="238"/>
      <c r="B168" s="288" t="s">
        <v>518</v>
      </c>
      <c r="C168" s="289"/>
      <c r="D168" s="309" t="s">
        <v>519</v>
      </c>
      <c r="E168" s="310">
        <v>6220</v>
      </c>
      <c r="F168" s="309" t="s">
        <v>511</v>
      </c>
      <c r="G168" s="293">
        <f t="shared" si="8"/>
        <v>0</v>
      </c>
      <c r="H168" s="294">
        <v>0</v>
      </c>
      <c r="I168" s="294">
        <v>167789.45</v>
      </c>
      <c r="J168" s="294">
        <v>0</v>
      </c>
      <c r="K168" s="294">
        <v>0</v>
      </c>
      <c r="L168" s="295">
        <f t="shared" si="9"/>
        <v>0</v>
      </c>
      <c r="M168" s="296">
        <f t="shared" si="10"/>
        <v>0</v>
      </c>
    </row>
    <row r="169" spans="1:13" x14ac:dyDescent="0.2">
      <c r="A169" s="238"/>
      <c r="B169" s="288" t="s">
        <v>520</v>
      </c>
      <c r="C169" s="289"/>
      <c r="D169" s="309" t="s">
        <v>521</v>
      </c>
      <c r="E169" s="310">
        <v>6220</v>
      </c>
      <c r="F169" s="309" t="s">
        <v>511</v>
      </c>
      <c r="G169" s="293">
        <f t="shared" si="8"/>
        <v>0</v>
      </c>
      <c r="H169" s="294">
        <v>0</v>
      </c>
      <c r="I169" s="294">
        <v>1038698.44</v>
      </c>
      <c r="J169" s="294">
        <v>92267.71</v>
      </c>
      <c r="K169" s="294">
        <v>92267.71</v>
      </c>
      <c r="L169" s="295">
        <f t="shared" si="9"/>
        <v>0</v>
      </c>
      <c r="M169" s="296">
        <f t="shared" si="10"/>
        <v>8.8830122821788399E-2</v>
      </c>
    </row>
    <row r="170" spans="1:13" x14ac:dyDescent="0.2">
      <c r="A170" s="238"/>
      <c r="B170" s="288" t="s">
        <v>476</v>
      </c>
      <c r="C170" s="289"/>
      <c r="D170" s="309" t="s">
        <v>477</v>
      </c>
      <c r="E170" s="310">
        <v>6220</v>
      </c>
      <c r="F170" s="309" t="s">
        <v>511</v>
      </c>
      <c r="G170" s="293">
        <f t="shared" si="8"/>
        <v>0</v>
      </c>
      <c r="H170" s="294">
        <v>0</v>
      </c>
      <c r="I170" s="294">
        <v>2688456.87</v>
      </c>
      <c r="J170" s="294">
        <v>0</v>
      </c>
      <c r="K170" s="294">
        <v>0</v>
      </c>
      <c r="L170" s="295">
        <f t="shared" si="9"/>
        <v>0</v>
      </c>
      <c r="M170" s="296">
        <f t="shared" si="10"/>
        <v>0</v>
      </c>
    </row>
    <row r="171" spans="1:13" x14ac:dyDescent="0.2">
      <c r="A171" s="238"/>
      <c r="B171" s="288" t="s">
        <v>522</v>
      </c>
      <c r="C171" s="289"/>
      <c r="D171" s="309" t="s">
        <v>523</v>
      </c>
      <c r="E171" s="310">
        <v>6220</v>
      </c>
      <c r="F171" s="309" t="s">
        <v>511</v>
      </c>
      <c r="G171" s="293">
        <f t="shared" si="8"/>
        <v>0</v>
      </c>
      <c r="H171" s="294">
        <v>0</v>
      </c>
      <c r="I171" s="294">
        <v>16022561.27</v>
      </c>
      <c r="J171" s="294">
        <v>2119701.9300000002</v>
      </c>
      <c r="K171" s="294">
        <v>2119701.9300000002</v>
      </c>
      <c r="L171" s="295">
        <f t="shared" si="9"/>
        <v>0</v>
      </c>
      <c r="M171" s="296">
        <f t="shared" si="10"/>
        <v>0.13229482442166379</v>
      </c>
    </row>
    <row r="172" spans="1:13" ht="22.5" x14ac:dyDescent="0.2">
      <c r="A172" s="238"/>
      <c r="B172" s="288" t="s">
        <v>524</v>
      </c>
      <c r="C172" s="289"/>
      <c r="D172" s="309" t="s">
        <v>525</v>
      </c>
      <c r="E172" s="310">
        <v>6220</v>
      </c>
      <c r="F172" s="309" t="s">
        <v>511</v>
      </c>
      <c r="G172" s="293">
        <f t="shared" si="8"/>
        <v>0</v>
      </c>
      <c r="H172" s="294">
        <v>0</v>
      </c>
      <c r="I172" s="294">
        <v>65876943.740000002</v>
      </c>
      <c r="J172" s="294">
        <v>125032.83</v>
      </c>
      <c r="K172" s="294">
        <v>125032.83</v>
      </c>
      <c r="L172" s="295">
        <f t="shared" si="9"/>
        <v>0</v>
      </c>
      <c r="M172" s="296">
        <f t="shared" si="10"/>
        <v>1.8979755723561439E-3</v>
      </c>
    </row>
    <row r="173" spans="1:13" x14ac:dyDescent="0.2">
      <c r="A173" s="238"/>
      <c r="B173" s="288" t="s">
        <v>526</v>
      </c>
      <c r="C173" s="289"/>
      <c r="D173" s="309" t="s">
        <v>527</v>
      </c>
      <c r="E173" s="310">
        <v>6220</v>
      </c>
      <c r="F173" s="309" t="s">
        <v>511</v>
      </c>
      <c r="G173" s="293">
        <f t="shared" si="8"/>
        <v>0</v>
      </c>
      <c r="H173" s="294">
        <v>0</v>
      </c>
      <c r="I173" s="294">
        <v>116359537.52</v>
      </c>
      <c r="J173" s="294">
        <v>7025316.7599999998</v>
      </c>
      <c r="K173" s="294">
        <v>7025316.7599999998</v>
      </c>
      <c r="L173" s="295">
        <f t="shared" si="9"/>
        <v>0</v>
      </c>
      <c r="M173" s="296">
        <f t="shared" si="10"/>
        <v>6.0375942614867138E-2</v>
      </c>
    </row>
    <row r="174" spans="1:13" x14ac:dyDescent="0.2">
      <c r="A174" s="238"/>
      <c r="B174" s="288" t="s">
        <v>478</v>
      </c>
      <c r="C174" s="289"/>
      <c r="D174" s="309" t="s">
        <v>479</v>
      </c>
      <c r="E174" s="310">
        <v>6220</v>
      </c>
      <c r="F174" s="309" t="s">
        <v>511</v>
      </c>
      <c r="G174" s="293">
        <f t="shared" si="8"/>
        <v>0</v>
      </c>
      <c r="H174" s="294">
        <v>0</v>
      </c>
      <c r="I174" s="294">
        <v>14319826</v>
      </c>
      <c r="J174" s="294">
        <v>0</v>
      </c>
      <c r="K174" s="294">
        <v>0</v>
      </c>
      <c r="L174" s="295">
        <f t="shared" si="9"/>
        <v>0</v>
      </c>
      <c r="M174" s="296">
        <f t="shared" si="10"/>
        <v>0</v>
      </c>
    </row>
    <row r="175" spans="1:13" ht="22.5" x14ac:dyDescent="0.2">
      <c r="A175" s="238"/>
      <c r="B175" s="288" t="s">
        <v>528</v>
      </c>
      <c r="C175" s="289"/>
      <c r="D175" s="309" t="s">
        <v>529</v>
      </c>
      <c r="E175" s="310">
        <v>6220</v>
      </c>
      <c r="F175" s="309" t="s">
        <v>511</v>
      </c>
      <c r="G175" s="293">
        <f t="shared" si="8"/>
        <v>0</v>
      </c>
      <c r="H175" s="294">
        <v>0</v>
      </c>
      <c r="I175" s="294">
        <v>537385.28</v>
      </c>
      <c r="J175" s="294">
        <v>537385.28</v>
      </c>
      <c r="K175" s="294">
        <v>537385.28</v>
      </c>
      <c r="L175" s="295">
        <f t="shared" si="9"/>
        <v>0</v>
      </c>
      <c r="M175" s="296">
        <f t="shared" si="10"/>
        <v>1</v>
      </c>
    </row>
    <row r="176" spans="1:13" x14ac:dyDescent="0.2">
      <c r="A176" s="238"/>
      <c r="B176" s="288" t="s">
        <v>530</v>
      </c>
      <c r="C176" s="289"/>
      <c r="D176" s="309" t="s">
        <v>531</v>
      </c>
      <c r="E176" s="310">
        <v>6220</v>
      </c>
      <c r="F176" s="309" t="s">
        <v>511</v>
      </c>
      <c r="G176" s="293">
        <f t="shared" si="8"/>
        <v>0</v>
      </c>
      <c r="H176" s="294">
        <v>0</v>
      </c>
      <c r="I176" s="294">
        <v>68897116.280000001</v>
      </c>
      <c r="J176" s="294">
        <v>0</v>
      </c>
      <c r="K176" s="294">
        <v>0</v>
      </c>
      <c r="L176" s="295">
        <f t="shared" si="9"/>
        <v>0</v>
      </c>
      <c r="M176" s="296">
        <f t="shared" si="10"/>
        <v>0</v>
      </c>
    </row>
    <row r="177" spans="1:13" ht="33.75" x14ac:dyDescent="0.2">
      <c r="A177" s="238"/>
      <c r="B177" s="288" t="s">
        <v>532</v>
      </c>
      <c r="C177" s="289"/>
      <c r="D177" s="309" t="s">
        <v>533</v>
      </c>
      <c r="E177" s="310">
        <v>6220</v>
      </c>
      <c r="F177" s="309" t="s">
        <v>511</v>
      </c>
      <c r="G177" s="293">
        <f t="shared" si="8"/>
        <v>0</v>
      </c>
      <c r="H177" s="294">
        <v>0</v>
      </c>
      <c r="I177" s="294">
        <v>795483.8</v>
      </c>
      <c r="J177" s="294">
        <v>517246.41</v>
      </c>
      <c r="K177" s="294">
        <v>517246.41</v>
      </c>
      <c r="L177" s="295">
        <f t="shared" si="9"/>
        <v>0</v>
      </c>
      <c r="M177" s="296">
        <f t="shared" si="10"/>
        <v>0.65022871615990163</v>
      </c>
    </row>
    <row r="178" spans="1:13" ht="22.5" x14ac:dyDescent="0.2">
      <c r="A178" s="238"/>
      <c r="B178" s="288" t="s">
        <v>534</v>
      </c>
      <c r="C178" s="289"/>
      <c r="D178" s="309" t="s">
        <v>535</v>
      </c>
      <c r="E178" s="310">
        <v>6220</v>
      </c>
      <c r="F178" s="309" t="s">
        <v>511</v>
      </c>
      <c r="G178" s="293">
        <f t="shared" si="8"/>
        <v>0</v>
      </c>
      <c r="H178" s="294">
        <v>0</v>
      </c>
      <c r="I178" s="294">
        <v>263576.05</v>
      </c>
      <c r="J178" s="294">
        <v>161441.14000000001</v>
      </c>
      <c r="K178" s="294">
        <v>161441.14000000001</v>
      </c>
      <c r="L178" s="295">
        <f t="shared" si="9"/>
        <v>0</v>
      </c>
      <c r="M178" s="296">
        <f t="shared" si="10"/>
        <v>0.61250307074561605</v>
      </c>
    </row>
    <row r="179" spans="1:13" ht="23.25" thickBot="1" x14ac:dyDescent="0.25">
      <c r="A179" s="238"/>
      <c r="B179" s="320" t="s">
        <v>536</v>
      </c>
      <c r="C179" s="321"/>
      <c r="D179" s="322" t="s">
        <v>537</v>
      </c>
      <c r="E179" s="323">
        <v>6220</v>
      </c>
      <c r="F179" s="322" t="s">
        <v>511</v>
      </c>
      <c r="G179" s="324">
        <f t="shared" si="8"/>
        <v>0</v>
      </c>
      <c r="H179" s="325">
        <v>0</v>
      </c>
      <c r="I179" s="325">
        <v>67451.149999999994</v>
      </c>
      <c r="J179" s="325">
        <v>0</v>
      </c>
      <c r="K179" s="325">
        <v>0</v>
      </c>
      <c r="L179" s="326">
        <f t="shared" si="9"/>
        <v>0</v>
      </c>
      <c r="M179" s="327">
        <f t="shared" si="10"/>
        <v>0</v>
      </c>
    </row>
    <row r="180" spans="1:13" x14ac:dyDescent="0.2">
      <c r="A180" s="238"/>
      <c r="B180" s="328"/>
      <c r="C180" s="328"/>
      <c r="D180" s="329"/>
      <c r="E180" s="330"/>
      <c r="F180" s="329"/>
      <c r="G180" s="331"/>
      <c r="H180" s="332"/>
      <c r="I180" s="332"/>
      <c r="J180" s="332"/>
      <c r="K180" s="332"/>
      <c r="L180" s="333"/>
      <c r="M180" s="333"/>
    </row>
    <row r="181" spans="1:13" x14ac:dyDescent="0.2">
      <c r="A181" s="238"/>
      <c r="B181" s="334" t="s">
        <v>538</v>
      </c>
      <c r="C181" s="335"/>
      <c r="D181" s="335"/>
      <c r="E181" s="335"/>
      <c r="F181" s="335"/>
      <c r="G181" s="336">
        <f>SUM(G104:G120)</f>
        <v>0</v>
      </c>
      <c r="H181" s="336">
        <f>SUM(H104:H120)</f>
        <v>0</v>
      </c>
      <c r="I181" s="336">
        <f>SUM(I160:I179)</f>
        <v>347774210.5999999</v>
      </c>
      <c r="J181" s="336">
        <f t="shared" ref="J181:K181" si="11">SUM(J160:J179)</f>
        <v>30270283.050000001</v>
      </c>
      <c r="K181" s="336">
        <f t="shared" si="11"/>
        <v>30270283.050000001</v>
      </c>
      <c r="L181" s="337">
        <f>IFERROR(K181/H181,0)</f>
        <v>0</v>
      </c>
      <c r="M181" s="338">
        <f>IFERROR(K181/I181,0)</f>
        <v>8.7040045314964509E-2</v>
      </c>
    </row>
    <row r="182" spans="1:13" x14ac:dyDescent="0.2">
      <c r="A182" s="238"/>
      <c r="B182" s="339"/>
      <c r="C182" s="340"/>
      <c r="D182" s="341"/>
      <c r="E182" s="342"/>
      <c r="F182" s="341"/>
      <c r="G182" s="341"/>
      <c r="H182" s="341"/>
      <c r="I182" s="341"/>
      <c r="J182" s="341"/>
      <c r="K182" s="341"/>
      <c r="L182" s="341"/>
      <c r="M182" s="343"/>
    </row>
    <row r="183" spans="1:13" x14ac:dyDescent="0.2">
      <c r="A183" s="238"/>
      <c r="B183" s="344" t="s">
        <v>539</v>
      </c>
      <c r="C183" s="345"/>
      <c r="D183" s="345"/>
      <c r="E183" s="345"/>
      <c r="F183" s="345"/>
      <c r="G183" s="346">
        <f>+G155+G181</f>
        <v>1787025</v>
      </c>
      <c r="H183" s="346">
        <f>+H155+H181</f>
        <v>1787025</v>
      </c>
      <c r="I183" s="346">
        <f>+I155+I181</f>
        <v>422552164.39999992</v>
      </c>
      <c r="J183" s="347">
        <f t="shared" ref="J183:K183" si="12">+J155+J181</f>
        <v>59844650.730000004</v>
      </c>
      <c r="K183" s="347">
        <f t="shared" si="12"/>
        <v>59844650.730000004</v>
      </c>
      <c r="L183" s="348">
        <f>IFERROR(K183/H183,0)</f>
        <v>33.488423905653249</v>
      </c>
      <c r="M183" s="349">
        <f>IFERROR(K183/I183,0)</f>
        <v>0.14162665765770246</v>
      </c>
    </row>
    <row r="184" spans="1:13" x14ac:dyDescent="0.2">
      <c r="A184" s="238"/>
      <c r="B184" s="350"/>
      <c r="C184" s="297"/>
      <c r="D184" s="297"/>
      <c r="E184" s="351"/>
      <c r="F184" s="297"/>
      <c r="G184" s="297"/>
      <c r="H184" s="297"/>
      <c r="I184" s="297"/>
      <c r="J184" s="297"/>
      <c r="K184" s="297"/>
      <c r="L184" s="297"/>
      <c r="M184" s="352"/>
    </row>
    <row r="185" spans="1:13" x14ac:dyDescent="0.2">
      <c r="A185" s="238"/>
      <c r="B185" s="353" t="s">
        <v>540</v>
      </c>
      <c r="C185" s="353"/>
      <c r="D185" s="354"/>
      <c r="E185" s="355"/>
      <c r="F185" s="354"/>
      <c r="G185" s="354"/>
      <c r="H185" s="354"/>
      <c r="I185" s="238"/>
      <c r="J185" s="238"/>
      <c r="K185" s="238"/>
      <c r="L185" s="238"/>
      <c r="M185" s="238"/>
    </row>
    <row r="186" spans="1:13" x14ac:dyDescent="0.2">
      <c r="A186" s="238"/>
      <c r="B186" s="238"/>
      <c r="C186" s="238"/>
      <c r="D186" s="238"/>
      <c r="E186" s="356"/>
      <c r="F186" s="238"/>
      <c r="G186" s="238"/>
      <c r="H186" s="238"/>
      <c r="I186" s="238"/>
      <c r="J186" s="238"/>
      <c r="K186" s="238"/>
      <c r="L186" s="238"/>
      <c r="M186" s="238"/>
    </row>
  </sheetData>
  <mergeCells count="64">
    <mergeCell ref="B155:F155"/>
    <mergeCell ref="B157:D157"/>
    <mergeCell ref="C158:D158"/>
    <mergeCell ref="B181:F181"/>
    <mergeCell ref="B183:F183"/>
    <mergeCell ref="H152:H154"/>
    <mergeCell ref="I152:I154"/>
    <mergeCell ref="J152:J154"/>
    <mergeCell ref="K152:K154"/>
    <mergeCell ref="L152:M152"/>
    <mergeCell ref="L153:L154"/>
    <mergeCell ref="M153:M154"/>
    <mergeCell ref="L94:M94"/>
    <mergeCell ref="L95:L96"/>
    <mergeCell ref="M95:M96"/>
    <mergeCell ref="B150:M150"/>
    <mergeCell ref="B151:C154"/>
    <mergeCell ref="D151:D154"/>
    <mergeCell ref="E151:E154"/>
    <mergeCell ref="F151:F154"/>
    <mergeCell ref="G151:M151"/>
    <mergeCell ref="G152:G154"/>
    <mergeCell ref="B93:C96"/>
    <mergeCell ref="D93:D96"/>
    <mergeCell ref="E93:E96"/>
    <mergeCell ref="F93:F96"/>
    <mergeCell ref="G93:M93"/>
    <mergeCell ref="G94:G96"/>
    <mergeCell ref="H94:H96"/>
    <mergeCell ref="I94:I96"/>
    <mergeCell ref="J94:J96"/>
    <mergeCell ref="K94:K96"/>
    <mergeCell ref="J46:J48"/>
    <mergeCell ref="K46:K48"/>
    <mergeCell ref="L46:M46"/>
    <mergeCell ref="L47:L48"/>
    <mergeCell ref="M47:M48"/>
    <mergeCell ref="B92:M92"/>
    <mergeCell ref="C7:D7"/>
    <mergeCell ref="B44:M44"/>
    <mergeCell ref="B45:C48"/>
    <mergeCell ref="D45:D48"/>
    <mergeCell ref="E45:E48"/>
    <mergeCell ref="F45:F48"/>
    <mergeCell ref="G45:M45"/>
    <mergeCell ref="G46:G48"/>
    <mergeCell ref="H46:H48"/>
    <mergeCell ref="I46:I48"/>
    <mergeCell ref="K3:K5"/>
    <mergeCell ref="L3:M3"/>
    <mergeCell ref="L4:L5"/>
    <mergeCell ref="M4:M5"/>
    <mergeCell ref="B6:D6"/>
    <mergeCell ref="J6:K6"/>
    <mergeCell ref="B1:M1"/>
    <mergeCell ref="B2:C5"/>
    <mergeCell ref="D2:D5"/>
    <mergeCell ref="E2:E5"/>
    <mergeCell ref="F2:F5"/>
    <mergeCell ref="G2:M2"/>
    <mergeCell ref="G3:G5"/>
    <mergeCell ref="H3:H5"/>
    <mergeCell ref="I3:I5"/>
    <mergeCell ref="J3:J5"/>
  </mergeCells>
  <dataValidations count="1">
    <dataValidation allowBlank="1" showInputMessage="1" showErrorMessage="1" prompt="Valor absoluto y/o relativo que registren los indicadores con relación a su meta anual correspondiente al programa, proyecto o actividad que se trate. (DOF 9-dic-09)" sqref="P64110 JL64110 TH64110 ADD64110 AMZ64110 AWV64110 BGR64110 BQN64110 CAJ64110 CKF64110 CUB64110 DDX64110 DNT64110 DXP64110 EHL64110 ERH64110 FBD64110 FKZ64110 FUV64110 GER64110 GON64110 GYJ64110 HIF64110 HSB64110 IBX64110 ILT64110 IVP64110 JFL64110 JPH64110 JZD64110 KIZ64110 KSV64110 LCR64110 LMN64110 LWJ64110 MGF64110 MQB64110 MZX64110 NJT64110 NTP64110 ODL64110 ONH64110 OXD64110 PGZ64110 PQV64110 QAR64110 QKN64110 QUJ64110 REF64110 ROB64110 RXX64110 SHT64110 SRP64110 TBL64110 TLH64110 TVD64110 UEZ64110 UOV64110 UYR64110 VIN64110 VSJ64110 WCF64110 WMB64110 WVX64110 P129646 JL129646 TH129646 ADD129646 AMZ129646 AWV129646 BGR129646 BQN129646 CAJ129646 CKF129646 CUB129646 DDX129646 DNT129646 DXP129646 EHL129646 ERH129646 FBD129646 FKZ129646 FUV129646 GER129646 GON129646 GYJ129646 HIF129646 HSB129646 IBX129646 ILT129646 IVP129646 JFL129646 JPH129646 JZD129646 KIZ129646 KSV129646 LCR129646 LMN129646 LWJ129646 MGF129646 MQB129646 MZX129646 NJT129646 NTP129646 ODL129646 ONH129646 OXD129646 PGZ129646 PQV129646 QAR129646 QKN129646 QUJ129646 REF129646 ROB129646 RXX129646 SHT129646 SRP129646 TBL129646 TLH129646 TVD129646 UEZ129646 UOV129646 UYR129646 VIN129646 VSJ129646 WCF129646 WMB129646 WVX129646 P195182 JL195182 TH195182 ADD195182 AMZ195182 AWV195182 BGR195182 BQN195182 CAJ195182 CKF195182 CUB195182 DDX195182 DNT195182 DXP195182 EHL195182 ERH195182 FBD195182 FKZ195182 FUV195182 GER195182 GON195182 GYJ195182 HIF195182 HSB195182 IBX195182 ILT195182 IVP195182 JFL195182 JPH195182 JZD195182 KIZ195182 KSV195182 LCR195182 LMN195182 LWJ195182 MGF195182 MQB195182 MZX195182 NJT195182 NTP195182 ODL195182 ONH195182 OXD195182 PGZ195182 PQV195182 QAR195182 QKN195182 QUJ195182 REF195182 ROB195182 RXX195182 SHT195182 SRP195182 TBL195182 TLH195182 TVD195182 UEZ195182 UOV195182 UYR195182 VIN195182 VSJ195182 WCF195182 WMB195182 WVX195182 P260718 JL260718 TH260718 ADD260718 AMZ260718 AWV260718 BGR260718 BQN260718 CAJ260718 CKF260718 CUB260718 DDX260718 DNT260718 DXP260718 EHL260718 ERH260718 FBD260718 FKZ260718 FUV260718 GER260718 GON260718 GYJ260718 HIF260718 HSB260718 IBX260718 ILT260718 IVP260718 JFL260718 JPH260718 JZD260718 KIZ260718 KSV260718 LCR260718 LMN260718 LWJ260718 MGF260718 MQB260718 MZX260718 NJT260718 NTP260718 ODL260718 ONH260718 OXD260718 PGZ260718 PQV260718 QAR260718 QKN260718 QUJ260718 REF260718 ROB260718 RXX260718 SHT260718 SRP260718 TBL260718 TLH260718 TVD260718 UEZ260718 UOV260718 UYR260718 VIN260718 VSJ260718 WCF260718 WMB260718 WVX260718 P326254 JL326254 TH326254 ADD326254 AMZ326254 AWV326254 BGR326254 BQN326254 CAJ326254 CKF326254 CUB326254 DDX326254 DNT326254 DXP326254 EHL326254 ERH326254 FBD326254 FKZ326254 FUV326254 GER326254 GON326254 GYJ326254 HIF326254 HSB326254 IBX326254 ILT326254 IVP326254 JFL326254 JPH326254 JZD326254 KIZ326254 KSV326254 LCR326254 LMN326254 LWJ326254 MGF326254 MQB326254 MZX326254 NJT326254 NTP326254 ODL326254 ONH326254 OXD326254 PGZ326254 PQV326254 QAR326254 QKN326254 QUJ326254 REF326254 ROB326254 RXX326254 SHT326254 SRP326254 TBL326254 TLH326254 TVD326254 UEZ326254 UOV326254 UYR326254 VIN326254 VSJ326254 WCF326254 WMB326254 WVX326254 P391790 JL391790 TH391790 ADD391790 AMZ391790 AWV391790 BGR391790 BQN391790 CAJ391790 CKF391790 CUB391790 DDX391790 DNT391790 DXP391790 EHL391790 ERH391790 FBD391790 FKZ391790 FUV391790 GER391790 GON391790 GYJ391790 HIF391790 HSB391790 IBX391790 ILT391790 IVP391790 JFL391790 JPH391790 JZD391790 KIZ391790 KSV391790 LCR391790 LMN391790 LWJ391790 MGF391790 MQB391790 MZX391790 NJT391790 NTP391790 ODL391790 ONH391790 OXD391790 PGZ391790 PQV391790 QAR391790 QKN391790 QUJ391790 REF391790 ROB391790 RXX391790 SHT391790 SRP391790 TBL391790 TLH391790 TVD391790 UEZ391790 UOV391790 UYR391790 VIN391790 VSJ391790 WCF391790 WMB391790 WVX391790 P457326 JL457326 TH457326 ADD457326 AMZ457326 AWV457326 BGR457326 BQN457326 CAJ457326 CKF457326 CUB457326 DDX457326 DNT457326 DXP457326 EHL457326 ERH457326 FBD457326 FKZ457326 FUV457326 GER457326 GON457326 GYJ457326 HIF457326 HSB457326 IBX457326 ILT457326 IVP457326 JFL457326 JPH457326 JZD457326 KIZ457326 KSV457326 LCR457326 LMN457326 LWJ457326 MGF457326 MQB457326 MZX457326 NJT457326 NTP457326 ODL457326 ONH457326 OXD457326 PGZ457326 PQV457326 QAR457326 QKN457326 QUJ457326 REF457326 ROB457326 RXX457326 SHT457326 SRP457326 TBL457326 TLH457326 TVD457326 UEZ457326 UOV457326 UYR457326 VIN457326 VSJ457326 WCF457326 WMB457326 WVX457326 P522862 JL522862 TH522862 ADD522862 AMZ522862 AWV522862 BGR522862 BQN522862 CAJ522862 CKF522862 CUB522862 DDX522862 DNT522862 DXP522862 EHL522862 ERH522862 FBD522862 FKZ522862 FUV522862 GER522862 GON522862 GYJ522862 HIF522862 HSB522862 IBX522862 ILT522862 IVP522862 JFL522862 JPH522862 JZD522862 KIZ522862 KSV522862 LCR522862 LMN522862 LWJ522862 MGF522862 MQB522862 MZX522862 NJT522862 NTP522862 ODL522862 ONH522862 OXD522862 PGZ522862 PQV522862 QAR522862 QKN522862 QUJ522862 REF522862 ROB522862 RXX522862 SHT522862 SRP522862 TBL522862 TLH522862 TVD522862 UEZ522862 UOV522862 UYR522862 VIN522862 VSJ522862 WCF522862 WMB522862 WVX522862 P588398 JL588398 TH588398 ADD588398 AMZ588398 AWV588398 BGR588398 BQN588398 CAJ588398 CKF588398 CUB588398 DDX588398 DNT588398 DXP588398 EHL588398 ERH588398 FBD588398 FKZ588398 FUV588398 GER588398 GON588398 GYJ588398 HIF588398 HSB588398 IBX588398 ILT588398 IVP588398 JFL588398 JPH588398 JZD588398 KIZ588398 KSV588398 LCR588398 LMN588398 LWJ588398 MGF588398 MQB588398 MZX588398 NJT588398 NTP588398 ODL588398 ONH588398 OXD588398 PGZ588398 PQV588398 QAR588398 QKN588398 QUJ588398 REF588398 ROB588398 RXX588398 SHT588398 SRP588398 TBL588398 TLH588398 TVD588398 UEZ588398 UOV588398 UYR588398 VIN588398 VSJ588398 WCF588398 WMB588398 WVX588398 P653934 JL653934 TH653934 ADD653934 AMZ653934 AWV653934 BGR653934 BQN653934 CAJ653934 CKF653934 CUB653934 DDX653934 DNT653934 DXP653934 EHL653934 ERH653934 FBD653934 FKZ653934 FUV653934 GER653934 GON653934 GYJ653934 HIF653934 HSB653934 IBX653934 ILT653934 IVP653934 JFL653934 JPH653934 JZD653934 KIZ653934 KSV653934 LCR653934 LMN653934 LWJ653934 MGF653934 MQB653934 MZX653934 NJT653934 NTP653934 ODL653934 ONH653934 OXD653934 PGZ653934 PQV653934 QAR653934 QKN653934 QUJ653934 REF653934 ROB653934 RXX653934 SHT653934 SRP653934 TBL653934 TLH653934 TVD653934 UEZ653934 UOV653934 UYR653934 VIN653934 VSJ653934 WCF653934 WMB653934 WVX653934 P719470 JL719470 TH719470 ADD719470 AMZ719470 AWV719470 BGR719470 BQN719470 CAJ719470 CKF719470 CUB719470 DDX719470 DNT719470 DXP719470 EHL719470 ERH719470 FBD719470 FKZ719470 FUV719470 GER719470 GON719470 GYJ719470 HIF719470 HSB719470 IBX719470 ILT719470 IVP719470 JFL719470 JPH719470 JZD719470 KIZ719470 KSV719470 LCR719470 LMN719470 LWJ719470 MGF719470 MQB719470 MZX719470 NJT719470 NTP719470 ODL719470 ONH719470 OXD719470 PGZ719470 PQV719470 QAR719470 QKN719470 QUJ719470 REF719470 ROB719470 RXX719470 SHT719470 SRP719470 TBL719470 TLH719470 TVD719470 UEZ719470 UOV719470 UYR719470 VIN719470 VSJ719470 WCF719470 WMB719470 WVX719470 P785006 JL785006 TH785006 ADD785006 AMZ785006 AWV785006 BGR785006 BQN785006 CAJ785006 CKF785006 CUB785006 DDX785006 DNT785006 DXP785006 EHL785006 ERH785006 FBD785006 FKZ785006 FUV785006 GER785006 GON785006 GYJ785006 HIF785006 HSB785006 IBX785006 ILT785006 IVP785006 JFL785006 JPH785006 JZD785006 KIZ785006 KSV785006 LCR785006 LMN785006 LWJ785006 MGF785006 MQB785006 MZX785006 NJT785006 NTP785006 ODL785006 ONH785006 OXD785006 PGZ785006 PQV785006 QAR785006 QKN785006 QUJ785006 REF785006 ROB785006 RXX785006 SHT785006 SRP785006 TBL785006 TLH785006 TVD785006 UEZ785006 UOV785006 UYR785006 VIN785006 VSJ785006 WCF785006 WMB785006 WVX785006 P850542 JL850542 TH850542 ADD850542 AMZ850542 AWV850542 BGR850542 BQN850542 CAJ850542 CKF850542 CUB850542 DDX850542 DNT850542 DXP850542 EHL850542 ERH850542 FBD850542 FKZ850542 FUV850542 GER850542 GON850542 GYJ850542 HIF850542 HSB850542 IBX850542 ILT850542 IVP850542 JFL850542 JPH850542 JZD850542 KIZ850542 KSV850542 LCR850542 LMN850542 LWJ850542 MGF850542 MQB850542 MZX850542 NJT850542 NTP850542 ODL850542 ONH850542 OXD850542 PGZ850542 PQV850542 QAR850542 QKN850542 QUJ850542 REF850542 ROB850542 RXX850542 SHT850542 SRP850542 TBL850542 TLH850542 TVD850542 UEZ850542 UOV850542 UYR850542 VIN850542 VSJ850542 WCF850542 WMB850542 WVX850542 P916078 JL916078 TH916078 ADD916078 AMZ916078 AWV916078 BGR916078 BQN916078 CAJ916078 CKF916078 CUB916078 DDX916078 DNT916078 DXP916078 EHL916078 ERH916078 FBD916078 FKZ916078 FUV916078 GER916078 GON916078 GYJ916078 HIF916078 HSB916078 IBX916078 ILT916078 IVP916078 JFL916078 JPH916078 JZD916078 KIZ916078 KSV916078 LCR916078 LMN916078 LWJ916078 MGF916078 MQB916078 MZX916078 NJT916078 NTP916078 ODL916078 ONH916078 OXD916078 PGZ916078 PQV916078 QAR916078 QKN916078 QUJ916078 REF916078 ROB916078 RXX916078 SHT916078 SRP916078 TBL916078 TLH916078 TVD916078 UEZ916078 UOV916078 UYR916078 VIN916078 VSJ916078 WCF916078 WMB916078 WVX916078 P981614 JL981614 TH981614 ADD981614 AMZ981614 AWV981614 BGR981614 BQN981614 CAJ981614 CKF981614 CUB981614 DDX981614 DNT981614 DXP981614 EHL981614 ERH981614 FBD981614 FKZ981614 FUV981614 GER981614 GON981614 GYJ981614 HIF981614 HSB981614 IBX981614 ILT981614 IVP981614 JFL981614 JPH981614 JZD981614 KIZ981614 KSV981614 LCR981614 LMN981614 LWJ981614 MGF981614 MQB981614 MZX981614 NJT981614 NTP981614 ODL981614 ONH981614 OXD981614 PGZ981614 PQV981614 QAR981614 QKN981614 QUJ981614 REF981614 ROB981614 RXX981614 SHT981614 SRP981614 TBL981614 TLH981614 TVD981614 UEZ981614 UOV981614 UYR981614 VIN981614 VSJ981614 WCF981614 WMB981614 WVX981614" xr:uid="{EDC1C77B-86F1-4468-AA9B-7BF8C3FF1119}"/>
  </dataValidations>
  <pageMargins left="0.70866141732283472" right="0.70866141732283472" top="0.74803149606299213" bottom="0.74803149606299213" header="0.31496062992125984" footer="0.31496062992125984"/>
  <pageSetup scale="65" fitToHeight="10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CAF55-8351-41ED-B322-542AF285D949}">
  <sheetPr>
    <tabColor theme="7" tint="-0.249977111117893"/>
    <pageSetUpPr fitToPage="1"/>
  </sheetPr>
  <dimension ref="A1:I45"/>
  <sheetViews>
    <sheetView showGridLines="0" workbookViewId="0">
      <selection activeCell="B9" sqref="B9"/>
    </sheetView>
  </sheetViews>
  <sheetFormatPr baseColWidth="10" defaultColWidth="12" defaultRowHeight="11.25" x14ac:dyDescent="0.2"/>
  <cols>
    <col min="1" max="1" width="1.83203125" style="24" customWidth="1"/>
    <col min="2" max="2" width="62.5" style="24" customWidth="1"/>
    <col min="3" max="3" width="17.83203125" style="24" customWidth="1"/>
    <col min="4" max="4" width="19.83203125" style="24" customWidth="1"/>
    <col min="5" max="6" width="17.83203125" style="24" customWidth="1"/>
    <col min="7" max="7" width="18.83203125" style="24" customWidth="1"/>
    <col min="8" max="8" width="17.83203125" style="24" customWidth="1"/>
    <col min="9" max="9" width="2.5" style="24" hidden="1" customWidth="1"/>
    <col min="10" max="16384" width="12" style="24"/>
  </cols>
  <sheetData>
    <row r="1" spans="1:9" s="4" customFormat="1" ht="43.5" customHeight="1" x14ac:dyDescent="0.2">
      <c r="A1" s="1" t="s">
        <v>0</v>
      </c>
      <c r="B1" s="2"/>
      <c r="C1" s="2"/>
      <c r="D1" s="2"/>
      <c r="E1" s="2"/>
      <c r="F1" s="2"/>
      <c r="G1" s="2"/>
      <c r="H1" s="3"/>
    </row>
    <row r="2" spans="1:9" s="4" customFormat="1" x14ac:dyDescent="0.2">
      <c r="A2" s="5" t="s">
        <v>1</v>
      </c>
      <c r="B2" s="6"/>
      <c r="C2" s="1" t="s">
        <v>2</v>
      </c>
      <c r="D2" s="2"/>
      <c r="E2" s="2"/>
      <c r="F2" s="2"/>
      <c r="G2" s="3"/>
      <c r="H2" s="7" t="s">
        <v>3</v>
      </c>
    </row>
    <row r="3" spans="1:9" s="14" customFormat="1" ht="24.95" customHeight="1" x14ac:dyDescent="0.2">
      <c r="A3" s="8"/>
      <c r="B3" s="9"/>
      <c r="C3" s="10" t="s">
        <v>4</v>
      </c>
      <c r="D3" s="11" t="s">
        <v>5</v>
      </c>
      <c r="E3" s="11" t="s">
        <v>6</v>
      </c>
      <c r="F3" s="11" t="s">
        <v>7</v>
      </c>
      <c r="G3" s="12" t="s">
        <v>8</v>
      </c>
      <c r="H3" s="13"/>
    </row>
    <row r="4" spans="1:9" s="14" customFormat="1" x14ac:dyDescent="0.2">
      <c r="A4" s="15"/>
      <c r="B4" s="16"/>
      <c r="C4" s="17" t="s">
        <v>9</v>
      </c>
      <c r="D4" s="18" t="s">
        <v>10</v>
      </c>
      <c r="E4" s="18" t="s">
        <v>11</v>
      </c>
      <c r="F4" s="18" t="s">
        <v>12</v>
      </c>
      <c r="G4" s="18" t="s">
        <v>13</v>
      </c>
      <c r="H4" s="18" t="s">
        <v>14</v>
      </c>
    </row>
    <row r="5" spans="1:9" x14ac:dyDescent="0.2">
      <c r="A5" s="19"/>
      <c r="B5" s="20" t="s">
        <v>15</v>
      </c>
      <c r="C5" s="21">
        <v>0</v>
      </c>
      <c r="D5" s="21">
        <v>0</v>
      </c>
      <c r="E5" s="22">
        <v>0</v>
      </c>
      <c r="F5" s="22">
        <v>0</v>
      </c>
      <c r="G5" s="22">
        <v>0</v>
      </c>
      <c r="H5" s="22">
        <f>+G5-C5</f>
        <v>0</v>
      </c>
      <c r="I5" s="23" t="s">
        <v>16</v>
      </c>
    </row>
    <row r="6" spans="1:9" x14ac:dyDescent="0.2">
      <c r="A6" s="25"/>
      <c r="B6" s="26" t="s">
        <v>17</v>
      </c>
      <c r="C6" s="27">
        <v>0</v>
      </c>
      <c r="D6" s="27">
        <v>0</v>
      </c>
      <c r="E6" s="28">
        <v>0</v>
      </c>
      <c r="F6" s="28">
        <v>0</v>
      </c>
      <c r="G6" s="28">
        <v>0</v>
      </c>
      <c r="H6" s="28">
        <f t="shared" ref="H6:H15" si="0">+G6-C6</f>
        <v>0</v>
      </c>
      <c r="I6" s="23" t="s">
        <v>18</v>
      </c>
    </row>
    <row r="7" spans="1:9" x14ac:dyDescent="0.2">
      <c r="A7" s="19"/>
      <c r="B7" s="20" t="s">
        <v>19</v>
      </c>
      <c r="C7" s="27">
        <v>0</v>
      </c>
      <c r="D7" s="27">
        <v>0</v>
      </c>
      <c r="E7" s="28">
        <v>0</v>
      </c>
      <c r="F7" s="28">
        <v>0</v>
      </c>
      <c r="G7" s="28">
        <v>0</v>
      </c>
      <c r="H7" s="28">
        <f t="shared" si="0"/>
        <v>0</v>
      </c>
      <c r="I7" s="23" t="s">
        <v>20</v>
      </c>
    </row>
    <row r="8" spans="1:9" x14ac:dyDescent="0.2">
      <c r="A8" s="19"/>
      <c r="B8" s="20" t="s">
        <v>21</v>
      </c>
      <c r="C8" s="27">
        <v>0</v>
      </c>
      <c r="D8" s="27">
        <v>0</v>
      </c>
      <c r="E8" s="28">
        <v>0</v>
      </c>
      <c r="F8" s="28">
        <v>0</v>
      </c>
      <c r="G8" s="28">
        <v>0</v>
      </c>
      <c r="H8" s="28">
        <f t="shared" si="0"/>
        <v>0</v>
      </c>
      <c r="I8" s="23" t="s">
        <v>22</v>
      </c>
    </row>
    <row r="9" spans="1:9" x14ac:dyDescent="0.2">
      <c r="A9" s="19"/>
      <c r="B9" s="20" t="s">
        <v>23</v>
      </c>
      <c r="C9" s="27">
        <v>0</v>
      </c>
      <c r="D9" s="27">
        <v>0</v>
      </c>
      <c r="E9" s="28">
        <v>0</v>
      </c>
      <c r="F9" s="28">
        <v>0</v>
      </c>
      <c r="G9" s="28">
        <v>0</v>
      </c>
      <c r="H9" s="28">
        <f t="shared" si="0"/>
        <v>0</v>
      </c>
      <c r="I9" s="23" t="s">
        <v>24</v>
      </c>
    </row>
    <row r="10" spans="1:9" x14ac:dyDescent="0.2">
      <c r="A10" s="25"/>
      <c r="B10" s="26" t="s">
        <v>25</v>
      </c>
      <c r="C10" s="27">
        <v>0</v>
      </c>
      <c r="D10" s="27">
        <v>0</v>
      </c>
      <c r="E10" s="28">
        <v>0</v>
      </c>
      <c r="F10" s="28">
        <v>0</v>
      </c>
      <c r="G10" s="28">
        <v>0</v>
      </c>
      <c r="H10" s="28">
        <f t="shared" si="0"/>
        <v>0</v>
      </c>
      <c r="I10" s="23" t="s">
        <v>26</v>
      </c>
    </row>
    <row r="11" spans="1:9" x14ac:dyDescent="0.2">
      <c r="A11" s="29"/>
      <c r="B11" s="20" t="s">
        <v>27</v>
      </c>
      <c r="C11" s="27">
        <v>21153101</v>
      </c>
      <c r="D11" s="27">
        <v>173413684.84</v>
      </c>
      <c r="E11" s="27">
        <f t="shared" ref="E11:E13" si="1">C11+D11</f>
        <v>194566785.84</v>
      </c>
      <c r="F11" s="27">
        <v>11334504.35</v>
      </c>
      <c r="G11" s="27">
        <v>11334504.35</v>
      </c>
      <c r="H11" s="28">
        <f>+G11-C11</f>
        <v>-9818596.6500000004</v>
      </c>
      <c r="I11" s="23" t="s">
        <v>28</v>
      </c>
    </row>
    <row r="12" spans="1:9" ht="22.5" x14ac:dyDescent="0.2">
      <c r="A12" s="29"/>
      <c r="B12" s="20" t="s">
        <v>29</v>
      </c>
      <c r="C12" s="27">
        <v>8007312174</v>
      </c>
      <c r="D12" s="27">
        <v>341302269.75</v>
      </c>
      <c r="E12" s="27">
        <f t="shared" si="1"/>
        <v>8348614443.75</v>
      </c>
      <c r="F12" s="27">
        <v>4174653204.0799999</v>
      </c>
      <c r="G12" s="27">
        <v>4174653204.0799999</v>
      </c>
      <c r="H12" s="28">
        <f t="shared" si="0"/>
        <v>-3832658969.9200001</v>
      </c>
      <c r="I12" s="23" t="s">
        <v>30</v>
      </c>
    </row>
    <row r="13" spans="1:9" ht="22.5" x14ac:dyDescent="0.2">
      <c r="A13" s="29"/>
      <c r="B13" s="20" t="s">
        <v>31</v>
      </c>
      <c r="C13" s="27">
        <v>6315749999.8800001</v>
      </c>
      <c r="D13" s="27">
        <v>346188504.19999999</v>
      </c>
      <c r="E13" s="27">
        <f t="shared" si="1"/>
        <v>6661938504.0799999</v>
      </c>
      <c r="F13" s="27">
        <v>3317952834.5100002</v>
      </c>
      <c r="G13" s="27">
        <v>3317952834.5100002</v>
      </c>
      <c r="H13" s="28">
        <f>+G13-C13</f>
        <v>-2997797165.3699999</v>
      </c>
      <c r="I13" s="23" t="s">
        <v>32</v>
      </c>
    </row>
    <row r="14" spans="1:9" x14ac:dyDescent="0.2">
      <c r="A14" s="19"/>
      <c r="B14" s="20" t="s">
        <v>33</v>
      </c>
      <c r="C14" s="27">
        <v>0</v>
      </c>
      <c r="D14" s="27">
        <v>0</v>
      </c>
      <c r="E14" s="28"/>
      <c r="F14" s="27">
        <v>0</v>
      </c>
      <c r="G14" s="27">
        <v>0</v>
      </c>
      <c r="H14" s="28">
        <f t="shared" si="0"/>
        <v>0</v>
      </c>
      <c r="I14" s="23" t="s">
        <v>34</v>
      </c>
    </row>
    <row r="15" spans="1:9" x14ac:dyDescent="0.2">
      <c r="A15" s="19"/>
      <c r="C15" s="30"/>
      <c r="D15" s="30"/>
      <c r="E15" s="30"/>
      <c r="F15" s="30">
        <v>0</v>
      </c>
      <c r="G15" s="30">
        <v>0</v>
      </c>
      <c r="H15" s="30">
        <f t="shared" si="0"/>
        <v>0</v>
      </c>
      <c r="I15" s="23" t="s">
        <v>35</v>
      </c>
    </row>
    <row r="16" spans="1:9" x14ac:dyDescent="0.2">
      <c r="A16" s="31"/>
      <c r="B16" s="32" t="s">
        <v>36</v>
      </c>
      <c r="C16" s="33">
        <f t="shared" ref="C16:H16" si="2">SUM(C5:C15)</f>
        <v>14344215274.880001</v>
      </c>
      <c r="D16" s="33">
        <f t="shared" si="2"/>
        <v>860904458.78999996</v>
      </c>
      <c r="E16" s="33">
        <f t="shared" si="2"/>
        <v>15205119733.67</v>
      </c>
      <c r="F16" s="33">
        <f t="shared" si="2"/>
        <v>7503940542.9400005</v>
      </c>
      <c r="G16" s="33">
        <f t="shared" si="2"/>
        <v>7503940542.9400005</v>
      </c>
      <c r="H16" s="34">
        <f t="shared" si="2"/>
        <v>-6840274731.9400005</v>
      </c>
      <c r="I16" s="23" t="s">
        <v>35</v>
      </c>
    </row>
    <row r="17" spans="1:9" x14ac:dyDescent="0.2">
      <c r="A17" s="35"/>
      <c r="B17" s="36"/>
      <c r="C17" s="37"/>
      <c r="D17" s="37"/>
      <c r="E17" s="38"/>
      <c r="F17" s="39" t="s">
        <v>37</v>
      </c>
      <c r="G17" s="40"/>
      <c r="H17" s="41"/>
      <c r="I17" s="23" t="s">
        <v>35</v>
      </c>
    </row>
    <row r="18" spans="1:9" ht="10.15" customHeight="1" x14ac:dyDescent="0.2">
      <c r="A18" s="42" t="s">
        <v>38</v>
      </c>
      <c r="B18" s="43"/>
      <c r="C18" s="44" t="s">
        <v>2</v>
      </c>
      <c r="D18" s="45"/>
      <c r="E18" s="45"/>
      <c r="F18" s="45"/>
      <c r="G18" s="46"/>
      <c r="H18" s="47" t="s">
        <v>3</v>
      </c>
      <c r="I18" s="23" t="s">
        <v>35</v>
      </c>
    </row>
    <row r="19" spans="1:9" ht="22.5" x14ac:dyDescent="0.2">
      <c r="A19" s="48"/>
      <c r="B19" s="49"/>
      <c r="C19" s="50" t="s">
        <v>4</v>
      </c>
      <c r="D19" s="51" t="s">
        <v>5</v>
      </c>
      <c r="E19" s="51" t="s">
        <v>6</v>
      </c>
      <c r="F19" s="51" t="s">
        <v>7</v>
      </c>
      <c r="G19" s="52" t="s">
        <v>8</v>
      </c>
      <c r="H19" s="53"/>
      <c r="I19" s="23" t="s">
        <v>35</v>
      </c>
    </row>
    <row r="20" spans="1:9" x14ac:dyDescent="0.2">
      <c r="A20" s="54"/>
      <c r="B20" s="55"/>
      <c r="C20" s="56" t="s">
        <v>9</v>
      </c>
      <c r="D20" s="57" t="s">
        <v>10</v>
      </c>
      <c r="E20" s="57" t="s">
        <v>11</v>
      </c>
      <c r="F20" s="57" t="s">
        <v>12</v>
      </c>
      <c r="G20" s="57" t="s">
        <v>13</v>
      </c>
      <c r="H20" s="57" t="s">
        <v>14</v>
      </c>
      <c r="I20" s="23" t="s">
        <v>35</v>
      </c>
    </row>
    <row r="21" spans="1:9" x14ac:dyDescent="0.2">
      <c r="A21" s="58" t="s">
        <v>39</v>
      </c>
      <c r="B21" s="59"/>
      <c r="C21" s="60">
        <f>SUM(C22+C23+C24+C25+C26+C27+C28+C29)</f>
        <v>8007312174</v>
      </c>
      <c r="D21" s="60">
        <f>SUM(D22+D23+D24+D25+D26+D27+D28+D29)</f>
        <v>341302269.75</v>
      </c>
      <c r="E21" s="60">
        <f>SUM(E22+E23+E24+E25+E26+E27+E28+E29)</f>
        <v>8348614443.75</v>
      </c>
      <c r="F21" s="60">
        <f>SUM(F22+F23+F24+F25+F26+F27+F28+F29)</f>
        <v>4174653204.0799999</v>
      </c>
      <c r="G21" s="60">
        <f>SUM(G22+G23+G24+G25+G26+G27+G28+G29)</f>
        <v>4174653204.0799999</v>
      </c>
      <c r="H21" s="60">
        <f>SUM(H22:H29)</f>
        <v>-3832658969.9200001</v>
      </c>
      <c r="I21" s="23" t="s">
        <v>35</v>
      </c>
    </row>
    <row r="22" spans="1:9" x14ac:dyDescent="0.2">
      <c r="A22" s="61"/>
      <c r="B22" s="62" t="s">
        <v>15</v>
      </c>
      <c r="C22" s="63">
        <v>0</v>
      </c>
      <c r="D22" s="63">
        <v>0</v>
      </c>
      <c r="E22" s="64">
        <v>0</v>
      </c>
      <c r="F22" s="64">
        <v>0</v>
      </c>
      <c r="G22" s="64">
        <v>0</v>
      </c>
      <c r="H22" s="64">
        <v>0</v>
      </c>
      <c r="I22" s="23" t="s">
        <v>16</v>
      </c>
    </row>
    <row r="23" spans="1:9" x14ac:dyDescent="0.2">
      <c r="A23" s="61"/>
      <c r="B23" s="62" t="s">
        <v>17</v>
      </c>
      <c r="C23" s="63">
        <v>0</v>
      </c>
      <c r="D23" s="63">
        <v>0</v>
      </c>
      <c r="E23" s="64">
        <v>0</v>
      </c>
      <c r="F23" s="64">
        <v>0</v>
      </c>
      <c r="G23" s="64">
        <v>0</v>
      </c>
      <c r="H23" s="64">
        <v>0</v>
      </c>
      <c r="I23" s="23" t="s">
        <v>18</v>
      </c>
    </row>
    <row r="24" spans="1:9" x14ac:dyDescent="0.2">
      <c r="A24" s="61"/>
      <c r="B24" s="62" t="s">
        <v>19</v>
      </c>
      <c r="C24" s="63">
        <v>0</v>
      </c>
      <c r="D24" s="63">
        <v>0</v>
      </c>
      <c r="E24" s="64">
        <v>0</v>
      </c>
      <c r="F24" s="64">
        <v>0</v>
      </c>
      <c r="G24" s="64">
        <v>0</v>
      </c>
      <c r="H24" s="64">
        <v>0</v>
      </c>
      <c r="I24" s="23" t="s">
        <v>20</v>
      </c>
    </row>
    <row r="25" spans="1:9" x14ac:dyDescent="0.2">
      <c r="A25" s="61"/>
      <c r="B25" s="62" t="s">
        <v>21</v>
      </c>
      <c r="C25" s="63">
        <v>0</v>
      </c>
      <c r="D25" s="63">
        <v>0</v>
      </c>
      <c r="E25" s="64">
        <v>0</v>
      </c>
      <c r="F25" s="64">
        <v>0</v>
      </c>
      <c r="G25" s="64">
        <v>0</v>
      </c>
      <c r="H25" s="64">
        <v>0</v>
      </c>
      <c r="I25" s="23" t="s">
        <v>22</v>
      </c>
    </row>
    <row r="26" spans="1:9" x14ac:dyDescent="0.2">
      <c r="A26" s="61"/>
      <c r="B26" s="62" t="s">
        <v>40</v>
      </c>
      <c r="C26" s="63">
        <v>0</v>
      </c>
      <c r="D26" s="63">
        <v>0</v>
      </c>
      <c r="E26" s="64">
        <v>0</v>
      </c>
      <c r="F26" s="64">
        <v>0</v>
      </c>
      <c r="G26" s="64">
        <v>0</v>
      </c>
      <c r="H26" s="64">
        <v>0</v>
      </c>
      <c r="I26" s="23" t="s">
        <v>24</v>
      </c>
    </row>
    <row r="27" spans="1:9" x14ac:dyDescent="0.2">
      <c r="A27" s="61"/>
      <c r="B27" s="62" t="s">
        <v>41</v>
      </c>
      <c r="C27" s="63">
        <v>0</v>
      </c>
      <c r="D27" s="63">
        <v>0</v>
      </c>
      <c r="E27" s="64">
        <v>0</v>
      </c>
      <c r="F27" s="64">
        <v>0</v>
      </c>
      <c r="G27" s="64">
        <v>0</v>
      </c>
      <c r="H27" s="64">
        <v>0</v>
      </c>
      <c r="I27" s="23" t="s">
        <v>26</v>
      </c>
    </row>
    <row r="28" spans="1:9" ht="22.5" x14ac:dyDescent="0.2">
      <c r="A28" s="61"/>
      <c r="B28" s="62" t="s">
        <v>42</v>
      </c>
      <c r="C28" s="65">
        <v>8007312174</v>
      </c>
      <c r="D28" s="65">
        <v>341302269.75</v>
      </c>
      <c r="E28" s="27">
        <f t="shared" ref="E28" si="3">C28+D28</f>
        <v>8348614443.75</v>
      </c>
      <c r="F28" s="65">
        <v>4174653204.0799999</v>
      </c>
      <c r="G28" s="65">
        <v>4174653204.0799999</v>
      </c>
      <c r="H28" s="64">
        <f>G28-C28</f>
        <v>-3832658969.9200001</v>
      </c>
      <c r="I28" s="23" t="s">
        <v>30</v>
      </c>
    </row>
    <row r="29" spans="1:9" ht="22.5" x14ac:dyDescent="0.2">
      <c r="A29" s="61"/>
      <c r="B29" s="62" t="s">
        <v>31</v>
      </c>
      <c r="C29" s="63">
        <v>0</v>
      </c>
      <c r="D29" s="63">
        <v>0</v>
      </c>
      <c r="E29" s="64">
        <v>0</v>
      </c>
      <c r="F29" s="64">
        <v>0</v>
      </c>
      <c r="G29" s="64">
        <v>0</v>
      </c>
      <c r="H29" s="64">
        <v>0</v>
      </c>
      <c r="I29" s="23" t="s">
        <v>32</v>
      </c>
    </row>
    <row r="30" spans="1:9" x14ac:dyDescent="0.2">
      <c r="A30" s="61"/>
      <c r="B30" s="62"/>
      <c r="C30" s="64"/>
      <c r="D30" s="64"/>
      <c r="E30" s="64"/>
      <c r="F30" s="64"/>
      <c r="G30" s="64"/>
      <c r="H30" s="64"/>
      <c r="I30" s="23" t="s">
        <v>35</v>
      </c>
    </row>
    <row r="31" spans="1:9" ht="41.25" customHeight="1" x14ac:dyDescent="0.2">
      <c r="A31" s="66" t="s">
        <v>43</v>
      </c>
      <c r="B31" s="67"/>
      <c r="C31" s="68">
        <f t="shared" ref="C31:H31" si="4">SUM(C32:C35)</f>
        <v>6336903100.8800001</v>
      </c>
      <c r="D31" s="68">
        <f t="shared" si="4"/>
        <v>519602189.03999996</v>
      </c>
      <c r="E31" s="68">
        <f t="shared" si="4"/>
        <v>6856505289.9200001</v>
      </c>
      <c r="F31" s="68">
        <f t="shared" si="4"/>
        <v>3329287338.8600001</v>
      </c>
      <c r="G31" s="68">
        <f t="shared" si="4"/>
        <v>3329287338.8600001</v>
      </c>
      <c r="H31" s="68">
        <f t="shared" si="4"/>
        <v>-3007615762.02</v>
      </c>
      <c r="I31" s="23" t="s">
        <v>35</v>
      </c>
    </row>
    <row r="32" spans="1:9" x14ac:dyDescent="0.2">
      <c r="A32" s="61"/>
      <c r="B32" s="62" t="s">
        <v>17</v>
      </c>
      <c r="C32" s="63">
        <v>0</v>
      </c>
      <c r="D32" s="63">
        <v>0</v>
      </c>
      <c r="E32" s="64">
        <v>0</v>
      </c>
      <c r="F32" s="64">
        <v>0</v>
      </c>
      <c r="G32" s="64">
        <v>0</v>
      </c>
      <c r="H32" s="64">
        <v>0</v>
      </c>
      <c r="I32" s="23" t="s">
        <v>18</v>
      </c>
    </row>
    <row r="33" spans="1:9" x14ac:dyDescent="0.2">
      <c r="A33" s="61"/>
      <c r="B33" s="62" t="s">
        <v>44</v>
      </c>
      <c r="C33" s="63">
        <v>0</v>
      </c>
      <c r="D33" s="63">
        <v>0</v>
      </c>
      <c r="E33" s="64">
        <v>0</v>
      </c>
      <c r="F33" s="64">
        <v>0</v>
      </c>
      <c r="G33" s="64">
        <v>0</v>
      </c>
      <c r="H33" s="64">
        <v>0</v>
      </c>
      <c r="I33" s="23" t="s">
        <v>24</v>
      </c>
    </row>
    <row r="34" spans="1:9" x14ac:dyDescent="0.2">
      <c r="A34" s="61"/>
      <c r="B34" s="62" t="s">
        <v>45</v>
      </c>
      <c r="C34" s="63">
        <v>21153101</v>
      </c>
      <c r="D34" s="63">
        <v>173413684.84</v>
      </c>
      <c r="E34" s="27">
        <f t="shared" ref="E34:E35" si="5">C34+D34</f>
        <v>194566785.84</v>
      </c>
      <c r="F34" s="63">
        <v>11334504.35</v>
      </c>
      <c r="G34" s="63">
        <v>11334504.35</v>
      </c>
      <c r="H34" s="64">
        <f>G34-C34</f>
        <v>-9818596.6500000004</v>
      </c>
      <c r="I34" s="23" t="s">
        <v>28</v>
      </c>
    </row>
    <row r="35" spans="1:9" ht="22.5" x14ac:dyDescent="0.2">
      <c r="A35" s="61"/>
      <c r="B35" s="62" t="s">
        <v>31</v>
      </c>
      <c r="C35" s="63">
        <v>6315749999.8800001</v>
      </c>
      <c r="D35" s="63">
        <v>346188504.19999999</v>
      </c>
      <c r="E35" s="27">
        <f t="shared" si="5"/>
        <v>6661938504.0799999</v>
      </c>
      <c r="F35" s="63">
        <v>3317952834.5100002</v>
      </c>
      <c r="G35" s="63">
        <v>3317952834.5100002</v>
      </c>
      <c r="H35" s="64">
        <f>G35-C35</f>
        <v>-2997797165.3699999</v>
      </c>
      <c r="I35" s="23" t="s">
        <v>32</v>
      </c>
    </row>
    <row r="36" spans="1:9" x14ac:dyDescent="0.2">
      <c r="A36" s="61"/>
      <c r="B36" s="62"/>
      <c r="C36" s="64"/>
      <c r="D36" s="64"/>
      <c r="E36" s="64"/>
      <c r="F36" s="64"/>
      <c r="G36" s="64"/>
      <c r="H36" s="64"/>
      <c r="I36" s="23" t="s">
        <v>35</v>
      </c>
    </row>
    <row r="37" spans="1:9" x14ac:dyDescent="0.2">
      <c r="A37" s="69" t="s">
        <v>46</v>
      </c>
      <c r="B37" s="70"/>
      <c r="C37" s="68">
        <f>SUM(C38)</f>
        <v>0</v>
      </c>
      <c r="D37" s="68">
        <v>0</v>
      </c>
      <c r="E37" s="68">
        <v>0</v>
      </c>
      <c r="F37" s="68">
        <f>+F38</f>
        <v>0</v>
      </c>
      <c r="G37" s="68">
        <f>+G38</f>
        <v>0</v>
      </c>
      <c r="H37" s="68">
        <f>+H38</f>
        <v>0</v>
      </c>
      <c r="I37" s="23" t="s">
        <v>35</v>
      </c>
    </row>
    <row r="38" spans="1:9" x14ac:dyDescent="0.2">
      <c r="A38" s="71"/>
      <c r="B38" s="62" t="s">
        <v>33</v>
      </c>
      <c r="C38" s="64">
        <v>0</v>
      </c>
      <c r="D38" s="64">
        <v>0</v>
      </c>
      <c r="E38" s="64">
        <f>+C38+D38</f>
        <v>0</v>
      </c>
      <c r="F38" s="64">
        <v>0</v>
      </c>
      <c r="G38" s="64">
        <v>0</v>
      </c>
      <c r="H38" s="64">
        <f>+G38-C38</f>
        <v>0</v>
      </c>
      <c r="I38" s="23" t="s">
        <v>34</v>
      </c>
    </row>
    <row r="39" spans="1:9" x14ac:dyDescent="0.2">
      <c r="A39" s="72"/>
      <c r="B39" s="73" t="s">
        <v>36</v>
      </c>
      <c r="C39" s="33">
        <f>+C21+C31+C37</f>
        <v>14344215274.880001</v>
      </c>
      <c r="D39" s="33">
        <f>+D21+D31+D37</f>
        <v>860904458.78999996</v>
      </c>
      <c r="E39" s="33">
        <f>+E21+E31+E37</f>
        <v>15205119733.67</v>
      </c>
      <c r="F39" s="33">
        <f>+F21+F31+F37</f>
        <v>7503940542.9400005</v>
      </c>
      <c r="G39" s="33">
        <f>+G21+G31+G37</f>
        <v>7503940542.9400005</v>
      </c>
      <c r="H39" s="60">
        <f>+H37+H31+H21</f>
        <v>-6840274731.9400005</v>
      </c>
      <c r="I39" s="23" t="s">
        <v>35</v>
      </c>
    </row>
    <row r="40" spans="1:9" x14ac:dyDescent="0.2">
      <c r="A40" s="74"/>
      <c r="B40" s="36"/>
      <c r="C40" s="75"/>
      <c r="D40" s="75"/>
      <c r="E40" s="75"/>
      <c r="F40" s="76" t="s">
        <v>37</v>
      </c>
      <c r="G40" s="77"/>
      <c r="H40" s="78"/>
      <c r="I40" s="23" t="s">
        <v>35</v>
      </c>
    </row>
    <row r="41" spans="1:9" x14ac:dyDescent="0.2">
      <c r="A41" s="79"/>
      <c r="B41" s="80"/>
      <c r="C41" s="81"/>
      <c r="D41" s="81"/>
      <c r="E41" s="81"/>
      <c r="F41" s="82"/>
      <c r="G41" s="82"/>
      <c r="H41" s="81"/>
      <c r="I41" s="23"/>
    </row>
    <row r="42" spans="1:9" x14ac:dyDescent="0.2">
      <c r="B42" s="83" t="s">
        <v>47</v>
      </c>
    </row>
    <row r="43" spans="1:9" ht="11.25" customHeight="1" x14ac:dyDescent="0.2">
      <c r="B43" s="84" t="s">
        <v>48</v>
      </c>
      <c r="C43" s="84"/>
      <c r="D43" s="84"/>
      <c r="E43" s="84"/>
      <c r="F43" s="84"/>
    </row>
    <row r="44" spans="1:9" x14ac:dyDescent="0.2">
      <c r="B44" s="85" t="s">
        <v>49</v>
      </c>
    </row>
    <row r="45" spans="1:9" ht="30.75" customHeight="1" x14ac:dyDescent="0.2">
      <c r="B45" s="84" t="s">
        <v>50</v>
      </c>
      <c r="C45" s="84"/>
      <c r="D45" s="84"/>
      <c r="E45" s="84"/>
      <c r="F45" s="84"/>
      <c r="G45" s="84"/>
      <c r="H45" s="84"/>
    </row>
  </sheetData>
  <sheetProtection formatCells="0" formatColumns="0" formatRows="0" insertRows="0" autoFilter="0"/>
  <mergeCells count="11">
    <mergeCell ref="A31:B31"/>
    <mergeCell ref="B43:F43"/>
    <mergeCell ref="B45:H45"/>
    <mergeCell ref="A1:H1"/>
    <mergeCell ref="A2:B4"/>
    <mergeCell ref="C2:G2"/>
    <mergeCell ref="H2:H3"/>
    <mergeCell ref="H16:H17"/>
    <mergeCell ref="A18:B20"/>
    <mergeCell ref="C18:G18"/>
    <mergeCell ref="H18:H19"/>
  </mergeCells>
  <printOptions horizontalCentered="1"/>
  <pageMargins left="0.78740157480314965" right="0.59055118110236227" top="0.78740157480314965" bottom="0.78740157480314965" header="0.31496062992125984" footer="0.31496062992125984"/>
  <pageSetup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BE084-0053-4B26-97F5-C12A71F6749D}">
  <sheetPr>
    <tabColor theme="4" tint="-0.249977111117893"/>
    <pageSetUpPr fitToPage="1"/>
  </sheetPr>
  <dimension ref="A1:G122"/>
  <sheetViews>
    <sheetView showGridLines="0" workbookViewId="0">
      <selection activeCell="B9" sqref="B9"/>
    </sheetView>
  </sheetViews>
  <sheetFormatPr baseColWidth="10" defaultColWidth="12" defaultRowHeight="14.25" customHeight="1" x14ac:dyDescent="0.2"/>
  <cols>
    <col min="1" max="1" width="71.5" style="92" customWidth="1"/>
    <col min="2" max="2" width="16.1640625" style="92" customWidth="1"/>
    <col min="3" max="3" width="14.33203125" style="92" customWidth="1"/>
    <col min="4" max="4" width="15.6640625" style="92" customWidth="1"/>
    <col min="5" max="6" width="14.33203125" style="92" customWidth="1"/>
    <col min="7" max="7" width="15.6640625" style="92" customWidth="1"/>
    <col min="8" max="16384" width="12" style="92"/>
  </cols>
  <sheetData>
    <row r="1" spans="1:7" ht="49.5" customHeight="1" x14ac:dyDescent="0.2">
      <c r="A1" s="89" t="s">
        <v>51</v>
      </c>
      <c r="B1" s="90"/>
      <c r="C1" s="90"/>
      <c r="D1" s="90"/>
      <c r="E1" s="90"/>
      <c r="F1" s="90"/>
      <c r="G1" s="91"/>
    </row>
    <row r="2" spans="1:7" s="95" customFormat="1" ht="14.25" customHeight="1" x14ac:dyDescent="0.2">
      <c r="A2" s="93" t="s">
        <v>52</v>
      </c>
      <c r="B2" s="94" t="s">
        <v>53</v>
      </c>
      <c r="C2" s="94"/>
      <c r="D2" s="94"/>
      <c r="E2" s="94"/>
      <c r="F2" s="94"/>
      <c r="G2" s="94" t="s">
        <v>54</v>
      </c>
    </row>
    <row r="3" spans="1:7" s="95" customFormat="1" ht="22.5" x14ac:dyDescent="0.2">
      <c r="A3" s="93"/>
      <c r="B3" s="96" t="s">
        <v>55</v>
      </c>
      <c r="C3" s="96" t="s">
        <v>56</v>
      </c>
      <c r="D3" s="96" t="s">
        <v>6</v>
      </c>
      <c r="E3" s="96" t="s">
        <v>7</v>
      </c>
      <c r="F3" s="96" t="s">
        <v>57</v>
      </c>
      <c r="G3" s="97"/>
    </row>
    <row r="4" spans="1:7" s="95" customFormat="1" ht="14.25" customHeight="1" x14ac:dyDescent="0.2">
      <c r="A4" s="98"/>
      <c r="B4" s="96">
        <v>1</v>
      </c>
      <c r="C4" s="96">
        <v>2</v>
      </c>
      <c r="D4" s="96" t="s">
        <v>58</v>
      </c>
      <c r="E4" s="96">
        <v>4</v>
      </c>
      <c r="F4" s="96">
        <v>5</v>
      </c>
      <c r="G4" s="96" t="s">
        <v>59</v>
      </c>
    </row>
    <row r="5" spans="1:7" s="95" customFormat="1" ht="14.25" customHeight="1" x14ac:dyDescent="0.2">
      <c r="A5" s="99" t="s">
        <v>60</v>
      </c>
      <c r="B5" s="100">
        <v>13492303</v>
      </c>
      <c r="C5" s="100">
        <v>-181145.49</v>
      </c>
      <c r="D5" s="101">
        <f t="shared" ref="D5:D68" si="0">B5+C5</f>
        <v>13311157.51</v>
      </c>
      <c r="E5" s="100">
        <v>6880790.4800000004</v>
      </c>
      <c r="F5" s="100">
        <v>6880790.4800000004</v>
      </c>
      <c r="G5" s="101">
        <f t="shared" ref="G5:G68" si="1">D5-E5</f>
        <v>6430367.0299999993</v>
      </c>
    </row>
    <row r="6" spans="1:7" s="95" customFormat="1" ht="14.25" customHeight="1" x14ac:dyDescent="0.2">
      <c r="A6" s="99" t="s">
        <v>61</v>
      </c>
      <c r="B6" s="100">
        <v>9138843</v>
      </c>
      <c r="C6" s="100">
        <v>19374763.93</v>
      </c>
      <c r="D6" s="101">
        <f t="shared" si="0"/>
        <v>28513606.93</v>
      </c>
      <c r="E6" s="100">
        <v>9413416.0600000005</v>
      </c>
      <c r="F6" s="100">
        <v>9413416.0600000005</v>
      </c>
      <c r="G6" s="101">
        <f t="shared" si="1"/>
        <v>19100190.869999997</v>
      </c>
    </row>
    <row r="7" spans="1:7" s="95" customFormat="1" ht="14.25" customHeight="1" x14ac:dyDescent="0.2">
      <c r="A7" s="99" t="s">
        <v>62</v>
      </c>
      <c r="B7" s="100">
        <v>23702860</v>
      </c>
      <c r="C7" s="100">
        <v>115666.21</v>
      </c>
      <c r="D7" s="101">
        <f t="shared" si="0"/>
        <v>23818526.210000001</v>
      </c>
      <c r="E7" s="100">
        <v>10472196.880000001</v>
      </c>
      <c r="F7" s="100">
        <v>10472196.880000001</v>
      </c>
      <c r="G7" s="101">
        <f t="shared" si="1"/>
        <v>13346329.33</v>
      </c>
    </row>
    <row r="8" spans="1:7" s="95" customFormat="1" ht="14.25" customHeight="1" x14ac:dyDescent="0.2">
      <c r="A8" s="99" t="s">
        <v>63</v>
      </c>
      <c r="B8" s="100">
        <v>17777743</v>
      </c>
      <c r="C8" s="100">
        <v>42052.57</v>
      </c>
      <c r="D8" s="101">
        <f t="shared" si="0"/>
        <v>17819795.57</v>
      </c>
      <c r="E8" s="100">
        <v>7578447.4500000002</v>
      </c>
      <c r="F8" s="100">
        <v>7578447.4500000002</v>
      </c>
      <c r="G8" s="101">
        <f t="shared" si="1"/>
        <v>10241348.120000001</v>
      </c>
    </row>
    <row r="9" spans="1:7" s="95" customFormat="1" ht="14.25" customHeight="1" x14ac:dyDescent="0.2">
      <c r="A9" s="99" t="s">
        <v>64</v>
      </c>
      <c r="B9" s="100">
        <v>5381559</v>
      </c>
      <c r="C9" s="100">
        <v>3754</v>
      </c>
      <c r="D9" s="101">
        <f t="shared" si="0"/>
        <v>5385313</v>
      </c>
      <c r="E9" s="100">
        <v>2457411.66</v>
      </c>
      <c r="F9" s="100">
        <v>2457411.66</v>
      </c>
      <c r="G9" s="101">
        <f t="shared" si="1"/>
        <v>2927901.34</v>
      </c>
    </row>
    <row r="10" spans="1:7" s="95" customFormat="1" ht="14.25" customHeight="1" x14ac:dyDescent="0.2">
      <c r="A10" s="99" t="s">
        <v>65</v>
      </c>
      <c r="B10" s="100">
        <v>10819303</v>
      </c>
      <c r="C10" s="100">
        <v>563494.93000000005</v>
      </c>
      <c r="D10" s="101">
        <f t="shared" si="0"/>
        <v>11382797.93</v>
      </c>
      <c r="E10" s="100">
        <v>5206122.49</v>
      </c>
      <c r="F10" s="100">
        <v>5206122.49</v>
      </c>
      <c r="G10" s="101">
        <f t="shared" si="1"/>
        <v>6176675.4399999995</v>
      </c>
    </row>
    <row r="11" spans="1:7" s="95" customFormat="1" ht="14.25" customHeight="1" x14ac:dyDescent="0.2">
      <c r="A11" s="99" t="s">
        <v>66</v>
      </c>
      <c r="B11" s="100">
        <v>3187198621.8800001</v>
      </c>
      <c r="C11" s="100">
        <v>218084980.13999999</v>
      </c>
      <c r="D11" s="101">
        <f t="shared" si="0"/>
        <v>3405283602.02</v>
      </c>
      <c r="E11" s="100">
        <v>833385780.66999996</v>
      </c>
      <c r="F11" s="100">
        <v>833385780.66999996</v>
      </c>
      <c r="G11" s="101">
        <f t="shared" si="1"/>
        <v>2571897821.3499999</v>
      </c>
    </row>
    <row r="12" spans="1:7" s="95" customFormat="1" ht="14.25" customHeight="1" x14ac:dyDescent="0.2">
      <c r="A12" s="99" t="s">
        <v>67</v>
      </c>
      <c r="B12" s="100">
        <v>354317981</v>
      </c>
      <c r="C12" s="100">
        <v>13117163.25</v>
      </c>
      <c r="D12" s="101">
        <f t="shared" si="0"/>
        <v>367435144.25</v>
      </c>
      <c r="E12" s="100">
        <v>27357322.920000002</v>
      </c>
      <c r="F12" s="100">
        <v>27357322.920000002</v>
      </c>
      <c r="G12" s="101">
        <f t="shared" si="1"/>
        <v>340077821.32999998</v>
      </c>
    </row>
    <row r="13" spans="1:7" s="95" customFormat="1" ht="14.25" customHeight="1" x14ac:dyDescent="0.2">
      <c r="A13" s="99" t="s">
        <v>68</v>
      </c>
      <c r="B13" s="100">
        <v>31524352</v>
      </c>
      <c r="C13" s="100">
        <v>383932.52</v>
      </c>
      <c r="D13" s="101">
        <f t="shared" si="0"/>
        <v>31908284.52</v>
      </c>
      <c r="E13" s="100">
        <v>12450124.48</v>
      </c>
      <c r="F13" s="100">
        <v>12450124.48</v>
      </c>
      <c r="G13" s="101">
        <f t="shared" si="1"/>
        <v>19458160.039999999</v>
      </c>
    </row>
    <row r="14" spans="1:7" s="95" customFormat="1" ht="14.25" customHeight="1" x14ac:dyDescent="0.2">
      <c r="A14" s="99" t="s">
        <v>69</v>
      </c>
      <c r="B14" s="100">
        <v>68461595</v>
      </c>
      <c r="C14" s="100">
        <v>4584008.97</v>
      </c>
      <c r="D14" s="101">
        <f t="shared" si="0"/>
        <v>73045603.969999999</v>
      </c>
      <c r="E14" s="100">
        <v>25756588.600000001</v>
      </c>
      <c r="F14" s="100">
        <v>25756588.600000001</v>
      </c>
      <c r="G14" s="101">
        <f t="shared" si="1"/>
        <v>47289015.369999997</v>
      </c>
    </row>
    <row r="15" spans="1:7" s="95" customFormat="1" ht="14.25" customHeight="1" x14ac:dyDescent="0.2">
      <c r="A15" s="99" t="s">
        <v>70</v>
      </c>
      <c r="B15" s="100">
        <v>1528718765.8199999</v>
      </c>
      <c r="C15" s="100">
        <v>19796370.460000001</v>
      </c>
      <c r="D15" s="101">
        <f t="shared" si="0"/>
        <v>1548515136.28</v>
      </c>
      <c r="E15" s="100">
        <v>605306669.14999998</v>
      </c>
      <c r="F15" s="100">
        <v>605306669.14999998</v>
      </c>
      <c r="G15" s="101">
        <f t="shared" si="1"/>
        <v>943208467.13</v>
      </c>
    </row>
    <row r="16" spans="1:7" s="95" customFormat="1" ht="14.25" customHeight="1" x14ac:dyDescent="0.2">
      <c r="A16" s="99" t="s">
        <v>71</v>
      </c>
      <c r="B16" s="100">
        <v>214461365.18000001</v>
      </c>
      <c r="C16" s="100">
        <v>3000098.73</v>
      </c>
      <c r="D16" s="101">
        <f t="shared" si="0"/>
        <v>217461463.91</v>
      </c>
      <c r="E16" s="100">
        <v>42650633.68</v>
      </c>
      <c r="F16" s="100">
        <v>42650633.68</v>
      </c>
      <c r="G16" s="101">
        <f t="shared" si="1"/>
        <v>174810830.22999999</v>
      </c>
    </row>
    <row r="17" spans="1:7" s="95" customFormat="1" ht="14.25" customHeight="1" x14ac:dyDescent="0.2">
      <c r="A17" s="99" t="s">
        <v>72</v>
      </c>
      <c r="B17" s="100">
        <v>36933006</v>
      </c>
      <c r="C17" s="100">
        <v>720082.88</v>
      </c>
      <c r="D17" s="101">
        <f t="shared" si="0"/>
        <v>37653088.880000003</v>
      </c>
      <c r="E17" s="100">
        <v>14298502.619999999</v>
      </c>
      <c r="F17" s="100">
        <v>14298502.619999999</v>
      </c>
      <c r="G17" s="101">
        <f t="shared" si="1"/>
        <v>23354586.260000005</v>
      </c>
    </row>
    <row r="18" spans="1:7" s="95" customFormat="1" ht="14.25" customHeight="1" x14ac:dyDescent="0.2">
      <c r="A18" s="99" t="s">
        <v>73</v>
      </c>
      <c r="B18" s="100">
        <v>29226349</v>
      </c>
      <c r="C18" s="100">
        <v>1041709.53</v>
      </c>
      <c r="D18" s="101">
        <f t="shared" si="0"/>
        <v>30268058.530000001</v>
      </c>
      <c r="E18" s="100">
        <v>12020237.25</v>
      </c>
      <c r="F18" s="100">
        <v>12020237.25</v>
      </c>
      <c r="G18" s="101">
        <f t="shared" si="1"/>
        <v>18247821.280000001</v>
      </c>
    </row>
    <row r="19" spans="1:7" s="95" customFormat="1" ht="14.25" customHeight="1" x14ac:dyDescent="0.2">
      <c r="A19" s="99" t="s">
        <v>74</v>
      </c>
      <c r="B19" s="100">
        <v>35950867</v>
      </c>
      <c r="C19" s="100">
        <v>1093643.22</v>
      </c>
      <c r="D19" s="101">
        <f t="shared" si="0"/>
        <v>37044510.219999999</v>
      </c>
      <c r="E19" s="100">
        <v>14140938.060000001</v>
      </c>
      <c r="F19" s="100">
        <v>14140938.060000001</v>
      </c>
      <c r="G19" s="101">
        <f t="shared" si="1"/>
        <v>22903572.159999996</v>
      </c>
    </row>
    <row r="20" spans="1:7" s="95" customFormat="1" ht="14.25" customHeight="1" x14ac:dyDescent="0.2">
      <c r="A20" s="99" t="s">
        <v>75</v>
      </c>
      <c r="B20" s="100">
        <v>26320458</v>
      </c>
      <c r="C20" s="100">
        <v>524586.12</v>
      </c>
      <c r="D20" s="101">
        <f t="shared" si="0"/>
        <v>26845044.120000001</v>
      </c>
      <c r="E20" s="100">
        <v>10460243.630000001</v>
      </c>
      <c r="F20" s="100">
        <v>10460243.630000001</v>
      </c>
      <c r="G20" s="101">
        <f t="shared" si="1"/>
        <v>16384800.49</v>
      </c>
    </row>
    <row r="21" spans="1:7" s="95" customFormat="1" ht="14.25" customHeight="1" x14ac:dyDescent="0.2">
      <c r="A21" s="99" t="s">
        <v>76</v>
      </c>
      <c r="B21" s="100">
        <v>40953111</v>
      </c>
      <c r="C21" s="100">
        <v>714466.57</v>
      </c>
      <c r="D21" s="101">
        <f t="shared" si="0"/>
        <v>41667577.57</v>
      </c>
      <c r="E21" s="100">
        <v>15973264.939999999</v>
      </c>
      <c r="F21" s="100">
        <v>15973264.939999999</v>
      </c>
      <c r="G21" s="101">
        <f t="shared" si="1"/>
        <v>25694312.630000003</v>
      </c>
    </row>
    <row r="22" spans="1:7" s="95" customFormat="1" ht="14.25" customHeight="1" x14ac:dyDescent="0.2">
      <c r="A22" s="99" t="s">
        <v>77</v>
      </c>
      <c r="B22" s="100">
        <v>33720783</v>
      </c>
      <c r="C22" s="100">
        <v>607196.75</v>
      </c>
      <c r="D22" s="101">
        <f t="shared" si="0"/>
        <v>34327979.75</v>
      </c>
      <c r="E22" s="100">
        <v>13188549.1</v>
      </c>
      <c r="F22" s="100">
        <v>13188549.1</v>
      </c>
      <c r="G22" s="101">
        <f t="shared" si="1"/>
        <v>21139430.649999999</v>
      </c>
    </row>
    <row r="23" spans="1:7" s="95" customFormat="1" ht="14.25" customHeight="1" x14ac:dyDescent="0.2">
      <c r="A23" s="99" t="s">
        <v>78</v>
      </c>
      <c r="B23" s="100">
        <v>44452353</v>
      </c>
      <c r="C23" s="100">
        <v>1996666.8</v>
      </c>
      <c r="D23" s="101">
        <f t="shared" si="0"/>
        <v>46449019.799999997</v>
      </c>
      <c r="E23" s="100">
        <v>16852064.449999999</v>
      </c>
      <c r="F23" s="100">
        <v>16852064.449999999</v>
      </c>
      <c r="G23" s="101">
        <f t="shared" si="1"/>
        <v>29596955.349999998</v>
      </c>
    </row>
    <row r="24" spans="1:7" s="95" customFormat="1" ht="14.25" customHeight="1" x14ac:dyDescent="0.2">
      <c r="A24" s="99" t="s">
        <v>79</v>
      </c>
      <c r="B24" s="100">
        <v>28412758</v>
      </c>
      <c r="C24" s="100">
        <v>430209.29</v>
      </c>
      <c r="D24" s="101">
        <f t="shared" si="0"/>
        <v>28842967.289999999</v>
      </c>
      <c r="E24" s="100">
        <v>11445791.279999999</v>
      </c>
      <c r="F24" s="100">
        <v>11445791.279999999</v>
      </c>
      <c r="G24" s="101">
        <f t="shared" si="1"/>
        <v>17397176.009999998</v>
      </c>
    </row>
    <row r="25" spans="1:7" s="95" customFormat="1" ht="14.25" customHeight="1" x14ac:dyDescent="0.2">
      <c r="A25" s="99" t="s">
        <v>80</v>
      </c>
      <c r="B25" s="100">
        <v>88905505</v>
      </c>
      <c r="C25" s="100">
        <v>3443906.46</v>
      </c>
      <c r="D25" s="101">
        <f t="shared" si="0"/>
        <v>92349411.459999993</v>
      </c>
      <c r="E25" s="100">
        <v>41165423.109999999</v>
      </c>
      <c r="F25" s="100">
        <v>41165423.109999999</v>
      </c>
      <c r="G25" s="101">
        <f t="shared" si="1"/>
        <v>51183988.349999994</v>
      </c>
    </row>
    <row r="26" spans="1:7" s="95" customFormat="1" ht="14.25" customHeight="1" x14ac:dyDescent="0.2">
      <c r="A26" s="99" t="s">
        <v>81</v>
      </c>
      <c r="B26" s="100">
        <v>57429749</v>
      </c>
      <c r="C26" s="100">
        <v>2283194.4</v>
      </c>
      <c r="D26" s="101">
        <f t="shared" si="0"/>
        <v>59712943.399999999</v>
      </c>
      <c r="E26" s="100">
        <v>25870806.859999999</v>
      </c>
      <c r="F26" s="100">
        <v>25870806.859999999</v>
      </c>
      <c r="G26" s="101">
        <f t="shared" si="1"/>
        <v>33842136.539999999</v>
      </c>
    </row>
    <row r="27" spans="1:7" s="95" customFormat="1" ht="14.25" customHeight="1" x14ac:dyDescent="0.2">
      <c r="A27" s="99" t="s">
        <v>82</v>
      </c>
      <c r="B27" s="100">
        <v>28300619</v>
      </c>
      <c r="C27" s="100">
        <v>1002954.79</v>
      </c>
      <c r="D27" s="101">
        <f t="shared" si="0"/>
        <v>29303573.789999999</v>
      </c>
      <c r="E27" s="100">
        <v>13117755.359999999</v>
      </c>
      <c r="F27" s="100">
        <v>13117755.359999999</v>
      </c>
      <c r="G27" s="101">
        <f t="shared" si="1"/>
        <v>16185818.43</v>
      </c>
    </row>
    <row r="28" spans="1:7" s="95" customFormat="1" ht="14.25" customHeight="1" x14ac:dyDescent="0.2">
      <c r="A28" s="99" t="s">
        <v>83</v>
      </c>
      <c r="B28" s="100">
        <v>53888348</v>
      </c>
      <c r="C28" s="100">
        <v>1674000.89</v>
      </c>
      <c r="D28" s="101">
        <f t="shared" si="0"/>
        <v>55562348.890000001</v>
      </c>
      <c r="E28" s="100">
        <v>24118841.199999999</v>
      </c>
      <c r="F28" s="100">
        <v>24118841.199999999</v>
      </c>
      <c r="G28" s="101">
        <f t="shared" si="1"/>
        <v>31443507.690000001</v>
      </c>
    </row>
    <row r="29" spans="1:7" s="95" customFormat="1" ht="14.25" customHeight="1" x14ac:dyDescent="0.2">
      <c r="A29" s="99" t="s">
        <v>84</v>
      </c>
      <c r="B29" s="100">
        <v>27294143</v>
      </c>
      <c r="C29" s="100">
        <v>872531.07</v>
      </c>
      <c r="D29" s="101">
        <f t="shared" si="0"/>
        <v>28166674.07</v>
      </c>
      <c r="E29" s="100">
        <v>11905371.060000001</v>
      </c>
      <c r="F29" s="100">
        <v>11905371.060000001</v>
      </c>
      <c r="G29" s="101">
        <f t="shared" si="1"/>
        <v>16261303.01</v>
      </c>
    </row>
    <row r="30" spans="1:7" s="95" customFormat="1" ht="14.25" customHeight="1" x14ac:dyDescent="0.2">
      <c r="A30" s="99" t="s">
        <v>85</v>
      </c>
      <c r="B30" s="100">
        <v>65063550</v>
      </c>
      <c r="C30" s="100">
        <v>2078386.19</v>
      </c>
      <c r="D30" s="101">
        <f t="shared" si="0"/>
        <v>67141936.189999998</v>
      </c>
      <c r="E30" s="100">
        <v>29298076.739999998</v>
      </c>
      <c r="F30" s="100">
        <v>29298076.739999998</v>
      </c>
      <c r="G30" s="101">
        <f t="shared" si="1"/>
        <v>37843859.450000003</v>
      </c>
    </row>
    <row r="31" spans="1:7" s="95" customFormat="1" ht="14.25" customHeight="1" x14ac:dyDescent="0.2">
      <c r="A31" s="99" t="s">
        <v>86</v>
      </c>
      <c r="B31" s="100">
        <v>24757934</v>
      </c>
      <c r="C31" s="100">
        <v>1185280.08</v>
      </c>
      <c r="D31" s="101">
        <f t="shared" si="0"/>
        <v>25943214.079999998</v>
      </c>
      <c r="E31" s="100">
        <v>11421967.68</v>
      </c>
      <c r="F31" s="100">
        <v>11421967.68</v>
      </c>
      <c r="G31" s="101">
        <f t="shared" si="1"/>
        <v>14521246.399999999</v>
      </c>
    </row>
    <row r="32" spans="1:7" s="95" customFormat="1" ht="14.25" customHeight="1" x14ac:dyDescent="0.2">
      <c r="A32" s="99" t="s">
        <v>87</v>
      </c>
      <c r="B32" s="100">
        <v>39270061</v>
      </c>
      <c r="C32" s="100">
        <v>4644486.37</v>
      </c>
      <c r="D32" s="101">
        <f t="shared" si="0"/>
        <v>43914547.369999997</v>
      </c>
      <c r="E32" s="100">
        <v>19611709.32</v>
      </c>
      <c r="F32" s="100">
        <v>19611709.32</v>
      </c>
      <c r="G32" s="101">
        <f t="shared" si="1"/>
        <v>24302838.049999997</v>
      </c>
    </row>
    <row r="33" spans="1:7" s="95" customFormat="1" ht="14.25" customHeight="1" x14ac:dyDescent="0.2">
      <c r="A33" s="99" t="s">
        <v>88</v>
      </c>
      <c r="B33" s="100">
        <v>60900972</v>
      </c>
      <c r="C33" s="100">
        <v>2298576.1800000002</v>
      </c>
      <c r="D33" s="101">
        <f t="shared" si="0"/>
        <v>63199548.18</v>
      </c>
      <c r="E33" s="100">
        <v>27560948.5</v>
      </c>
      <c r="F33" s="100">
        <v>27560948.5</v>
      </c>
      <c r="G33" s="101">
        <f t="shared" si="1"/>
        <v>35638599.68</v>
      </c>
    </row>
    <row r="34" spans="1:7" s="95" customFormat="1" ht="14.25" customHeight="1" x14ac:dyDescent="0.2">
      <c r="A34" s="99" t="s">
        <v>89</v>
      </c>
      <c r="B34" s="100">
        <v>34688889</v>
      </c>
      <c r="C34" s="100">
        <v>2115374.42</v>
      </c>
      <c r="D34" s="101">
        <f t="shared" si="0"/>
        <v>36804263.420000002</v>
      </c>
      <c r="E34" s="100">
        <v>15045186.140000001</v>
      </c>
      <c r="F34" s="100">
        <v>15045186.140000001</v>
      </c>
      <c r="G34" s="101">
        <f t="shared" si="1"/>
        <v>21759077.280000001</v>
      </c>
    </row>
    <row r="35" spans="1:7" s="95" customFormat="1" ht="14.25" customHeight="1" x14ac:dyDescent="0.2">
      <c r="A35" s="99" t="s">
        <v>90</v>
      </c>
      <c r="B35" s="100">
        <v>20511713</v>
      </c>
      <c r="C35" s="100">
        <v>934082.48</v>
      </c>
      <c r="D35" s="101">
        <f t="shared" si="0"/>
        <v>21445795.48</v>
      </c>
      <c r="E35" s="100">
        <v>9473151.0600000005</v>
      </c>
      <c r="F35" s="100">
        <v>9473151.0600000005</v>
      </c>
      <c r="G35" s="101">
        <f t="shared" si="1"/>
        <v>11972644.42</v>
      </c>
    </row>
    <row r="36" spans="1:7" s="95" customFormat="1" ht="14.25" customHeight="1" x14ac:dyDescent="0.2">
      <c r="A36" s="99" t="s">
        <v>91</v>
      </c>
      <c r="B36" s="100">
        <v>29772735</v>
      </c>
      <c r="C36" s="100">
        <v>1282649.46</v>
      </c>
      <c r="D36" s="101">
        <f t="shared" si="0"/>
        <v>31055384.460000001</v>
      </c>
      <c r="E36" s="100">
        <v>13618012.68</v>
      </c>
      <c r="F36" s="100">
        <v>13618012.68</v>
      </c>
      <c r="G36" s="101">
        <f t="shared" si="1"/>
        <v>17437371.780000001</v>
      </c>
    </row>
    <row r="37" spans="1:7" s="95" customFormat="1" ht="14.25" customHeight="1" x14ac:dyDescent="0.2">
      <c r="A37" s="99" t="s">
        <v>92</v>
      </c>
      <c r="B37" s="100">
        <v>15440983</v>
      </c>
      <c r="C37" s="100">
        <v>610412.62</v>
      </c>
      <c r="D37" s="101">
        <f t="shared" si="0"/>
        <v>16051395.619999999</v>
      </c>
      <c r="E37" s="100">
        <v>6923592.0599999996</v>
      </c>
      <c r="F37" s="100">
        <v>6923592.0599999996</v>
      </c>
      <c r="G37" s="101">
        <f t="shared" si="1"/>
        <v>9127803.5599999987</v>
      </c>
    </row>
    <row r="38" spans="1:7" s="95" customFormat="1" ht="14.25" customHeight="1" x14ac:dyDescent="0.2">
      <c r="A38" s="99" t="s">
        <v>93</v>
      </c>
      <c r="B38" s="100">
        <v>27698110</v>
      </c>
      <c r="C38" s="100">
        <v>69609045.549999997</v>
      </c>
      <c r="D38" s="101">
        <f t="shared" si="0"/>
        <v>97307155.549999997</v>
      </c>
      <c r="E38" s="100">
        <v>12579841.810000001</v>
      </c>
      <c r="F38" s="100">
        <v>12579841.810000001</v>
      </c>
      <c r="G38" s="101">
        <f t="shared" si="1"/>
        <v>84727313.739999995</v>
      </c>
    </row>
    <row r="39" spans="1:7" s="95" customFormat="1" ht="14.25" customHeight="1" x14ac:dyDescent="0.2">
      <c r="A39" s="99" t="s">
        <v>94</v>
      </c>
      <c r="B39" s="100">
        <v>133797720</v>
      </c>
      <c r="C39" s="100">
        <v>5728927.9500000002</v>
      </c>
      <c r="D39" s="101">
        <f t="shared" si="0"/>
        <v>139526647.94999999</v>
      </c>
      <c r="E39" s="100">
        <v>62961257.82</v>
      </c>
      <c r="F39" s="100">
        <v>62961257.82</v>
      </c>
      <c r="G39" s="101">
        <f t="shared" si="1"/>
        <v>76565390.129999995</v>
      </c>
    </row>
    <row r="40" spans="1:7" s="95" customFormat="1" ht="14.25" customHeight="1" x14ac:dyDescent="0.2">
      <c r="A40" s="99" t="s">
        <v>95</v>
      </c>
      <c r="B40" s="100">
        <v>32475219</v>
      </c>
      <c r="C40" s="100">
        <v>1831850.01</v>
      </c>
      <c r="D40" s="101">
        <f t="shared" si="0"/>
        <v>34307069.009999998</v>
      </c>
      <c r="E40" s="100">
        <v>15260325.99</v>
      </c>
      <c r="F40" s="100">
        <v>15260325.99</v>
      </c>
      <c r="G40" s="101">
        <f t="shared" si="1"/>
        <v>19046743.019999996</v>
      </c>
    </row>
    <row r="41" spans="1:7" s="95" customFormat="1" ht="14.25" customHeight="1" x14ac:dyDescent="0.2">
      <c r="A41" s="99" t="s">
        <v>96</v>
      </c>
      <c r="B41" s="100">
        <v>35114069</v>
      </c>
      <c r="C41" s="100">
        <v>1847201.28</v>
      </c>
      <c r="D41" s="101">
        <f t="shared" si="0"/>
        <v>36961270.280000001</v>
      </c>
      <c r="E41" s="100">
        <v>15647033.07</v>
      </c>
      <c r="F41" s="100">
        <v>15647033.07</v>
      </c>
      <c r="G41" s="101">
        <f t="shared" si="1"/>
        <v>21314237.210000001</v>
      </c>
    </row>
    <row r="42" spans="1:7" s="95" customFormat="1" ht="14.25" customHeight="1" x14ac:dyDescent="0.2">
      <c r="A42" s="99" t="s">
        <v>97</v>
      </c>
      <c r="B42" s="100">
        <v>33891481</v>
      </c>
      <c r="C42" s="100">
        <v>1137715.6100000001</v>
      </c>
      <c r="D42" s="101">
        <f t="shared" si="0"/>
        <v>35029196.609999999</v>
      </c>
      <c r="E42" s="100">
        <v>14939075.98</v>
      </c>
      <c r="F42" s="100">
        <v>14939075.98</v>
      </c>
      <c r="G42" s="101">
        <f t="shared" si="1"/>
        <v>20090120.629999999</v>
      </c>
    </row>
    <row r="43" spans="1:7" s="95" customFormat="1" ht="14.25" customHeight="1" x14ac:dyDescent="0.2">
      <c r="A43" s="99" t="s">
        <v>98</v>
      </c>
      <c r="B43" s="100">
        <v>39462221</v>
      </c>
      <c r="C43" s="100">
        <v>1593920.9</v>
      </c>
      <c r="D43" s="101">
        <f t="shared" si="0"/>
        <v>41056141.899999999</v>
      </c>
      <c r="E43" s="100">
        <v>16964057.34</v>
      </c>
      <c r="F43" s="100">
        <v>16964057.34</v>
      </c>
      <c r="G43" s="101">
        <f t="shared" si="1"/>
        <v>24092084.559999999</v>
      </c>
    </row>
    <row r="44" spans="1:7" s="95" customFormat="1" ht="14.25" customHeight="1" x14ac:dyDescent="0.2">
      <c r="A44" s="99" t="s">
        <v>99</v>
      </c>
      <c r="B44" s="100">
        <v>7299342</v>
      </c>
      <c r="C44" s="100">
        <v>822272.27</v>
      </c>
      <c r="D44" s="101">
        <f t="shared" si="0"/>
        <v>8121614.2699999996</v>
      </c>
      <c r="E44" s="100">
        <v>3027668.26</v>
      </c>
      <c r="F44" s="100">
        <v>3027668.26</v>
      </c>
      <c r="G44" s="101">
        <f t="shared" si="1"/>
        <v>5093946.01</v>
      </c>
    </row>
    <row r="45" spans="1:7" s="95" customFormat="1" ht="14.25" customHeight="1" x14ac:dyDescent="0.2">
      <c r="A45" s="99" t="s">
        <v>100</v>
      </c>
      <c r="B45" s="100">
        <v>32711732</v>
      </c>
      <c r="C45" s="100">
        <v>1395547.82</v>
      </c>
      <c r="D45" s="101">
        <f t="shared" si="0"/>
        <v>34107279.82</v>
      </c>
      <c r="E45" s="100">
        <v>14152185.300000001</v>
      </c>
      <c r="F45" s="100">
        <v>14152185.300000001</v>
      </c>
      <c r="G45" s="101">
        <f t="shared" si="1"/>
        <v>19955094.52</v>
      </c>
    </row>
    <row r="46" spans="1:7" s="95" customFormat="1" ht="14.25" customHeight="1" x14ac:dyDescent="0.2">
      <c r="A46" s="99" t="s">
        <v>101</v>
      </c>
      <c r="B46" s="100">
        <v>42666838</v>
      </c>
      <c r="C46" s="100">
        <v>1445349.51</v>
      </c>
      <c r="D46" s="101">
        <f t="shared" si="0"/>
        <v>44112187.509999998</v>
      </c>
      <c r="E46" s="100">
        <v>18746416.84</v>
      </c>
      <c r="F46" s="100">
        <v>18746416.84</v>
      </c>
      <c r="G46" s="101">
        <f t="shared" si="1"/>
        <v>25365770.669999998</v>
      </c>
    </row>
    <row r="47" spans="1:7" s="95" customFormat="1" ht="14.25" customHeight="1" x14ac:dyDescent="0.2">
      <c r="A47" s="99" t="s">
        <v>102</v>
      </c>
      <c r="B47" s="100">
        <v>66160060</v>
      </c>
      <c r="C47" s="100">
        <v>2936096.03</v>
      </c>
      <c r="D47" s="101">
        <f t="shared" si="0"/>
        <v>69096156.030000001</v>
      </c>
      <c r="E47" s="100">
        <v>30201330.699999999</v>
      </c>
      <c r="F47" s="100">
        <v>30201330.699999999</v>
      </c>
      <c r="G47" s="101">
        <f t="shared" si="1"/>
        <v>38894825.329999998</v>
      </c>
    </row>
    <row r="48" spans="1:7" s="95" customFormat="1" ht="14.25" customHeight="1" x14ac:dyDescent="0.2">
      <c r="A48" s="99" t="s">
        <v>103</v>
      </c>
      <c r="B48" s="100">
        <v>60834561</v>
      </c>
      <c r="C48" s="100">
        <v>2217136.17</v>
      </c>
      <c r="D48" s="101">
        <f t="shared" si="0"/>
        <v>63051697.170000002</v>
      </c>
      <c r="E48" s="100">
        <v>27582702.600000001</v>
      </c>
      <c r="F48" s="100">
        <v>27582702.600000001</v>
      </c>
      <c r="G48" s="101">
        <f t="shared" si="1"/>
        <v>35468994.57</v>
      </c>
    </row>
    <row r="49" spans="1:7" s="95" customFormat="1" ht="14.25" customHeight="1" x14ac:dyDescent="0.2">
      <c r="A49" s="99" t="s">
        <v>104</v>
      </c>
      <c r="B49" s="100">
        <v>24823744</v>
      </c>
      <c r="C49" s="100">
        <v>1136266.43</v>
      </c>
      <c r="D49" s="101">
        <f t="shared" si="0"/>
        <v>25960010.43</v>
      </c>
      <c r="E49" s="100">
        <v>11769448.26</v>
      </c>
      <c r="F49" s="100">
        <v>11769448.26</v>
      </c>
      <c r="G49" s="101">
        <f t="shared" si="1"/>
        <v>14190562.17</v>
      </c>
    </row>
    <row r="50" spans="1:7" s="95" customFormat="1" ht="14.25" customHeight="1" x14ac:dyDescent="0.2">
      <c r="A50" s="99" t="s">
        <v>105</v>
      </c>
      <c r="B50" s="100">
        <v>22424008</v>
      </c>
      <c r="C50" s="100">
        <v>595292.1</v>
      </c>
      <c r="D50" s="101">
        <f t="shared" si="0"/>
        <v>23019300.100000001</v>
      </c>
      <c r="E50" s="100">
        <v>9931272.8000000007</v>
      </c>
      <c r="F50" s="100">
        <v>9931272.8000000007</v>
      </c>
      <c r="G50" s="101">
        <f t="shared" si="1"/>
        <v>13088027.300000001</v>
      </c>
    </row>
    <row r="51" spans="1:7" s="95" customFormat="1" ht="14.25" customHeight="1" x14ac:dyDescent="0.2">
      <c r="A51" s="99" t="s">
        <v>106</v>
      </c>
      <c r="B51" s="100">
        <v>26511200</v>
      </c>
      <c r="C51" s="100">
        <v>1298320.3500000001</v>
      </c>
      <c r="D51" s="101">
        <f t="shared" si="0"/>
        <v>27809520.350000001</v>
      </c>
      <c r="E51" s="100">
        <v>11775004.74</v>
      </c>
      <c r="F51" s="100">
        <v>11775004.74</v>
      </c>
      <c r="G51" s="101">
        <f t="shared" si="1"/>
        <v>16034515.610000001</v>
      </c>
    </row>
    <row r="52" spans="1:7" s="95" customFormat="1" ht="14.25" customHeight="1" x14ac:dyDescent="0.2">
      <c r="A52" s="99" t="s">
        <v>107</v>
      </c>
      <c r="B52" s="100">
        <v>40740233</v>
      </c>
      <c r="C52" s="100">
        <v>2133579.83</v>
      </c>
      <c r="D52" s="101">
        <f t="shared" si="0"/>
        <v>42873812.829999998</v>
      </c>
      <c r="E52" s="100">
        <v>18516170.739999998</v>
      </c>
      <c r="F52" s="100">
        <v>18516170.739999998</v>
      </c>
      <c r="G52" s="101">
        <f t="shared" si="1"/>
        <v>24357642.09</v>
      </c>
    </row>
    <row r="53" spans="1:7" s="95" customFormat="1" ht="14.25" customHeight="1" x14ac:dyDescent="0.2">
      <c r="A53" s="99" t="s">
        <v>108</v>
      </c>
      <c r="B53" s="100">
        <v>109939860</v>
      </c>
      <c r="C53" s="100">
        <v>20729594.289999999</v>
      </c>
      <c r="D53" s="101">
        <f t="shared" si="0"/>
        <v>130669454.28999999</v>
      </c>
      <c r="E53" s="100">
        <v>50062650.369999997</v>
      </c>
      <c r="F53" s="100">
        <v>50062650.369999997</v>
      </c>
      <c r="G53" s="101">
        <f t="shared" si="1"/>
        <v>80606803.919999987</v>
      </c>
    </row>
    <row r="54" spans="1:7" s="95" customFormat="1" ht="14.25" customHeight="1" x14ac:dyDescent="0.2">
      <c r="A54" s="99" t="s">
        <v>109</v>
      </c>
      <c r="B54" s="100">
        <v>66891246</v>
      </c>
      <c r="C54" s="100">
        <v>4063076.78</v>
      </c>
      <c r="D54" s="101">
        <f t="shared" si="0"/>
        <v>70954322.780000001</v>
      </c>
      <c r="E54" s="100">
        <v>29998236.670000002</v>
      </c>
      <c r="F54" s="100">
        <v>29998236.670000002</v>
      </c>
      <c r="G54" s="101">
        <f t="shared" si="1"/>
        <v>40956086.109999999</v>
      </c>
    </row>
    <row r="55" spans="1:7" s="95" customFormat="1" ht="14.25" customHeight="1" x14ac:dyDescent="0.2">
      <c r="A55" s="99" t="s">
        <v>110</v>
      </c>
      <c r="B55" s="100">
        <v>29264044</v>
      </c>
      <c r="C55" s="100">
        <v>2127772.7400000002</v>
      </c>
      <c r="D55" s="101">
        <f t="shared" si="0"/>
        <v>31391816.740000002</v>
      </c>
      <c r="E55" s="100">
        <v>13419951.32</v>
      </c>
      <c r="F55" s="100">
        <v>13419951.32</v>
      </c>
      <c r="G55" s="101">
        <f t="shared" si="1"/>
        <v>17971865.420000002</v>
      </c>
    </row>
    <row r="56" spans="1:7" s="95" customFormat="1" ht="14.25" customHeight="1" x14ac:dyDescent="0.2">
      <c r="A56" s="99" t="s">
        <v>111</v>
      </c>
      <c r="B56" s="100">
        <v>49424300</v>
      </c>
      <c r="C56" s="100">
        <v>2223319.9</v>
      </c>
      <c r="D56" s="101">
        <f t="shared" si="0"/>
        <v>51647619.899999999</v>
      </c>
      <c r="E56" s="100">
        <v>21773363.469999999</v>
      </c>
      <c r="F56" s="100">
        <v>21773363.469999999</v>
      </c>
      <c r="G56" s="101">
        <f t="shared" si="1"/>
        <v>29874256.43</v>
      </c>
    </row>
    <row r="57" spans="1:7" s="95" customFormat="1" ht="14.25" customHeight="1" x14ac:dyDescent="0.2">
      <c r="A57" s="99" t="s">
        <v>112</v>
      </c>
      <c r="B57" s="100">
        <v>32709961</v>
      </c>
      <c r="C57" s="100">
        <v>1720986.13</v>
      </c>
      <c r="D57" s="101">
        <f t="shared" si="0"/>
        <v>34430947.130000003</v>
      </c>
      <c r="E57" s="100">
        <v>14959790.1</v>
      </c>
      <c r="F57" s="100">
        <v>14959790.1</v>
      </c>
      <c r="G57" s="101">
        <f t="shared" si="1"/>
        <v>19471157.030000001</v>
      </c>
    </row>
    <row r="58" spans="1:7" s="95" customFormat="1" ht="14.25" customHeight="1" x14ac:dyDescent="0.2">
      <c r="A58" s="99" t="s">
        <v>113</v>
      </c>
      <c r="B58" s="100">
        <v>29856843</v>
      </c>
      <c r="C58" s="100">
        <v>1457963.03</v>
      </c>
      <c r="D58" s="101">
        <f t="shared" si="0"/>
        <v>31314806.030000001</v>
      </c>
      <c r="E58" s="100">
        <v>13275562.9</v>
      </c>
      <c r="F58" s="100">
        <v>13275562.9</v>
      </c>
      <c r="G58" s="101">
        <f t="shared" si="1"/>
        <v>18039243.130000003</v>
      </c>
    </row>
    <row r="59" spans="1:7" s="95" customFormat="1" ht="14.25" customHeight="1" x14ac:dyDescent="0.2">
      <c r="A59" s="99" t="s">
        <v>114</v>
      </c>
      <c r="B59" s="100">
        <v>217222723</v>
      </c>
      <c r="C59" s="100">
        <v>9650938.4199999999</v>
      </c>
      <c r="D59" s="101">
        <f t="shared" si="0"/>
        <v>226873661.41999999</v>
      </c>
      <c r="E59" s="100">
        <v>97984269.609999999</v>
      </c>
      <c r="F59" s="100">
        <v>97984269.609999999</v>
      </c>
      <c r="G59" s="101">
        <f t="shared" si="1"/>
        <v>128889391.80999999</v>
      </c>
    </row>
    <row r="60" spans="1:7" s="95" customFormat="1" ht="14.25" customHeight="1" x14ac:dyDescent="0.2">
      <c r="A60" s="99" t="s">
        <v>115</v>
      </c>
      <c r="B60" s="100">
        <v>41260470</v>
      </c>
      <c r="C60" s="100">
        <v>1942297.12</v>
      </c>
      <c r="D60" s="101">
        <f t="shared" si="0"/>
        <v>43202767.119999997</v>
      </c>
      <c r="E60" s="100">
        <v>18569856.27</v>
      </c>
      <c r="F60" s="100">
        <v>18569856.27</v>
      </c>
      <c r="G60" s="101">
        <f t="shared" si="1"/>
        <v>24632910.849999998</v>
      </c>
    </row>
    <row r="61" spans="1:7" s="95" customFormat="1" ht="14.25" customHeight="1" x14ac:dyDescent="0.2">
      <c r="A61" s="99" t="s">
        <v>116</v>
      </c>
      <c r="B61" s="100">
        <v>31929550</v>
      </c>
      <c r="C61" s="100">
        <v>1097696.3999999999</v>
      </c>
      <c r="D61" s="101">
        <f t="shared" si="0"/>
        <v>33027246.399999999</v>
      </c>
      <c r="E61" s="100">
        <v>13485991.470000001</v>
      </c>
      <c r="F61" s="100">
        <v>13485991.470000001</v>
      </c>
      <c r="G61" s="101">
        <f t="shared" si="1"/>
        <v>19541254.93</v>
      </c>
    </row>
    <row r="62" spans="1:7" s="95" customFormat="1" ht="14.25" customHeight="1" x14ac:dyDescent="0.2">
      <c r="A62" s="99" t="s">
        <v>117</v>
      </c>
      <c r="B62" s="100">
        <v>3340384</v>
      </c>
      <c r="C62" s="100">
        <v>225317.34</v>
      </c>
      <c r="D62" s="101">
        <f t="shared" si="0"/>
        <v>3565701.34</v>
      </c>
      <c r="E62" s="100">
        <v>1353572.65</v>
      </c>
      <c r="F62" s="100">
        <v>1353572.65</v>
      </c>
      <c r="G62" s="101">
        <f t="shared" si="1"/>
        <v>2212128.69</v>
      </c>
    </row>
    <row r="63" spans="1:7" s="95" customFormat="1" ht="14.25" customHeight="1" x14ac:dyDescent="0.2">
      <c r="A63" s="99" t="s">
        <v>118</v>
      </c>
      <c r="B63" s="100">
        <v>17838335</v>
      </c>
      <c r="C63" s="100">
        <v>612731.92000000004</v>
      </c>
      <c r="D63" s="101">
        <f t="shared" si="0"/>
        <v>18451066.920000002</v>
      </c>
      <c r="E63" s="100">
        <v>7869250.0599999996</v>
      </c>
      <c r="F63" s="100">
        <v>7869250.0599999996</v>
      </c>
      <c r="G63" s="101">
        <f t="shared" si="1"/>
        <v>10581816.860000003</v>
      </c>
    </row>
    <row r="64" spans="1:7" s="95" customFormat="1" ht="14.25" customHeight="1" x14ac:dyDescent="0.2">
      <c r="A64" s="99" t="s">
        <v>119</v>
      </c>
      <c r="B64" s="100">
        <v>103774067</v>
      </c>
      <c r="C64" s="100">
        <v>4325528.7300000004</v>
      </c>
      <c r="D64" s="101">
        <f t="shared" si="0"/>
        <v>108099595.73</v>
      </c>
      <c r="E64" s="100">
        <v>45624827.93</v>
      </c>
      <c r="F64" s="100">
        <v>45624827.93</v>
      </c>
      <c r="G64" s="101">
        <f t="shared" si="1"/>
        <v>62474767.800000004</v>
      </c>
    </row>
    <row r="65" spans="1:7" s="95" customFormat="1" ht="14.25" customHeight="1" x14ac:dyDescent="0.2">
      <c r="A65" s="99" t="s">
        <v>120</v>
      </c>
      <c r="B65" s="100">
        <v>435947408</v>
      </c>
      <c r="C65" s="100">
        <v>32684668.41</v>
      </c>
      <c r="D65" s="101">
        <f t="shared" si="0"/>
        <v>468632076.41000003</v>
      </c>
      <c r="E65" s="100">
        <v>202194484.28</v>
      </c>
      <c r="F65" s="100">
        <v>202194484.28</v>
      </c>
      <c r="G65" s="101">
        <f t="shared" si="1"/>
        <v>266437592.13000003</v>
      </c>
    </row>
    <row r="66" spans="1:7" s="95" customFormat="1" ht="14.25" customHeight="1" x14ac:dyDescent="0.2">
      <c r="A66" s="99" t="s">
        <v>121</v>
      </c>
      <c r="B66" s="100">
        <v>62358081</v>
      </c>
      <c r="C66" s="100">
        <v>2693087.18</v>
      </c>
      <c r="D66" s="101">
        <f t="shared" si="0"/>
        <v>65051168.18</v>
      </c>
      <c r="E66" s="100">
        <v>27417465.02</v>
      </c>
      <c r="F66" s="100">
        <v>27417465.02</v>
      </c>
      <c r="G66" s="101">
        <f t="shared" si="1"/>
        <v>37633703.159999996</v>
      </c>
    </row>
    <row r="67" spans="1:7" s="95" customFormat="1" ht="14.25" customHeight="1" x14ac:dyDescent="0.2">
      <c r="A67" s="99" t="s">
        <v>122</v>
      </c>
      <c r="B67" s="100">
        <v>39070447</v>
      </c>
      <c r="C67" s="100">
        <v>1751649.37</v>
      </c>
      <c r="D67" s="101">
        <f t="shared" si="0"/>
        <v>40822096.369999997</v>
      </c>
      <c r="E67" s="100">
        <v>17828832.539999999</v>
      </c>
      <c r="F67" s="100">
        <v>17828832.539999999</v>
      </c>
      <c r="G67" s="101">
        <f t="shared" si="1"/>
        <v>22993263.829999998</v>
      </c>
    </row>
    <row r="68" spans="1:7" s="95" customFormat="1" ht="14.25" customHeight="1" x14ac:dyDescent="0.2">
      <c r="A68" s="99" t="s">
        <v>123</v>
      </c>
      <c r="B68" s="100">
        <v>90941547</v>
      </c>
      <c r="C68" s="100">
        <v>2471992.27</v>
      </c>
      <c r="D68" s="101">
        <f t="shared" si="0"/>
        <v>93413539.269999996</v>
      </c>
      <c r="E68" s="100">
        <v>40836253.109999999</v>
      </c>
      <c r="F68" s="100">
        <v>40836253.109999999</v>
      </c>
      <c r="G68" s="101">
        <f t="shared" si="1"/>
        <v>52577286.159999996</v>
      </c>
    </row>
    <row r="69" spans="1:7" s="95" customFormat="1" ht="14.25" customHeight="1" x14ac:dyDescent="0.2">
      <c r="A69" s="99" t="s">
        <v>124</v>
      </c>
      <c r="B69" s="100">
        <v>38770002</v>
      </c>
      <c r="C69" s="100">
        <v>958996.01</v>
      </c>
      <c r="D69" s="101">
        <f t="shared" ref="D69:D119" si="2">B69+C69</f>
        <v>39728998.009999998</v>
      </c>
      <c r="E69" s="100">
        <v>17485113.600000001</v>
      </c>
      <c r="F69" s="100">
        <v>17485113.600000001</v>
      </c>
      <c r="G69" s="101">
        <f t="shared" ref="G69:G119" si="3">D69-E69</f>
        <v>22243884.409999996</v>
      </c>
    </row>
    <row r="70" spans="1:7" s="95" customFormat="1" ht="14.25" customHeight="1" x14ac:dyDescent="0.2">
      <c r="A70" s="99" t="s">
        <v>125</v>
      </c>
      <c r="B70" s="100">
        <v>27842023</v>
      </c>
      <c r="C70" s="100">
        <v>657590.19999999995</v>
      </c>
      <c r="D70" s="101">
        <f t="shared" si="2"/>
        <v>28499613.199999999</v>
      </c>
      <c r="E70" s="100">
        <v>13270142.210000001</v>
      </c>
      <c r="F70" s="100">
        <v>13270142.210000001</v>
      </c>
      <c r="G70" s="101">
        <f t="shared" si="3"/>
        <v>15229470.989999998</v>
      </c>
    </row>
    <row r="71" spans="1:7" s="95" customFormat="1" ht="14.25" customHeight="1" x14ac:dyDescent="0.2">
      <c r="A71" s="99" t="s">
        <v>126</v>
      </c>
      <c r="B71" s="100">
        <v>172671742</v>
      </c>
      <c r="C71" s="100">
        <v>4042583.43</v>
      </c>
      <c r="D71" s="101">
        <f t="shared" si="2"/>
        <v>176714325.43000001</v>
      </c>
      <c r="E71" s="100">
        <v>77746173.049999997</v>
      </c>
      <c r="F71" s="100">
        <v>77746173.049999997</v>
      </c>
      <c r="G71" s="101">
        <f t="shared" si="3"/>
        <v>98968152.38000001</v>
      </c>
    </row>
    <row r="72" spans="1:7" s="95" customFormat="1" ht="14.25" customHeight="1" x14ac:dyDescent="0.2">
      <c r="A72" s="99" t="s">
        <v>127</v>
      </c>
      <c r="B72" s="100">
        <v>157400415</v>
      </c>
      <c r="C72" s="100">
        <v>4257873.66</v>
      </c>
      <c r="D72" s="101">
        <f t="shared" si="2"/>
        <v>161658288.66</v>
      </c>
      <c r="E72" s="100">
        <v>68441834.920000002</v>
      </c>
      <c r="F72" s="100">
        <v>68441834.920000002</v>
      </c>
      <c r="G72" s="101">
        <f t="shared" si="3"/>
        <v>93216453.739999995</v>
      </c>
    </row>
    <row r="73" spans="1:7" s="95" customFormat="1" ht="14.25" customHeight="1" x14ac:dyDescent="0.2">
      <c r="A73" s="99" t="s">
        <v>128</v>
      </c>
      <c r="B73" s="100">
        <v>315025366</v>
      </c>
      <c r="C73" s="100">
        <v>10151267.859999999</v>
      </c>
      <c r="D73" s="101">
        <f t="shared" si="2"/>
        <v>325176633.86000001</v>
      </c>
      <c r="E73" s="100">
        <v>142077779.18000001</v>
      </c>
      <c r="F73" s="100">
        <v>142077779.18000001</v>
      </c>
      <c r="G73" s="101">
        <f t="shared" si="3"/>
        <v>183098854.68000001</v>
      </c>
    </row>
    <row r="74" spans="1:7" s="95" customFormat="1" ht="14.25" customHeight="1" x14ac:dyDescent="0.2">
      <c r="A74" s="99" t="s">
        <v>129</v>
      </c>
      <c r="B74" s="100">
        <v>151126964</v>
      </c>
      <c r="C74" s="100">
        <v>2530909.7200000002</v>
      </c>
      <c r="D74" s="101">
        <f t="shared" si="2"/>
        <v>153657873.72</v>
      </c>
      <c r="E74" s="100">
        <v>65638327.140000001</v>
      </c>
      <c r="F74" s="100">
        <v>65638327.140000001</v>
      </c>
      <c r="G74" s="101">
        <f t="shared" si="3"/>
        <v>88019546.579999998</v>
      </c>
    </row>
    <row r="75" spans="1:7" s="95" customFormat="1" ht="14.25" customHeight="1" x14ac:dyDescent="0.2">
      <c r="A75" s="99" t="s">
        <v>130</v>
      </c>
      <c r="B75" s="100">
        <v>190826412</v>
      </c>
      <c r="C75" s="100">
        <v>3967192.87</v>
      </c>
      <c r="D75" s="101">
        <f t="shared" si="2"/>
        <v>194793604.87</v>
      </c>
      <c r="E75" s="100">
        <v>82756144.090000004</v>
      </c>
      <c r="F75" s="100">
        <v>82756144.090000004</v>
      </c>
      <c r="G75" s="101">
        <f t="shared" si="3"/>
        <v>112037460.78</v>
      </c>
    </row>
    <row r="76" spans="1:7" s="95" customFormat="1" ht="14.25" customHeight="1" x14ac:dyDescent="0.2">
      <c r="A76" s="99" t="s">
        <v>131</v>
      </c>
      <c r="B76" s="100">
        <v>298725192</v>
      </c>
      <c r="C76" s="100">
        <v>121932609.25</v>
      </c>
      <c r="D76" s="101">
        <f t="shared" si="2"/>
        <v>420657801.25</v>
      </c>
      <c r="E76" s="100">
        <v>139453484.56</v>
      </c>
      <c r="F76" s="100">
        <v>139453484.56</v>
      </c>
      <c r="G76" s="101">
        <f t="shared" si="3"/>
        <v>281204316.69</v>
      </c>
    </row>
    <row r="77" spans="1:7" s="95" customFormat="1" ht="14.25" customHeight="1" x14ac:dyDescent="0.2">
      <c r="A77" s="99" t="s">
        <v>132</v>
      </c>
      <c r="B77" s="100">
        <v>827371530</v>
      </c>
      <c r="C77" s="100">
        <v>21389689.329999998</v>
      </c>
      <c r="D77" s="101">
        <f t="shared" si="2"/>
        <v>848761219.33000004</v>
      </c>
      <c r="E77" s="100">
        <v>427447519.06999999</v>
      </c>
      <c r="F77" s="100">
        <v>427447519.06999999</v>
      </c>
      <c r="G77" s="101">
        <f t="shared" si="3"/>
        <v>421313700.26000005</v>
      </c>
    </row>
    <row r="78" spans="1:7" s="95" customFormat="1" ht="14.25" customHeight="1" x14ac:dyDescent="0.2">
      <c r="A78" s="99" t="s">
        <v>133</v>
      </c>
      <c r="B78" s="100">
        <v>144620300</v>
      </c>
      <c r="C78" s="100">
        <v>3696865.67</v>
      </c>
      <c r="D78" s="101">
        <f t="shared" si="2"/>
        <v>148317165.66999999</v>
      </c>
      <c r="E78" s="100">
        <v>62893555.829999998</v>
      </c>
      <c r="F78" s="100">
        <v>62893555.829999998</v>
      </c>
      <c r="G78" s="101">
        <f t="shared" si="3"/>
        <v>85423609.839999989</v>
      </c>
    </row>
    <row r="79" spans="1:7" s="95" customFormat="1" ht="14.25" customHeight="1" x14ac:dyDescent="0.2">
      <c r="A79" s="99" t="s">
        <v>134</v>
      </c>
      <c r="B79" s="100">
        <v>147910594</v>
      </c>
      <c r="C79" s="100">
        <v>2428619.9300000002</v>
      </c>
      <c r="D79" s="101">
        <f t="shared" si="2"/>
        <v>150339213.93000001</v>
      </c>
      <c r="E79" s="100">
        <v>66001029.350000001</v>
      </c>
      <c r="F79" s="100">
        <v>66001029.350000001</v>
      </c>
      <c r="G79" s="101">
        <f t="shared" si="3"/>
        <v>84338184.580000013</v>
      </c>
    </row>
    <row r="80" spans="1:7" s="95" customFormat="1" ht="14.25" customHeight="1" x14ac:dyDescent="0.2">
      <c r="A80" s="99" t="s">
        <v>135</v>
      </c>
      <c r="B80" s="100">
        <v>144512873</v>
      </c>
      <c r="C80" s="100">
        <v>70995175.5</v>
      </c>
      <c r="D80" s="101">
        <f t="shared" si="2"/>
        <v>215508048.5</v>
      </c>
      <c r="E80" s="100">
        <v>65140664.770000003</v>
      </c>
      <c r="F80" s="100">
        <v>65140664.770000003</v>
      </c>
      <c r="G80" s="101">
        <f t="shared" si="3"/>
        <v>150367383.72999999</v>
      </c>
    </row>
    <row r="81" spans="1:7" s="95" customFormat="1" ht="14.25" customHeight="1" x14ac:dyDescent="0.2">
      <c r="A81" s="99" t="s">
        <v>136</v>
      </c>
      <c r="B81" s="100">
        <v>251460763</v>
      </c>
      <c r="C81" s="100">
        <v>24493030</v>
      </c>
      <c r="D81" s="101">
        <f t="shared" si="2"/>
        <v>275953793</v>
      </c>
      <c r="E81" s="100">
        <v>122455231.27</v>
      </c>
      <c r="F81" s="100">
        <v>122455231.27</v>
      </c>
      <c r="G81" s="101">
        <f t="shared" si="3"/>
        <v>153498561.73000002</v>
      </c>
    </row>
    <row r="82" spans="1:7" s="95" customFormat="1" ht="14.25" customHeight="1" x14ac:dyDescent="0.2">
      <c r="A82" s="99" t="s">
        <v>137</v>
      </c>
      <c r="B82" s="100">
        <v>146842160</v>
      </c>
      <c r="C82" s="100">
        <v>2825461.39</v>
      </c>
      <c r="D82" s="101">
        <f t="shared" si="2"/>
        <v>149667621.38999999</v>
      </c>
      <c r="E82" s="100">
        <v>64975493.460000001</v>
      </c>
      <c r="F82" s="100">
        <v>64975493.460000001</v>
      </c>
      <c r="G82" s="101">
        <f t="shared" si="3"/>
        <v>84692127.929999977</v>
      </c>
    </row>
    <row r="83" spans="1:7" s="95" customFormat="1" ht="14.25" customHeight="1" x14ac:dyDescent="0.2">
      <c r="A83" s="99" t="s">
        <v>138</v>
      </c>
      <c r="B83" s="100">
        <v>143871381</v>
      </c>
      <c r="C83" s="100">
        <v>518419.57</v>
      </c>
      <c r="D83" s="101">
        <f t="shared" si="2"/>
        <v>144389800.56999999</v>
      </c>
      <c r="E83" s="100">
        <v>63726448.409999996</v>
      </c>
      <c r="F83" s="100">
        <v>63726448.409999996</v>
      </c>
      <c r="G83" s="101">
        <f t="shared" si="3"/>
        <v>80663352.159999996</v>
      </c>
    </row>
    <row r="84" spans="1:7" s="95" customFormat="1" ht="14.25" customHeight="1" x14ac:dyDescent="0.2">
      <c r="A84" s="99" t="s">
        <v>139</v>
      </c>
      <c r="B84" s="100">
        <v>95668752</v>
      </c>
      <c r="C84" s="100">
        <v>2033411.76</v>
      </c>
      <c r="D84" s="101">
        <f t="shared" si="2"/>
        <v>97702163.760000005</v>
      </c>
      <c r="E84" s="100">
        <v>42066551.289999999</v>
      </c>
      <c r="F84" s="100">
        <v>42066551.289999999</v>
      </c>
      <c r="G84" s="101">
        <f t="shared" si="3"/>
        <v>55635612.470000006</v>
      </c>
    </row>
    <row r="85" spans="1:7" s="95" customFormat="1" ht="14.25" customHeight="1" x14ac:dyDescent="0.2">
      <c r="A85" s="99" t="s">
        <v>140</v>
      </c>
      <c r="B85" s="100">
        <v>2476467</v>
      </c>
      <c r="C85" s="100">
        <v>17062</v>
      </c>
      <c r="D85" s="101">
        <f t="shared" si="2"/>
        <v>2493529</v>
      </c>
      <c r="E85" s="100">
        <v>157672.19</v>
      </c>
      <c r="F85" s="100">
        <v>157672.19</v>
      </c>
      <c r="G85" s="101">
        <f t="shared" si="3"/>
        <v>2335856.81</v>
      </c>
    </row>
    <row r="86" spans="1:7" s="95" customFormat="1" ht="14.25" customHeight="1" x14ac:dyDescent="0.2">
      <c r="A86" s="99" t="s">
        <v>141</v>
      </c>
      <c r="B86" s="100">
        <v>47902100</v>
      </c>
      <c r="C86" s="100">
        <v>694563.76</v>
      </c>
      <c r="D86" s="101">
        <f t="shared" si="2"/>
        <v>48596663.759999998</v>
      </c>
      <c r="E86" s="100">
        <v>20523258.66</v>
      </c>
      <c r="F86" s="100">
        <v>20523258.66</v>
      </c>
      <c r="G86" s="101">
        <f t="shared" si="3"/>
        <v>28073405.099999998</v>
      </c>
    </row>
    <row r="87" spans="1:7" s="95" customFormat="1" ht="14.25" customHeight="1" x14ac:dyDescent="0.2">
      <c r="A87" s="99" t="s">
        <v>142</v>
      </c>
      <c r="B87" s="100">
        <v>45565091</v>
      </c>
      <c r="C87" s="100">
        <v>934408.8</v>
      </c>
      <c r="D87" s="101">
        <f t="shared" si="2"/>
        <v>46499499.799999997</v>
      </c>
      <c r="E87" s="100">
        <v>21966867.34</v>
      </c>
      <c r="F87" s="100">
        <v>21966867.34</v>
      </c>
      <c r="G87" s="101">
        <f t="shared" si="3"/>
        <v>24532632.459999997</v>
      </c>
    </row>
    <row r="88" spans="1:7" s="95" customFormat="1" ht="14.25" customHeight="1" x14ac:dyDescent="0.2">
      <c r="A88" s="99" t="s">
        <v>143</v>
      </c>
      <c r="B88" s="100">
        <v>37685186</v>
      </c>
      <c r="C88" s="100">
        <v>11262117.619999999</v>
      </c>
      <c r="D88" s="101">
        <f t="shared" si="2"/>
        <v>48947303.619999997</v>
      </c>
      <c r="E88" s="100">
        <v>18940036.199999999</v>
      </c>
      <c r="F88" s="100">
        <v>18940036.199999999</v>
      </c>
      <c r="G88" s="101">
        <f t="shared" si="3"/>
        <v>30007267.419999998</v>
      </c>
    </row>
    <row r="89" spans="1:7" s="95" customFormat="1" ht="14.25" customHeight="1" x14ac:dyDescent="0.2">
      <c r="A89" s="99" t="s">
        <v>144</v>
      </c>
      <c r="B89" s="100">
        <v>51296635</v>
      </c>
      <c r="C89" s="100">
        <v>1098498.51</v>
      </c>
      <c r="D89" s="101">
        <f t="shared" si="2"/>
        <v>52395133.509999998</v>
      </c>
      <c r="E89" s="100">
        <v>23026736.239999998</v>
      </c>
      <c r="F89" s="100">
        <v>23026736.239999998</v>
      </c>
      <c r="G89" s="101">
        <f t="shared" si="3"/>
        <v>29368397.27</v>
      </c>
    </row>
    <row r="90" spans="1:7" s="95" customFormat="1" ht="14.25" customHeight="1" x14ac:dyDescent="0.2">
      <c r="A90" s="99" t="s">
        <v>145</v>
      </c>
      <c r="B90" s="100">
        <v>46752263</v>
      </c>
      <c r="C90" s="100">
        <v>782478.85</v>
      </c>
      <c r="D90" s="101">
        <f t="shared" si="2"/>
        <v>47534741.850000001</v>
      </c>
      <c r="E90" s="100">
        <v>21430699.620000001</v>
      </c>
      <c r="F90" s="100">
        <v>21430699.620000001</v>
      </c>
      <c r="G90" s="101">
        <f t="shared" si="3"/>
        <v>26104042.23</v>
      </c>
    </row>
    <row r="91" spans="1:7" s="95" customFormat="1" ht="14.25" customHeight="1" x14ac:dyDescent="0.2">
      <c r="A91" s="99" t="s">
        <v>146</v>
      </c>
      <c r="B91" s="100">
        <v>42496597</v>
      </c>
      <c r="C91" s="100">
        <v>756517.23</v>
      </c>
      <c r="D91" s="101">
        <f t="shared" si="2"/>
        <v>43253114.229999997</v>
      </c>
      <c r="E91" s="100">
        <v>19250735.059999999</v>
      </c>
      <c r="F91" s="100">
        <v>19250735.059999999</v>
      </c>
      <c r="G91" s="101">
        <f t="shared" si="3"/>
        <v>24002379.169999998</v>
      </c>
    </row>
    <row r="92" spans="1:7" s="95" customFormat="1" ht="14.25" customHeight="1" x14ac:dyDescent="0.2">
      <c r="A92" s="99" t="s">
        <v>147</v>
      </c>
      <c r="B92" s="100">
        <v>115573414</v>
      </c>
      <c r="C92" s="100">
        <v>1987543.14</v>
      </c>
      <c r="D92" s="101">
        <f t="shared" si="2"/>
        <v>117560957.14</v>
      </c>
      <c r="E92" s="100">
        <v>50847509.210000001</v>
      </c>
      <c r="F92" s="100">
        <v>50847509.210000001</v>
      </c>
      <c r="G92" s="101">
        <f t="shared" si="3"/>
        <v>66713447.93</v>
      </c>
    </row>
    <row r="93" spans="1:7" s="95" customFormat="1" ht="14.25" customHeight="1" x14ac:dyDescent="0.2">
      <c r="A93" s="99" t="s">
        <v>148</v>
      </c>
      <c r="B93" s="100">
        <v>181491631</v>
      </c>
      <c r="C93" s="100">
        <v>3162610.67</v>
      </c>
      <c r="D93" s="101">
        <f t="shared" si="2"/>
        <v>184654241.66999999</v>
      </c>
      <c r="E93" s="100">
        <v>86347626.109999999</v>
      </c>
      <c r="F93" s="100">
        <v>86347626.109999999</v>
      </c>
      <c r="G93" s="101">
        <f t="shared" si="3"/>
        <v>98306615.559999987</v>
      </c>
    </row>
    <row r="94" spans="1:7" s="95" customFormat="1" ht="14.25" customHeight="1" x14ac:dyDescent="0.2">
      <c r="A94" s="99" t="s">
        <v>149</v>
      </c>
      <c r="B94" s="100">
        <v>125781117</v>
      </c>
      <c r="C94" s="100">
        <v>1558354.62</v>
      </c>
      <c r="D94" s="101">
        <f t="shared" si="2"/>
        <v>127339471.62</v>
      </c>
      <c r="E94" s="100">
        <v>57002258.640000001</v>
      </c>
      <c r="F94" s="100">
        <v>57002258.640000001</v>
      </c>
      <c r="G94" s="101">
        <f t="shared" si="3"/>
        <v>70337212.980000004</v>
      </c>
    </row>
    <row r="95" spans="1:7" s="95" customFormat="1" ht="14.25" customHeight="1" x14ac:dyDescent="0.2">
      <c r="A95" s="99" t="s">
        <v>150</v>
      </c>
      <c r="B95" s="100">
        <v>49267975</v>
      </c>
      <c r="C95" s="100">
        <v>1112167.46</v>
      </c>
      <c r="D95" s="101">
        <f t="shared" si="2"/>
        <v>50380142.460000001</v>
      </c>
      <c r="E95" s="100">
        <v>21452360.010000002</v>
      </c>
      <c r="F95" s="100">
        <v>21452360.010000002</v>
      </c>
      <c r="G95" s="101">
        <f t="shared" si="3"/>
        <v>28927782.449999999</v>
      </c>
    </row>
    <row r="96" spans="1:7" s="95" customFormat="1" ht="14.25" customHeight="1" x14ac:dyDescent="0.2">
      <c r="A96" s="99" t="s">
        <v>151</v>
      </c>
      <c r="B96" s="100">
        <v>48573921</v>
      </c>
      <c r="C96" s="100">
        <v>763701.58</v>
      </c>
      <c r="D96" s="101">
        <f t="shared" si="2"/>
        <v>49337622.579999998</v>
      </c>
      <c r="E96" s="100">
        <v>21042259.629999999</v>
      </c>
      <c r="F96" s="100">
        <v>21042259.629999999</v>
      </c>
      <c r="G96" s="101">
        <f t="shared" si="3"/>
        <v>28295362.949999999</v>
      </c>
    </row>
    <row r="97" spans="1:7" s="95" customFormat="1" ht="14.25" customHeight="1" x14ac:dyDescent="0.2">
      <c r="A97" s="99" t="s">
        <v>152</v>
      </c>
      <c r="B97" s="100">
        <v>38696767</v>
      </c>
      <c r="C97" s="100">
        <v>727981.11</v>
      </c>
      <c r="D97" s="101">
        <f t="shared" si="2"/>
        <v>39424748.109999999</v>
      </c>
      <c r="E97" s="100">
        <v>16445364.4</v>
      </c>
      <c r="F97" s="100">
        <v>16445364.4</v>
      </c>
      <c r="G97" s="101">
        <f t="shared" si="3"/>
        <v>22979383.710000001</v>
      </c>
    </row>
    <row r="98" spans="1:7" s="95" customFormat="1" ht="14.25" customHeight="1" x14ac:dyDescent="0.2">
      <c r="A98" s="99" t="s">
        <v>153</v>
      </c>
      <c r="B98" s="100">
        <v>46261373</v>
      </c>
      <c r="C98" s="100">
        <v>890350.58</v>
      </c>
      <c r="D98" s="101">
        <f t="shared" si="2"/>
        <v>47151723.579999998</v>
      </c>
      <c r="E98" s="100">
        <v>21772617.949999999</v>
      </c>
      <c r="F98" s="100">
        <v>21772617.949999999</v>
      </c>
      <c r="G98" s="101">
        <f t="shared" si="3"/>
        <v>25379105.629999999</v>
      </c>
    </row>
    <row r="99" spans="1:7" s="95" customFormat="1" ht="14.25" customHeight="1" x14ac:dyDescent="0.2">
      <c r="A99" s="99" t="s">
        <v>154</v>
      </c>
      <c r="B99" s="100">
        <v>42897290</v>
      </c>
      <c r="C99" s="100">
        <v>24441954.379999999</v>
      </c>
      <c r="D99" s="101">
        <f t="shared" si="2"/>
        <v>67339244.379999995</v>
      </c>
      <c r="E99" s="100">
        <v>41625962.32</v>
      </c>
      <c r="F99" s="100">
        <v>41625962.32</v>
      </c>
      <c r="G99" s="101">
        <f t="shared" si="3"/>
        <v>25713282.059999995</v>
      </c>
    </row>
    <row r="100" spans="1:7" s="95" customFormat="1" ht="14.25" customHeight="1" x14ac:dyDescent="0.2">
      <c r="A100" s="99" t="s">
        <v>155</v>
      </c>
      <c r="B100" s="100">
        <v>30309190</v>
      </c>
      <c r="C100" s="100">
        <v>1173509.07</v>
      </c>
      <c r="D100" s="101">
        <f t="shared" si="2"/>
        <v>31482699.07</v>
      </c>
      <c r="E100" s="100">
        <v>14170360.960000001</v>
      </c>
      <c r="F100" s="100">
        <v>14170360.960000001</v>
      </c>
      <c r="G100" s="101">
        <f t="shared" si="3"/>
        <v>17312338.109999999</v>
      </c>
    </row>
    <row r="101" spans="1:7" s="95" customFormat="1" ht="14.25" customHeight="1" x14ac:dyDescent="0.2">
      <c r="A101" s="99" t="s">
        <v>156</v>
      </c>
      <c r="B101" s="100">
        <v>62108219</v>
      </c>
      <c r="C101" s="100">
        <v>1839744.17</v>
      </c>
      <c r="D101" s="101">
        <f t="shared" si="2"/>
        <v>63947963.170000002</v>
      </c>
      <c r="E101" s="100">
        <v>28886640.780000001</v>
      </c>
      <c r="F101" s="100">
        <v>28886640.780000001</v>
      </c>
      <c r="G101" s="101">
        <f t="shared" si="3"/>
        <v>35061322.390000001</v>
      </c>
    </row>
    <row r="102" spans="1:7" s="95" customFormat="1" ht="14.25" customHeight="1" x14ac:dyDescent="0.2">
      <c r="A102" s="99" t="s">
        <v>157</v>
      </c>
      <c r="B102" s="100">
        <v>31971440</v>
      </c>
      <c r="C102" s="100">
        <v>965333.3</v>
      </c>
      <c r="D102" s="101">
        <f t="shared" si="2"/>
        <v>32936773.300000001</v>
      </c>
      <c r="E102" s="100">
        <v>14776232.5</v>
      </c>
      <c r="F102" s="100">
        <v>14776232.5</v>
      </c>
      <c r="G102" s="101">
        <f t="shared" si="3"/>
        <v>18160540.800000001</v>
      </c>
    </row>
    <row r="103" spans="1:7" s="95" customFormat="1" ht="14.25" customHeight="1" x14ac:dyDescent="0.2">
      <c r="A103" s="99" t="s">
        <v>158</v>
      </c>
      <c r="B103" s="100">
        <v>47238603</v>
      </c>
      <c r="C103" s="100">
        <v>1168467.1200000001</v>
      </c>
      <c r="D103" s="101">
        <f t="shared" si="2"/>
        <v>48407070.119999997</v>
      </c>
      <c r="E103" s="100">
        <v>20771342.829999998</v>
      </c>
      <c r="F103" s="100">
        <v>20771342.829999998</v>
      </c>
      <c r="G103" s="101">
        <f t="shared" si="3"/>
        <v>27635727.289999999</v>
      </c>
    </row>
    <row r="104" spans="1:7" s="95" customFormat="1" ht="14.25" customHeight="1" x14ac:dyDescent="0.2">
      <c r="A104" s="99" t="s">
        <v>159</v>
      </c>
      <c r="B104" s="100">
        <v>43672002</v>
      </c>
      <c r="C104" s="100">
        <v>618501.22</v>
      </c>
      <c r="D104" s="101">
        <f t="shared" si="2"/>
        <v>44290503.219999999</v>
      </c>
      <c r="E104" s="100">
        <v>19923428.829999998</v>
      </c>
      <c r="F104" s="100">
        <v>19923428.829999998</v>
      </c>
      <c r="G104" s="101">
        <f t="shared" si="3"/>
        <v>24367074.390000001</v>
      </c>
    </row>
    <row r="105" spans="1:7" s="95" customFormat="1" ht="14.25" customHeight="1" x14ac:dyDescent="0.2">
      <c r="A105" s="99" t="s">
        <v>160</v>
      </c>
      <c r="B105" s="100">
        <v>38453074</v>
      </c>
      <c r="C105" s="100">
        <v>509310.26</v>
      </c>
      <c r="D105" s="101">
        <f t="shared" si="2"/>
        <v>38962384.259999998</v>
      </c>
      <c r="E105" s="100">
        <v>18201554.559999999</v>
      </c>
      <c r="F105" s="100">
        <v>18201554.559999999</v>
      </c>
      <c r="G105" s="101">
        <f t="shared" si="3"/>
        <v>20760829.699999999</v>
      </c>
    </row>
    <row r="106" spans="1:7" s="95" customFormat="1" ht="14.25" customHeight="1" x14ac:dyDescent="0.2">
      <c r="A106" s="99" t="s">
        <v>161</v>
      </c>
      <c r="B106" s="100">
        <v>27135904</v>
      </c>
      <c r="C106" s="100">
        <v>422576.86</v>
      </c>
      <c r="D106" s="101">
        <f t="shared" si="2"/>
        <v>27558480.859999999</v>
      </c>
      <c r="E106" s="100">
        <v>12565408.24</v>
      </c>
      <c r="F106" s="100">
        <v>12565408.24</v>
      </c>
      <c r="G106" s="101">
        <f t="shared" si="3"/>
        <v>14993072.619999999</v>
      </c>
    </row>
    <row r="107" spans="1:7" s="95" customFormat="1" ht="14.25" customHeight="1" x14ac:dyDescent="0.2">
      <c r="A107" s="99" t="s">
        <v>162</v>
      </c>
      <c r="B107" s="100">
        <v>94699699</v>
      </c>
      <c r="C107" s="100">
        <v>1048301.02</v>
      </c>
      <c r="D107" s="101">
        <f t="shared" si="2"/>
        <v>95748000.019999996</v>
      </c>
      <c r="E107" s="100">
        <v>42101086.799999997</v>
      </c>
      <c r="F107" s="100">
        <v>42101086.799999997</v>
      </c>
      <c r="G107" s="101">
        <f t="shared" si="3"/>
        <v>53646913.219999999</v>
      </c>
    </row>
    <row r="108" spans="1:7" s="95" customFormat="1" ht="14.25" customHeight="1" x14ac:dyDescent="0.2">
      <c r="A108" s="99" t="s">
        <v>163</v>
      </c>
      <c r="B108" s="100">
        <v>162994137</v>
      </c>
      <c r="C108" s="100">
        <v>2236527.67</v>
      </c>
      <c r="D108" s="101">
        <f t="shared" si="2"/>
        <v>165230664.66999999</v>
      </c>
      <c r="E108" s="100">
        <v>78305984.549999997</v>
      </c>
      <c r="F108" s="100">
        <v>78305984.549999997</v>
      </c>
      <c r="G108" s="101">
        <f t="shared" si="3"/>
        <v>86924680.11999999</v>
      </c>
    </row>
    <row r="109" spans="1:7" s="95" customFormat="1" ht="14.25" customHeight="1" x14ac:dyDescent="0.2">
      <c r="A109" s="99" t="s">
        <v>164</v>
      </c>
      <c r="B109" s="100">
        <v>195367372</v>
      </c>
      <c r="C109" s="100">
        <v>1724906.64</v>
      </c>
      <c r="D109" s="101">
        <f t="shared" si="2"/>
        <v>197092278.63999999</v>
      </c>
      <c r="E109" s="100">
        <v>88096589.829999998</v>
      </c>
      <c r="F109" s="100">
        <v>88096589.829999998</v>
      </c>
      <c r="G109" s="101">
        <f t="shared" si="3"/>
        <v>108995688.80999999</v>
      </c>
    </row>
    <row r="110" spans="1:7" s="95" customFormat="1" ht="14.25" customHeight="1" x14ac:dyDescent="0.2">
      <c r="A110" s="99" t="s">
        <v>165</v>
      </c>
      <c r="B110" s="100">
        <v>170665813</v>
      </c>
      <c r="C110" s="100">
        <v>2422023.83</v>
      </c>
      <c r="D110" s="101">
        <f t="shared" si="2"/>
        <v>173087836.83000001</v>
      </c>
      <c r="E110" s="100">
        <v>82268819.719999999</v>
      </c>
      <c r="F110" s="100">
        <v>82268819.719999999</v>
      </c>
      <c r="G110" s="101">
        <f t="shared" si="3"/>
        <v>90819017.110000014</v>
      </c>
    </row>
    <row r="111" spans="1:7" s="95" customFormat="1" ht="14.25" customHeight="1" x14ac:dyDescent="0.2">
      <c r="A111" s="99" t="s">
        <v>166</v>
      </c>
      <c r="B111" s="100">
        <v>80015374</v>
      </c>
      <c r="C111" s="100">
        <v>837818.44</v>
      </c>
      <c r="D111" s="101">
        <f t="shared" si="2"/>
        <v>80853192.439999998</v>
      </c>
      <c r="E111" s="100">
        <v>34145354.43</v>
      </c>
      <c r="F111" s="100">
        <v>34145354.43</v>
      </c>
      <c r="G111" s="101">
        <f t="shared" si="3"/>
        <v>46707838.009999998</v>
      </c>
    </row>
    <row r="112" spans="1:7" s="95" customFormat="1" ht="14.25" customHeight="1" x14ac:dyDescent="0.2">
      <c r="A112" s="99" t="s">
        <v>167</v>
      </c>
      <c r="B112" s="100">
        <v>46898336</v>
      </c>
      <c r="C112" s="100">
        <v>554120.59</v>
      </c>
      <c r="D112" s="101">
        <f t="shared" si="2"/>
        <v>47452456.590000004</v>
      </c>
      <c r="E112" s="100">
        <v>22306538.670000002</v>
      </c>
      <c r="F112" s="100">
        <v>22306538.670000002</v>
      </c>
      <c r="G112" s="101">
        <f t="shared" si="3"/>
        <v>25145917.920000002</v>
      </c>
    </row>
    <row r="113" spans="1:7" s="95" customFormat="1" ht="14.25" customHeight="1" x14ac:dyDescent="0.2">
      <c r="A113" s="99" t="s">
        <v>168</v>
      </c>
      <c r="B113" s="100">
        <v>12120573</v>
      </c>
      <c r="C113" s="100">
        <v>-2938330.31</v>
      </c>
      <c r="D113" s="101">
        <f t="shared" si="2"/>
        <v>9182242.6899999995</v>
      </c>
      <c r="E113" s="100">
        <v>2512915.56</v>
      </c>
      <c r="F113" s="100">
        <v>2512915.56</v>
      </c>
      <c r="G113" s="101">
        <f t="shared" si="3"/>
        <v>6669327.129999999</v>
      </c>
    </row>
    <row r="114" spans="1:7" s="95" customFormat="1" ht="14.25" customHeight="1" x14ac:dyDescent="0.2">
      <c r="A114" s="99" t="s">
        <v>169</v>
      </c>
      <c r="B114" s="100">
        <v>453950611</v>
      </c>
      <c r="C114" s="100">
        <v>2343490.35</v>
      </c>
      <c r="D114" s="101">
        <f t="shared" si="2"/>
        <v>456294101.35000002</v>
      </c>
      <c r="E114" s="100">
        <v>185773254.44999999</v>
      </c>
      <c r="F114" s="100">
        <v>185773254.44999999</v>
      </c>
      <c r="G114" s="101">
        <f t="shared" si="3"/>
        <v>270520846.90000004</v>
      </c>
    </row>
    <row r="115" spans="1:7" s="95" customFormat="1" ht="14.25" customHeight="1" x14ac:dyDescent="0.2">
      <c r="A115" s="99" t="s">
        <v>170</v>
      </c>
      <c r="B115" s="100">
        <v>134778421</v>
      </c>
      <c r="C115" s="100">
        <v>281093.11</v>
      </c>
      <c r="D115" s="101">
        <f t="shared" si="2"/>
        <v>135059514.11000001</v>
      </c>
      <c r="E115" s="100">
        <v>53851542.469999999</v>
      </c>
      <c r="F115" s="100">
        <v>53851542.469999999</v>
      </c>
      <c r="G115" s="101">
        <f t="shared" si="3"/>
        <v>81207971.640000015</v>
      </c>
    </row>
    <row r="116" spans="1:7" s="95" customFormat="1" ht="14.25" customHeight="1" x14ac:dyDescent="0.2">
      <c r="A116" s="99" t="s">
        <v>171</v>
      </c>
      <c r="B116" s="100">
        <v>165950518</v>
      </c>
      <c r="C116" s="100">
        <v>21941160.489999998</v>
      </c>
      <c r="D116" s="101">
        <f t="shared" si="2"/>
        <v>187891678.49000001</v>
      </c>
      <c r="E116" s="100">
        <v>91784434.700000003</v>
      </c>
      <c r="F116" s="100">
        <v>91784434.700000003</v>
      </c>
      <c r="G116" s="101">
        <f t="shared" si="3"/>
        <v>96107243.790000007</v>
      </c>
    </row>
    <row r="117" spans="1:7" s="95" customFormat="1" ht="14.25" customHeight="1" x14ac:dyDescent="0.2">
      <c r="A117" s="99" t="s">
        <v>172</v>
      </c>
      <c r="B117" s="100">
        <v>22044881</v>
      </c>
      <c r="C117" s="100">
        <v>46439.17</v>
      </c>
      <c r="D117" s="101">
        <f t="shared" si="2"/>
        <v>22091320.170000002</v>
      </c>
      <c r="E117" s="100">
        <v>6709506.4500000002</v>
      </c>
      <c r="F117" s="100">
        <v>6709506.4500000002</v>
      </c>
      <c r="G117" s="101">
        <f t="shared" si="3"/>
        <v>15381813.720000003</v>
      </c>
    </row>
    <row r="118" spans="1:7" s="95" customFormat="1" ht="14.25" customHeight="1" x14ac:dyDescent="0.2">
      <c r="A118" s="99" t="s">
        <v>173</v>
      </c>
      <c r="B118" s="100">
        <v>50682717</v>
      </c>
      <c r="C118" s="100">
        <v>392312.33</v>
      </c>
      <c r="D118" s="101">
        <f t="shared" si="2"/>
        <v>51075029.329999998</v>
      </c>
      <c r="E118" s="100">
        <v>23964985.25</v>
      </c>
      <c r="F118" s="100">
        <v>23964985.25</v>
      </c>
      <c r="G118" s="101">
        <f t="shared" si="3"/>
        <v>27110044.079999998</v>
      </c>
    </row>
    <row r="119" spans="1:7" s="95" customFormat="1" ht="14.25" customHeight="1" x14ac:dyDescent="0.2">
      <c r="A119" s="99" t="s">
        <v>174</v>
      </c>
      <c r="B119" s="100">
        <v>20224113</v>
      </c>
      <c r="C119" s="100">
        <v>300468.37</v>
      </c>
      <c r="D119" s="101">
        <f t="shared" si="2"/>
        <v>20524581.370000001</v>
      </c>
      <c r="E119" s="100">
        <v>8848254.5299999993</v>
      </c>
      <c r="F119" s="100">
        <v>8848254.5299999993</v>
      </c>
      <c r="G119" s="101">
        <f t="shared" si="3"/>
        <v>11676326.840000002</v>
      </c>
    </row>
    <row r="120" spans="1:7" s="95" customFormat="1" ht="14.25" customHeight="1" x14ac:dyDescent="0.2">
      <c r="A120" s="102"/>
      <c r="B120" s="101"/>
      <c r="C120" s="101"/>
      <c r="D120" s="101"/>
      <c r="E120" s="101"/>
      <c r="F120" s="101"/>
      <c r="G120" s="101"/>
    </row>
    <row r="121" spans="1:7" s="95" customFormat="1" ht="14.25" customHeight="1" x14ac:dyDescent="0.2">
      <c r="A121" s="103" t="s">
        <v>175</v>
      </c>
      <c r="B121" s="104">
        <f t="shared" ref="B121:G121" si="4">SUM(B5:B120)</f>
        <v>14344215274.880001</v>
      </c>
      <c r="C121" s="104">
        <f t="shared" si="4"/>
        <v>860904458.7900002</v>
      </c>
      <c r="D121" s="104">
        <f t="shared" si="4"/>
        <v>15205119733.670002</v>
      </c>
      <c r="E121" s="104">
        <f t="shared" si="4"/>
        <v>5660505779.5299988</v>
      </c>
      <c r="F121" s="104">
        <f t="shared" si="4"/>
        <v>5660505779.5299988</v>
      </c>
      <c r="G121" s="104">
        <f t="shared" si="4"/>
        <v>9544613954.1400051</v>
      </c>
    </row>
    <row r="122" spans="1:7" s="95" customFormat="1" ht="14.25" customHeight="1" x14ac:dyDescent="0.2">
      <c r="A122" s="105" t="s">
        <v>47</v>
      </c>
    </row>
  </sheetData>
  <mergeCells count="4">
    <mergeCell ref="A1:G1"/>
    <mergeCell ref="A2:A4"/>
    <mergeCell ref="B2:F2"/>
    <mergeCell ref="G2:G3"/>
  </mergeCells>
  <printOptions horizontalCentered="1"/>
  <pageMargins left="0.78740157480314965" right="0.59055118110236227" top="0.78740157480314965" bottom="0.78740157480314965" header="0.31496062992125984" footer="0.31496062992125984"/>
  <pageSetup scale="96" fitToHeight="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1CF2D-F7E1-4886-AA6E-76C0989F8031}">
  <sheetPr>
    <tabColor theme="4" tint="-0.249977111117893"/>
    <pageSetUpPr fitToPage="1"/>
  </sheetPr>
  <dimension ref="A1:G12"/>
  <sheetViews>
    <sheetView showGridLines="0" workbookViewId="0">
      <selection activeCell="B9" sqref="B9"/>
    </sheetView>
  </sheetViews>
  <sheetFormatPr baseColWidth="10" defaultColWidth="13.33203125" defaultRowHeight="12" x14ac:dyDescent="0.2"/>
  <cols>
    <col min="1" max="1" width="40.1640625" style="109" customWidth="1"/>
    <col min="2" max="7" width="17.5" style="109" customWidth="1"/>
    <col min="8" max="8" width="2.6640625" style="109" customWidth="1"/>
    <col min="9" max="16384" width="13.33203125" style="109"/>
  </cols>
  <sheetData>
    <row r="1" spans="1:7" ht="48" customHeight="1" x14ac:dyDescent="0.2">
      <c r="A1" s="106" t="s">
        <v>51</v>
      </c>
      <c r="B1" s="107"/>
      <c r="C1" s="107"/>
      <c r="D1" s="107"/>
      <c r="E1" s="107"/>
      <c r="F1" s="107"/>
      <c r="G1" s="108"/>
    </row>
    <row r="2" spans="1:7" x14ac:dyDescent="0.2">
      <c r="A2" s="110" t="s">
        <v>52</v>
      </c>
      <c r="B2" s="111" t="s">
        <v>176</v>
      </c>
      <c r="C2" s="111"/>
      <c r="D2" s="111"/>
      <c r="E2" s="111"/>
      <c r="F2" s="111"/>
      <c r="G2" s="111" t="s">
        <v>54</v>
      </c>
    </row>
    <row r="3" spans="1:7" ht="22.5" x14ac:dyDescent="0.2">
      <c r="A3" s="110"/>
      <c r="B3" s="112" t="s">
        <v>55</v>
      </c>
      <c r="C3" s="112" t="s">
        <v>56</v>
      </c>
      <c r="D3" s="112" t="s">
        <v>6</v>
      </c>
      <c r="E3" s="112" t="s">
        <v>7</v>
      </c>
      <c r="F3" s="112" t="s">
        <v>57</v>
      </c>
      <c r="G3" s="111"/>
    </row>
    <row r="4" spans="1:7" x14ac:dyDescent="0.2">
      <c r="A4" s="110"/>
      <c r="B4" s="112">
        <v>1</v>
      </c>
      <c r="C4" s="112">
        <v>2</v>
      </c>
      <c r="D4" s="112" t="s">
        <v>58</v>
      </c>
      <c r="E4" s="112">
        <v>4</v>
      </c>
      <c r="F4" s="112">
        <v>5</v>
      </c>
      <c r="G4" s="112" t="s">
        <v>59</v>
      </c>
    </row>
    <row r="5" spans="1:7" x14ac:dyDescent="0.2">
      <c r="A5" s="113" t="s">
        <v>177</v>
      </c>
      <c r="B5" s="100">
        <v>14344215274.880001</v>
      </c>
      <c r="C5" s="100">
        <v>860904458.7900002</v>
      </c>
      <c r="D5" s="101">
        <f>B5+C5</f>
        <v>15205119733.670002</v>
      </c>
      <c r="E5" s="100">
        <v>5660505779.5299988</v>
      </c>
      <c r="F5" s="100">
        <v>5660505779.5299988</v>
      </c>
      <c r="G5" s="101">
        <f>D5-E5</f>
        <v>9544613954.1400032</v>
      </c>
    </row>
    <row r="6" spans="1:7" x14ac:dyDescent="0.2">
      <c r="A6" s="114" t="s">
        <v>178</v>
      </c>
      <c r="B6" s="101">
        <v>0</v>
      </c>
      <c r="C6" s="101">
        <v>0</v>
      </c>
      <c r="D6" s="101">
        <f>B6+C6</f>
        <v>0</v>
      </c>
      <c r="E6" s="101">
        <v>0</v>
      </c>
      <c r="F6" s="101">
        <v>0</v>
      </c>
      <c r="G6" s="101">
        <f>D6-E6</f>
        <v>0</v>
      </c>
    </row>
    <row r="7" spans="1:7" x14ac:dyDescent="0.2">
      <c r="A7" s="114" t="s">
        <v>179</v>
      </c>
      <c r="B7" s="101">
        <v>0</v>
      </c>
      <c r="C7" s="101">
        <v>0</v>
      </c>
      <c r="D7" s="101">
        <f>B7+C7</f>
        <v>0</v>
      </c>
      <c r="E7" s="101">
        <v>0</v>
      </c>
      <c r="F7" s="101">
        <v>0</v>
      </c>
      <c r="G7" s="101">
        <f>D7-E7</f>
        <v>0</v>
      </c>
    </row>
    <row r="8" spans="1:7" x14ac:dyDescent="0.2">
      <c r="A8" s="114" t="s">
        <v>180</v>
      </c>
      <c r="B8" s="101">
        <v>0</v>
      </c>
      <c r="C8" s="101">
        <v>0</v>
      </c>
      <c r="D8" s="101">
        <f>B8+C8</f>
        <v>0</v>
      </c>
      <c r="E8" s="101">
        <v>0</v>
      </c>
      <c r="F8" s="101">
        <v>0</v>
      </c>
      <c r="G8" s="101">
        <f>D8-E8</f>
        <v>0</v>
      </c>
    </row>
    <row r="9" spans="1:7" x14ac:dyDescent="0.2">
      <c r="A9" s="115" t="s">
        <v>175</v>
      </c>
      <c r="B9" s="116">
        <f>+B5+B6+B7+B8</f>
        <v>14344215274.880001</v>
      </c>
      <c r="C9" s="116">
        <f>+C5+C6+C7+C8</f>
        <v>860904458.7900002</v>
      </c>
      <c r="D9" s="116">
        <f>SUM(D5:D8)</f>
        <v>15205119733.670002</v>
      </c>
      <c r="E9" s="116">
        <f>+E5+E6+E7+E8</f>
        <v>5660505779.5299988</v>
      </c>
      <c r="F9" s="116">
        <f>+F5+F6+F7+F8</f>
        <v>5660505779.5299988</v>
      </c>
      <c r="G9" s="116">
        <f>SUM(G5:G8)</f>
        <v>9544613954.1400032</v>
      </c>
    </row>
    <row r="10" spans="1:7" ht="15.75" customHeight="1" x14ac:dyDescent="0.2">
      <c r="A10" s="117" t="s">
        <v>47</v>
      </c>
      <c r="B10" s="117"/>
      <c r="C10" s="117"/>
      <c r="D10" s="117"/>
      <c r="E10" s="117"/>
      <c r="F10" s="117"/>
      <c r="G10" s="117"/>
    </row>
    <row r="11" spans="1:7" x14ac:dyDescent="0.2">
      <c r="B11" s="118"/>
      <c r="C11" s="118"/>
      <c r="D11" s="118"/>
      <c r="E11" s="118"/>
      <c r="F11" s="118"/>
      <c r="G11" s="118"/>
    </row>
    <row r="12" spans="1:7" x14ac:dyDescent="0.2">
      <c r="B12" s="119"/>
      <c r="C12" s="119"/>
      <c r="D12" s="119"/>
      <c r="E12" s="119"/>
      <c r="F12" s="119"/>
      <c r="G12" s="119"/>
    </row>
  </sheetData>
  <mergeCells count="5">
    <mergeCell ref="A1:G1"/>
    <mergeCell ref="A2:A4"/>
    <mergeCell ref="B2:F2"/>
    <mergeCell ref="G2:G3"/>
    <mergeCell ref="A10:G10"/>
  </mergeCells>
  <printOptions horizontalCentered="1"/>
  <pageMargins left="0.78740157480314965" right="0.59055118110236227" top="0.78740157480314965" bottom="0.78740157480314965" header="0.31496062992125984" footer="0.31496062992125984"/>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F91D2-5F0D-4AE8-9F4D-FD9EB081BA79}">
  <sheetPr>
    <tabColor theme="4" tint="-0.249977111117893"/>
    <pageSetUpPr fitToPage="1"/>
  </sheetPr>
  <dimension ref="A1:G15"/>
  <sheetViews>
    <sheetView showGridLines="0" workbookViewId="0">
      <selection activeCell="B9" sqref="B9"/>
    </sheetView>
  </sheetViews>
  <sheetFormatPr baseColWidth="10" defaultColWidth="13.33203125" defaultRowHeight="12.75" x14ac:dyDescent="0.2"/>
  <cols>
    <col min="1" max="1" width="83.33203125" style="120" customWidth="1"/>
    <col min="2" max="7" width="16" style="120" customWidth="1"/>
    <col min="8" max="8" width="3.1640625" style="120" customWidth="1"/>
    <col min="9" max="9" width="13.33203125" style="120"/>
    <col min="10" max="10" width="17.33203125" style="120" bestFit="1" customWidth="1"/>
    <col min="11" max="16384" width="13.33203125" style="120"/>
  </cols>
  <sheetData>
    <row r="1" spans="1:7" ht="57.75" customHeight="1" x14ac:dyDescent="0.2">
      <c r="A1" s="106" t="s">
        <v>51</v>
      </c>
      <c r="B1" s="107"/>
      <c r="C1" s="107"/>
      <c r="D1" s="107"/>
      <c r="E1" s="107"/>
      <c r="F1" s="107"/>
      <c r="G1" s="108"/>
    </row>
    <row r="2" spans="1:7" x14ac:dyDescent="0.2">
      <c r="A2" s="110" t="s">
        <v>52</v>
      </c>
      <c r="B2" s="111" t="s">
        <v>176</v>
      </c>
      <c r="C2" s="111"/>
      <c r="D2" s="111"/>
      <c r="E2" s="111"/>
      <c r="F2" s="111"/>
      <c r="G2" s="111" t="s">
        <v>54</v>
      </c>
    </row>
    <row r="3" spans="1:7" ht="22.5" x14ac:dyDescent="0.2">
      <c r="A3" s="110"/>
      <c r="B3" s="112" t="s">
        <v>55</v>
      </c>
      <c r="C3" s="112" t="s">
        <v>56</v>
      </c>
      <c r="D3" s="112" t="s">
        <v>6</v>
      </c>
      <c r="E3" s="112" t="s">
        <v>7</v>
      </c>
      <c r="F3" s="112" t="s">
        <v>57</v>
      </c>
      <c r="G3" s="111"/>
    </row>
    <row r="4" spans="1:7" x14ac:dyDescent="0.2">
      <c r="A4" s="110"/>
      <c r="B4" s="112">
        <v>1</v>
      </c>
      <c r="C4" s="112">
        <v>2</v>
      </c>
      <c r="D4" s="112" t="s">
        <v>58</v>
      </c>
      <c r="E4" s="112">
        <v>4</v>
      </c>
      <c r="F4" s="112">
        <v>5</v>
      </c>
      <c r="G4" s="112" t="s">
        <v>59</v>
      </c>
    </row>
    <row r="5" spans="1:7" ht="21" customHeight="1" x14ac:dyDescent="0.2">
      <c r="A5" s="121" t="s">
        <v>181</v>
      </c>
      <c r="B5" s="100">
        <v>14344215274.879999</v>
      </c>
      <c r="C5" s="100">
        <v>860904458.78999996</v>
      </c>
      <c r="D5" s="101">
        <f t="shared" ref="D5:D11" si="0">B5+C5</f>
        <v>15205119733.669998</v>
      </c>
      <c r="E5" s="100">
        <v>5660505779.5299997</v>
      </c>
      <c r="F5" s="100">
        <v>5660505779.5299997</v>
      </c>
      <c r="G5" s="101">
        <f t="shared" ref="G5:G11" si="1">D5-E5</f>
        <v>9544613954.1399994</v>
      </c>
    </row>
    <row r="6" spans="1:7" ht="21" customHeight="1" x14ac:dyDescent="0.2">
      <c r="A6" s="121" t="s">
        <v>182</v>
      </c>
      <c r="B6" s="101">
        <v>0</v>
      </c>
      <c r="C6" s="101">
        <v>0</v>
      </c>
      <c r="D6" s="101">
        <f t="shared" si="0"/>
        <v>0</v>
      </c>
      <c r="E6" s="101">
        <v>0</v>
      </c>
      <c r="F6" s="101">
        <v>0</v>
      </c>
      <c r="G6" s="101">
        <f t="shared" si="1"/>
        <v>0</v>
      </c>
    </row>
    <row r="7" spans="1:7" ht="21" customHeight="1" x14ac:dyDescent="0.2">
      <c r="A7" s="122" t="s">
        <v>183</v>
      </c>
      <c r="B7" s="101">
        <v>0</v>
      </c>
      <c r="C7" s="101">
        <v>0</v>
      </c>
      <c r="D7" s="101">
        <f t="shared" si="0"/>
        <v>0</v>
      </c>
      <c r="E7" s="101">
        <v>0</v>
      </c>
      <c r="F7" s="101">
        <v>0</v>
      </c>
      <c r="G7" s="101">
        <f t="shared" si="1"/>
        <v>0</v>
      </c>
    </row>
    <row r="8" spans="1:7" ht="21" customHeight="1" x14ac:dyDescent="0.2">
      <c r="A8" s="122" t="s">
        <v>184</v>
      </c>
      <c r="B8" s="101">
        <v>0</v>
      </c>
      <c r="C8" s="101">
        <v>0</v>
      </c>
      <c r="D8" s="101">
        <f t="shared" si="0"/>
        <v>0</v>
      </c>
      <c r="E8" s="101">
        <v>0</v>
      </c>
      <c r="F8" s="101">
        <v>0</v>
      </c>
      <c r="G8" s="101">
        <f t="shared" si="1"/>
        <v>0</v>
      </c>
    </row>
    <row r="9" spans="1:7" ht="21" customHeight="1" x14ac:dyDescent="0.2">
      <c r="A9" s="122" t="s">
        <v>185</v>
      </c>
      <c r="B9" s="101">
        <v>0</v>
      </c>
      <c r="C9" s="101">
        <v>0</v>
      </c>
      <c r="D9" s="101">
        <f t="shared" si="0"/>
        <v>0</v>
      </c>
      <c r="E9" s="101">
        <v>0</v>
      </c>
      <c r="F9" s="101">
        <v>0</v>
      </c>
      <c r="G9" s="101">
        <f t="shared" si="1"/>
        <v>0</v>
      </c>
    </row>
    <row r="10" spans="1:7" ht="21" customHeight="1" x14ac:dyDescent="0.2">
      <c r="A10" s="122" t="s">
        <v>186</v>
      </c>
      <c r="B10" s="101">
        <v>0</v>
      </c>
      <c r="C10" s="101">
        <v>0</v>
      </c>
      <c r="D10" s="101">
        <f t="shared" si="0"/>
        <v>0</v>
      </c>
      <c r="E10" s="101">
        <v>0</v>
      </c>
      <c r="F10" s="101">
        <v>0</v>
      </c>
      <c r="G10" s="101">
        <f t="shared" si="1"/>
        <v>0</v>
      </c>
    </row>
    <row r="11" spans="1:7" ht="21" customHeight="1" x14ac:dyDescent="0.2">
      <c r="A11" s="122" t="s">
        <v>187</v>
      </c>
      <c r="B11" s="101">
        <v>0</v>
      </c>
      <c r="C11" s="101">
        <v>0</v>
      </c>
      <c r="D11" s="101">
        <f t="shared" si="0"/>
        <v>0</v>
      </c>
      <c r="E11" s="101">
        <v>0</v>
      </c>
      <c r="F11" s="101">
        <v>0</v>
      </c>
      <c r="G11" s="101">
        <f t="shared" si="1"/>
        <v>0</v>
      </c>
    </row>
    <row r="12" spans="1:7" x14ac:dyDescent="0.2">
      <c r="A12" s="123" t="s">
        <v>175</v>
      </c>
      <c r="B12" s="124">
        <f>SUM(B5:B11)</f>
        <v>14344215274.879999</v>
      </c>
      <c r="C12" s="124">
        <f t="shared" ref="C12:G12" si="2">SUM(C5:C11)</f>
        <v>860904458.78999996</v>
      </c>
      <c r="D12" s="124">
        <f t="shared" si="2"/>
        <v>15205119733.669998</v>
      </c>
      <c r="E12" s="124">
        <f t="shared" si="2"/>
        <v>5660505779.5299997</v>
      </c>
      <c r="F12" s="124">
        <f t="shared" si="2"/>
        <v>5660505779.5299997</v>
      </c>
      <c r="G12" s="124">
        <f t="shared" si="2"/>
        <v>9544613954.1399994</v>
      </c>
    </row>
    <row r="13" spans="1:7" ht="21" customHeight="1" x14ac:dyDescent="0.2">
      <c r="A13" s="125" t="s">
        <v>47</v>
      </c>
      <c r="B13" s="126"/>
      <c r="C13" s="126"/>
      <c r="D13" s="126"/>
      <c r="E13" s="126"/>
      <c r="F13" s="126"/>
      <c r="G13" s="126"/>
    </row>
    <row r="14" spans="1:7" x14ac:dyDescent="0.2">
      <c r="B14" s="127"/>
      <c r="C14" s="127"/>
      <c r="D14" s="127"/>
      <c r="E14" s="127"/>
      <c r="F14" s="127"/>
      <c r="G14" s="127"/>
    </row>
    <row r="15" spans="1:7" x14ac:dyDescent="0.2">
      <c r="B15" s="128"/>
      <c r="C15" s="128"/>
      <c r="D15" s="128"/>
      <c r="E15" s="128"/>
      <c r="F15" s="128"/>
      <c r="G15" s="128"/>
    </row>
  </sheetData>
  <mergeCells count="4">
    <mergeCell ref="A1:G1"/>
    <mergeCell ref="A2:A4"/>
    <mergeCell ref="B2:F2"/>
    <mergeCell ref="G2:G3"/>
  </mergeCells>
  <printOptions horizontalCentered="1"/>
  <pageMargins left="0.78740157480314965" right="0.59055118110236227" top="0.78740157480314965" bottom="0.78740157480314965" header="0.31496062992125984" footer="0.31496062992125984"/>
  <pageSetup scale="8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8FE62-5766-413C-AE0F-A7AFF4F254BA}">
  <sheetPr>
    <tabColor theme="4" tint="-0.249977111117893"/>
  </sheetPr>
  <dimension ref="A1:J18"/>
  <sheetViews>
    <sheetView showGridLines="0" workbookViewId="0">
      <selection activeCell="B9" sqref="B9"/>
    </sheetView>
  </sheetViews>
  <sheetFormatPr baseColWidth="10" defaultColWidth="12" defaultRowHeight="11.25" x14ac:dyDescent="0.2"/>
  <cols>
    <col min="1" max="1" width="47.6640625" style="157" customWidth="1"/>
    <col min="2" max="2" width="16" style="157" bestFit="1" customWidth="1"/>
    <col min="3" max="3" width="17.83203125" style="157" customWidth="1"/>
    <col min="4" max="4" width="16" style="157" bestFit="1" customWidth="1"/>
    <col min="5" max="7" width="17.6640625" style="157" bestFit="1" customWidth="1"/>
    <col min="8" max="16384" width="12" style="157"/>
  </cols>
  <sheetData>
    <row r="1" spans="1:10" ht="57.75" customHeight="1" x14ac:dyDescent="0.2">
      <c r="A1" s="154" t="s">
        <v>261</v>
      </c>
      <c r="B1" s="155"/>
      <c r="C1" s="155"/>
      <c r="D1" s="155"/>
      <c r="E1" s="155"/>
      <c r="F1" s="155"/>
      <c r="G1" s="156"/>
    </row>
    <row r="2" spans="1:10" x14ac:dyDescent="0.2">
      <c r="A2" s="158"/>
      <c r="B2" s="154" t="s">
        <v>176</v>
      </c>
      <c r="C2" s="155"/>
      <c r="D2" s="155"/>
      <c r="E2" s="155"/>
      <c r="F2" s="156"/>
      <c r="G2" s="159" t="s">
        <v>54</v>
      </c>
    </row>
    <row r="3" spans="1:10" ht="24.95" customHeight="1" x14ac:dyDescent="0.2">
      <c r="A3" s="160"/>
      <c r="B3" s="161" t="s">
        <v>55</v>
      </c>
      <c r="C3" s="161" t="s">
        <v>56</v>
      </c>
      <c r="D3" s="161" t="s">
        <v>6</v>
      </c>
      <c r="E3" s="161" t="s">
        <v>7</v>
      </c>
      <c r="F3" s="161" t="s">
        <v>57</v>
      </c>
      <c r="G3" s="162"/>
    </row>
    <row r="4" spans="1:10" x14ac:dyDescent="0.2">
      <c r="A4" s="163"/>
      <c r="B4" s="164">
        <v>1</v>
      </c>
      <c r="C4" s="164">
        <v>2</v>
      </c>
      <c r="D4" s="164" t="s">
        <v>58</v>
      </c>
      <c r="E4" s="164">
        <v>4</v>
      </c>
      <c r="F4" s="164">
        <v>5</v>
      </c>
      <c r="G4" s="164" t="s">
        <v>59</v>
      </c>
    </row>
    <row r="5" spans="1:10" ht="12.75" customHeight="1" x14ac:dyDescent="0.2">
      <c r="A5" s="165" t="s">
        <v>262</v>
      </c>
      <c r="B5" s="166">
        <v>14342428249.879999</v>
      </c>
      <c r="C5" s="166">
        <v>440139319.38999999</v>
      </c>
      <c r="D5" s="167">
        <f>B5+C5</f>
        <v>14782567569.269999</v>
      </c>
      <c r="E5" s="166">
        <v>5600661128.8000002</v>
      </c>
      <c r="F5" s="166">
        <v>5600661128.8000002</v>
      </c>
      <c r="G5" s="167">
        <f>D5-E5</f>
        <v>9181906440.4699974</v>
      </c>
    </row>
    <row r="6" spans="1:10" ht="12.75" customHeight="1" x14ac:dyDescent="0.2">
      <c r="A6" s="165" t="s">
        <v>263</v>
      </c>
      <c r="B6" s="166">
        <v>1787025</v>
      </c>
      <c r="C6" s="166">
        <v>420765139.39999998</v>
      </c>
      <c r="D6" s="167">
        <f>B6+C6</f>
        <v>422552164.39999998</v>
      </c>
      <c r="E6" s="166">
        <v>59844650.729999997</v>
      </c>
      <c r="F6" s="166">
        <v>59844650.729999997</v>
      </c>
      <c r="G6" s="167">
        <f>D6-E6</f>
        <v>362707513.66999996</v>
      </c>
    </row>
    <row r="7" spans="1:10" ht="12.75" customHeight="1" x14ac:dyDescent="0.2">
      <c r="A7" s="165" t="s">
        <v>264</v>
      </c>
      <c r="B7" s="166">
        <v>0</v>
      </c>
      <c r="C7" s="166">
        <v>0</v>
      </c>
      <c r="D7" s="101">
        <v>0</v>
      </c>
      <c r="E7" s="101">
        <v>0</v>
      </c>
      <c r="F7" s="101">
        <v>0</v>
      </c>
      <c r="G7" s="101">
        <f>+D7-E7</f>
        <v>0</v>
      </c>
    </row>
    <row r="8" spans="1:10" ht="12.75" customHeight="1" x14ac:dyDescent="0.2">
      <c r="A8" s="165" t="s">
        <v>222</v>
      </c>
      <c r="B8" s="166">
        <v>0</v>
      </c>
      <c r="C8" s="166">
        <v>0</v>
      </c>
      <c r="D8" s="101">
        <v>0</v>
      </c>
      <c r="E8" s="101">
        <v>0</v>
      </c>
      <c r="F8" s="101">
        <v>0</v>
      </c>
      <c r="G8" s="101">
        <f>+D8-E8</f>
        <v>0</v>
      </c>
      <c r="H8" s="168"/>
      <c r="I8" s="169"/>
      <c r="J8" s="169"/>
    </row>
    <row r="9" spans="1:10" ht="12.75" customHeight="1" x14ac:dyDescent="0.2">
      <c r="A9" s="165" t="s">
        <v>250</v>
      </c>
      <c r="B9" s="170">
        <v>0</v>
      </c>
      <c r="C9" s="170">
        <v>0</v>
      </c>
      <c r="D9" s="101">
        <v>0</v>
      </c>
      <c r="E9" s="101">
        <v>0</v>
      </c>
      <c r="F9" s="101">
        <v>0</v>
      </c>
      <c r="G9" s="101">
        <f>+D9-E9</f>
        <v>0</v>
      </c>
      <c r="H9" s="168"/>
      <c r="I9" s="169"/>
      <c r="J9" s="169"/>
    </row>
    <row r="10" spans="1:10" ht="12.75" customHeight="1" x14ac:dyDescent="0.2">
      <c r="A10" s="171" t="s">
        <v>175</v>
      </c>
      <c r="B10" s="172">
        <f>SUM(B5:B9)</f>
        <v>14344215274.879999</v>
      </c>
      <c r="C10" s="172">
        <f>SUM(C5:C9)</f>
        <v>860904458.78999996</v>
      </c>
      <c r="D10" s="172">
        <f>SUM(D5+D6+D7+D8+D9)</f>
        <v>15205119733.669998</v>
      </c>
      <c r="E10" s="172">
        <f>SUM(E5+E6+E7+E8+E9)</f>
        <v>5660505779.5299997</v>
      </c>
      <c r="F10" s="172">
        <f>SUM(F5+F6+F7+F8+F9)</f>
        <v>5660505779.5299997</v>
      </c>
      <c r="G10" s="172">
        <f>SUM(G5+G6+G7+G8+G9)</f>
        <v>9544613954.1399975</v>
      </c>
    </row>
    <row r="11" spans="1:10" ht="12.75" customHeight="1" x14ac:dyDescent="0.2">
      <c r="A11" s="173" t="s">
        <v>47</v>
      </c>
    </row>
    <row r="13" spans="1:10" ht="12.75" x14ac:dyDescent="0.2">
      <c r="B13" s="174"/>
      <c r="C13" s="174"/>
      <c r="D13" s="174"/>
      <c r="E13" s="174"/>
      <c r="F13" s="174"/>
      <c r="G13" s="174"/>
    </row>
    <row r="14" spans="1:10" x14ac:dyDescent="0.2">
      <c r="B14" s="175"/>
    </row>
    <row r="15" spans="1:10" x14ac:dyDescent="0.2">
      <c r="B15" s="175"/>
    </row>
    <row r="16" spans="1:10" x14ac:dyDescent="0.2">
      <c r="B16" s="175"/>
    </row>
    <row r="17" spans="2:2" x14ac:dyDescent="0.2">
      <c r="B17" s="175"/>
    </row>
    <row r="18" spans="2:2" x14ac:dyDescent="0.2">
      <c r="B18" s="175"/>
    </row>
  </sheetData>
  <sheetProtection formatCells="0" formatColumns="0" formatRows="0" autoFilter="0"/>
  <mergeCells count="5">
    <mergeCell ref="A1:G1"/>
    <mergeCell ref="A2:A4"/>
    <mergeCell ref="B2:F2"/>
    <mergeCell ref="G2:G3"/>
    <mergeCell ref="H8:J9"/>
  </mergeCells>
  <printOptions horizontalCentered="1"/>
  <pageMargins left="0.78740157480314965" right="0.59055118110236227" top="0.78740157480314965" bottom="0.78740157480314965" header="0.31496062992125984" footer="0.31496062992125984"/>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4836E-76E3-4372-A7F2-B52327442BBD}">
  <sheetPr>
    <tabColor theme="4" tint="-0.249977111117893"/>
    <pageSetUpPr fitToPage="1"/>
  </sheetPr>
  <dimension ref="A1:H78"/>
  <sheetViews>
    <sheetView showGridLines="0" zoomScale="90" zoomScaleNormal="90" workbookViewId="0">
      <selection activeCell="B9" sqref="B9"/>
    </sheetView>
  </sheetViews>
  <sheetFormatPr baseColWidth="10" defaultColWidth="25.5" defaultRowHeight="12" x14ac:dyDescent="0.2"/>
  <cols>
    <col min="1" max="1" width="6" style="132" customWidth="1"/>
    <col min="2" max="2" width="71.1640625" style="132" bestFit="1" customWidth="1"/>
    <col min="3" max="8" width="23.33203125" style="132" customWidth="1"/>
    <col min="9" max="16384" width="25.5" style="132"/>
  </cols>
  <sheetData>
    <row r="1" spans="1:8" ht="60" customHeight="1" x14ac:dyDescent="0.2">
      <c r="A1" s="129" t="s">
        <v>188</v>
      </c>
      <c r="B1" s="130"/>
      <c r="C1" s="130"/>
      <c r="D1" s="130"/>
      <c r="E1" s="130"/>
      <c r="F1" s="130"/>
      <c r="G1" s="130"/>
      <c r="H1" s="131"/>
    </row>
    <row r="2" spans="1:8" ht="12" customHeight="1" x14ac:dyDescent="0.2">
      <c r="A2" s="133" t="s">
        <v>52</v>
      </c>
      <c r="B2" s="134"/>
      <c r="C2" s="129" t="s">
        <v>176</v>
      </c>
      <c r="D2" s="130"/>
      <c r="E2" s="130"/>
      <c r="F2" s="130"/>
      <c r="G2" s="131"/>
      <c r="H2" s="135" t="s">
        <v>54</v>
      </c>
    </row>
    <row r="3" spans="1:8" ht="33" customHeight="1" x14ac:dyDescent="0.2">
      <c r="A3" s="136"/>
      <c r="B3" s="137"/>
      <c r="C3" s="138" t="s">
        <v>55</v>
      </c>
      <c r="D3" s="138" t="s">
        <v>56</v>
      </c>
      <c r="E3" s="138" t="s">
        <v>6</v>
      </c>
      <c r="F3" s="138" t="s">
        <v>7</v>
      </c>
      <c r="G3" s="138" t="s">
        <v>57</v>
      </c>
      <c r="H3" s="139"/>
    </row>
    <row r="4" spans="1:8" x14ac:dyDescent="0.2">
      <c r="A4" s="140"/>
      <c r="B4" s="141"/>
      <c r="C4" s="142">
        <v>1</v>
      </c>
      <c r="D4" s="142">
        <v>2</v>
      </c>
      <c r="E4" s="142" t="s">
        <v>58</v>
      </c>
      <c r="F4" s="142">
        <v>4</v>
      </c>
      <c r="G4" s="142">
        <v>5</v>
      </c>
      <c r="H4" s="142" t="s">
        <v>59</v>
      </c>
    </row>
    <row r="5" spans="1:8" ht="12.95" customHeight="1" x14ac:dyDescent="0.2">
      <c r="A5" s="143" t="s">
        <v>189</v>
      </c>
      <c r="B5" s="144"/>
      <c r="C5" s="145">
        <f t="shared" ref="C5:H5" si="0">SUM(C6:C12)</f>
        <v>8515232713.3800001</v>
      </c>
      <c r="D5" s="145">
        <f t="shared" si="0"/>
        <v>136369211.25</v>
      </c>
      <c r="E5" s="145">
        <f t="shared" si="0"/>
        <v>8651601924.6300011</v>
      </c>
      <c r="F5" s="145">
        <f t="shared" si="0"/>
        <v>3794151625.4399996</v>
      </c>
      <c r="G5" s="145">
        <f t="shared" si="0"/>
        <v>3794151625.4399996</v>
      </c>
      <c r="H5" s="145">
        <f t="shared" si="0"/>
        <v>4857450299.1899996</v>
      </c>
    </row>
    <row r="6" spans="1:8" ht="12.95" customHeight="1" x14ac:dyDescent="0.2">
      <c r="A6" s="146">
        <v>1100</v>
      </c>
      <c r="B6" s="147" t="s">
        <v>190</v>
      </c>
      <c r="C6" s="100">
        <v>2107786775</v>
      </c>
      <c r="D6" s="100">
        <v>13314259.189999999</v>
      </c>
      <c r="E6" s="148">
        <f>D6+C6</f>
        <v>2121101034.1900001</v>
      </c>
      <c r="F6" s="100">
        <v>1016991097.64</v>
      </c>
      <c r="G6" s="100">
        <v>1016991097.64</v>
      </c>
      <c r="H6" s="148">
        <f t="shared" ref="H6:H12" si="1">E6-F6</f>
        <v>1104109936.5500002</v>
      </c>
    </row>
    <row r="7" spans="1:8" ht="12.95" customHeight="1" x14ac:dyDescent="0.2">
      <c r="A7" s="146">
        <v>1200</v>
      </c>
      <c r="B7" s="147" t="s">
        <v>191</v>
      </c>
      <c r="C7" s="100">
        <v>1838692745.3800001</v>
      </c>
      <c r="D7" s="100">
        <v>25476575.68</v>
      </c>
      <c r="E7" s="148">
        <f t="shared" ref="E7:E70" si="2">D7+C7</f>
        <v>1864169321.0600002</v>
      </c>
      <c r="F7" s="100">
        <v>1037066955.41</v>
      </c>
      <c r="G7" s="100">
        <v>1037066955.41</v>
      </c>
      <c r="H7" s="148">
        <f t="shared" si="1"/>
        <v>827102365.65000021</v>
      </c>
    </row>
    <row r="8" spans="1:8" ht="12.95" customHeight="1" x14ac:dyDescent="0.2">
      <c r="A8" s="146">
        <v>1300</v>
      </c>
      <c r="B8" s="147" t="s">
        <v>192</v>
      </c>
      <c r="C8" s="100">
        <v>1739263361</v>
      </c>
      <c r="D8" s="100">
        <v>88040499.709999993</v>
      </c>
      <c r="E8" s="148">
        <f t="shared" si="2"/>
        <v>1827303860.71</v>
      </c>
      <c r="F8" s="100">
        <v>958340284.95000005</v>
      </c>
      <c r="G8" s="100">
        <v>958340284.95000005</v>
      </c>
      <c r="H8" s="148">
        <f t="shared" si="1"/>
        <v>868963575.75999999</v>
      </c>
    </row>
    <row r="9" spans="1:8" ht="12.95" customHeight="1" x14ac:dyDescent="0.2">
      <c r="A9" s="146">
        <v>1400</v>
      </c>
      <c r="B9" s="147" t="s">
        <v>193</v>
      </c>
      <c r="C9" s="100">
        <v>573971244</v>
      </c>
      <c r="D9" s="100">
        <v>5186032.93</v>
      </c>
      <c r="E9" s="148">
        <f t="shared" si="2"/>
        <v>579157276.92999995</v>
      </c>
      <c r="F9" s="100">
        <v>252759310.58000001</v>
      </c>
      <c r="G9" s="100">
        <v>252759310.58000001</v>
      </c>
      <c r="H9" s="148">
        <f t="shared" si="1"/>
        <v>326397966.3499999</v>
      </c>
    </row>
    <row r="10" spans="1:8" ht="12.95" customHeight="1" x14ac:dyDescent="0.2">
      <c r="A10" s="146">
        <v>1500</v>
      </c>
      <c r="B10" s="147" t="s">
        <v>194</v>
      </c>
      <c r="C10" s="100">
        <v>1797623788</v>
      </c>
      <c r="D10" s="100">
        <v>19126243.739999998</v>
      </c>
      <c r="E10" s="148">
        <f t="shared" si="2"/>
        <v>1816750031.74</v>
      </c>
      <c r="F10" s="100">
        <v>503593653.74000001</v>
      </c>
      <c r="G10" s="100">
        <v>503593653.74000001</v>
      </c>
      <c r="H10" s="148">
        <f t="shared" si="1"/>
        <v>1313156378</v>
      </c>
    </row>
    <row r="11" spans="1:8" ht="12.95" customHeight="1" x14ac:dyDescent="0.2">
      <c r="A11" s="146">
        <v>1600</v>
      </c>
      <c r="B11" s="147" t="s">
        <v>195</v>
      </c>
      <c r="C11" s="100">
        <v>264017397</v>
      </c>
      <c r="D11" s="100">
        <v>-14774400</v>
      </c>
      <c r="E11" s="148">
        <f t="shared" si="2"/>
        <v>249242997</v>
      </c>
      <c r="F11" s="100">
        <v>0</v>
      </c>
      <c r="G11" s="100">
        <v>0</v>
      </c>
      <c r="H11" s="148">
        <f t="shared" si="1"/>
        <v>249242997</v>
      </c>
    </row>
    <row r="12" spans="1:8" ht="12.95" customHeight="1" x14ac:dyDescent="0.2">
      <c r="A12" s="146">
        <v>1700</v>
      </c>
      <c r="B12" s="147" t="s">
        <v>196</v>
      </c>
      <c r="C12" s="100">
        <v>193877403</v>
      </c>
      <c r="D12" s="100">
        <v>0</v>
      </c>
      <c r="E12" s="148">
        <f t="shared" si="2"/>
        <v>193877403</v>
      </c>
      <c r="F12" s="100">
        <v>25400323.120000001</v>
      </c>
      <c r="G12" s="100">
        <v>25400323.120000001</v>
      </c>
      <c r="H12" s="148">
        <f t="shared" si="1"/>
        <v>168477079.88</v>
      </c>
    </row>
    <row r="13" spans="1:8" ht="12.95" customHeight="1" x14ac:dyDescent="0.2">
      <c r="A13" s="143" t="s">
        <v>197</v>
      </c>
      <c r="B13" s="144"/>
      <c r="C13" s="145">
        <f t="shared" ref="C13:H13" si="3">SUM(C14:C22)</f>
        <v>2663631550.5599999</v>
      </c>
      <c r="D13" s="145">
        <f t="shared" si="3"/>
        <v>89025950.719999999</v>
      </c>
      <c r="E13" s="145">
        <f t="shared" si="2"/>
        <v>2752657501.2799997</v>
      </c>
      <c r="F13" s="145">
        <f t="shared" si="3"/>
        <v>688044947.24000001</v>
      </c>
      <c r="G13" s="145">
        <f t="shared" si="3"/>
        <v>688044947.24000001</v>
      </c>
      <c r="H13" s="145">
        <f t="shared" si="3"/>
        <v>2064612554.0399997</v>
      </c>
    </row>
    <row r="14" spans="1:8" ht="23.45" customHeight="1" x14ac:dyDescent="0.2">
      <c r="A14" s="146">
        <v>2100</v>
      </c>
      <c r="B14" s="147" t="s">
        <v>198</v>
      </c>
      <c r="C14" s="100">
        <v>113275846</v>
      </c>
      <c r="D14" s="100">
        <v>-1384966.78</v>
      </c>
      <c r="E14" s="148">
        <f t="shared" si="2"/>
        <v>111890879.22</v>
      </c>
      <c r="F14" s="100">
        <v>38263481.82</v>
      </c>
      <c r="G14" s="100">
        <v>38263481.82</v>
      </c>
      <c r="H14" s="148">
        <f t="shared" ref="H14:H22" si="4">E14-F14</f>
        <v>73627397.400000006</v>
      </c>
    </row>
    <row r="15" spans="1:8" ht="12.95" customHeight="1" x14ac:dyDescent="0.2">
      <c r="A15" s="146">
        <v>2200</v>
      </c>
      <c r="B15" s="147" t="s">
        <v>199</v>
      </c>
      <c r="C15" s="100">
        <v>91667562</v>
      </c>
      <c r="D15" s="100">
        <v>-5297411.5</v>
      </c>
      <c r="E15" s="148">
        <f t="shared" si="2"/>
        <v>86370150.5</v>
      </c>
      <c r="F15" s="100">
        <v>44254341.439999998</v>
      </c>
      <c r="G15" s="100">
        <v>44254341.439999998</v>
      </c>
      <c r="H15" s="148">
        <f t="shared" si="4"/>
        <v>42115809.060000002</v>
      </c>
    </row>
    <row r="16" spans="1:8" ht="12.95" customHeight="1" x14ac:dyDescent="0.2">
      <c r="A16" s="146">
        <v>2300</v>
      </c>
      <c r="B16" s="147" t="s">
        <v>200</v>
      </c>
      <c r="C16" s="100">
        <v>16777</v>
      </c>
      <c r="D16" s="100">
        <v>-15000</v>
      </c>
      <c r="E16" s="148">
        <f t="shared" si="2"/>
        <v>1777</v>
      </c>
      <c r="F16" s="100">
        <v>0</v>
      </c>
      <c r="G16" s="100">
        <v>0</v>
      </c>
      <c r="H16" s="148">
        <f t="shared" si="4"/>
        <v>1777</v>
      </c>
    </row>
    <row r="17" spans="1:8" ht="12.95" customHeight="1" x14ac:dyDescent="0.2">
      <c r="A17" s="146">
        <v>2400</v>
      </c>
      <c r="B17" s="147" t="s">
        <v>201</v>
      </c>
      <c r="C17" s="100">
        <v>5560589</v>
      </c>
      <c r="D17" s="100">
        <v>1613454.02</v>
      </c>
      <c r="E17" s="148">
        <f t="shared" si="2"/>
        <v>7174043.0199999996</v>
      </c>
      <c r="F17" s="100">
        <v>1740394.05</v>
      </c>
      <c r="G17" s="100">
        <v>1740394.05</v>
      </c>
      <c r="H17" s="148">
        <f t="shared" si="4"/>
        <v>5433648.9699999997</v>
      </c>
    </row>
    <row r="18" spans="1:8" ht="12.95" customHeight="1" x14ac:dyDescent="0.2">
      <c r="A18" s="146">
        <v>2500</v>
      </c>
      <c r="B18" s="147" t="s">
        <v>202</v>
      </c>
      <c r="C18" s="100">
        <v>2255017046.8800001</v>
      </c>
      <c r="D18" s="100">
        <v>45165031.329999998</v>
      </c>
      <c r="E18" s="148">
        <f t="shared" si="2"/>
        <v>2300182078.21</v>
      </c>
      <c r="F18" s="100">
        <v>499577955.88</v>
      </c>
      <c r="G18" s="100">
        <v>499577955.88</v>
      </c>
      <c r="H18" s="148">
        <f t="shared" si="4"/>
        <v>1800604122.3299999</v>
      </c>
    </row>
    <row r="19" spans="1:8" ht="12.95" customHeight="1" x14ac:dyDescent="0.2">
      <c r="A19" s="146">
        <v>2600</v>
      </c>
      <c r="B19" s="147" t="s">
        <v>203</v>
      </c>
      <c r="C19" s="100">
        <v>66097359.68</v>
      </c>
      <c r="D19" s="100">
        <v>5455915.7800000003</v>
      </c>
      <c r="E19" s="148">
        <f t="shared" si="2"/>
        <v>71553275.459999993</v>
      </c>
      <c r="F19" s="100">
        <v>30426148.579999998</v>
      </c>
      <c r="G19" s="100">
        <v>30426148.579999998</v>
      </c>
      <c r="H19" s="148">
        <f t="shared" si="4"/>
        <v>41127126.879999995</v>
      </c>
    </row>
    <row r="20" spans="1:8" ht="12.95" customHeight="1" x14ac:dyDescent="0.2">
      <c r="A20" s="146">
        <v>2700</v>
      </c>
      <c r="B20" s="147" t="s">
        <v>204</v>
      </c>
      <c r="C20" s="100">
        <v>91309685</v>
      </c>
      <c r="D20" s="100">
        <v>42742640.880000003</v>
      </c>
      <c r="E20" s="148">
        <f t="shared" si="2"/>
        <v>134052325.88</v>
      </c>
      <c r="F20" s="100">
        <v>63536478.030000001</v>
      </c>
      <c r="G20" s="100">
        <v>63536478.030000001</v>
      </c>
      <c r="H20" s="148">
        <f t="shared" si="4"/>
        <v>70515847.849999994</v>
      </c>
    </row>
    <row r="21" spans="1:8" ht="12.95" customHeight="1" x14ac:dyDescent="0.2">
      <c r="A21" s="146">
        <v>2800</v>
      </c>
      <c r="B21" s="147" t="s">
        <v>205</v>
      </c>
      <c r="C21" s="100">
        <v>0</v>
      </c>
      <c r="D21" s="100">
        <v>0</v>
      </c>
      <c r="E21" s="148">
        <f t="shared" si="2"/>
        <v>0</v>
      </c>
      <c r="F21" s="100">
        <v>0</v>
      </c>
      <c r="G21" s="100">
        <v>0</v>
      </c>
      <c r="H21" s="148">
        <f t="shared" si="4"/>
        <v>0</v>
      </c>
    </row>
    <row r="22" spans="1:8" ht="12.95" customHeight="1" x14ac:dyDescent="0.2">
      <c r="A22" s="146">
        <v>2900</v>
      </c>
      <c r="B22" s="147" t="s">
        <v>206</v>
      </c>
      <c r="C22" s="100">
        <v>40686685</v>
      </c>
      <c r="D22" s="100">
        <v>746286.99</v>
      </c>
      <c r="E22" s="148">
        <f t="shared" si="2"/>
        <v>41432971.990000002</v>
      </c>
      <c r="F22" s="100">
        <v>10246147.439999999</v>
      </c>
      <c r="G22" s="100">
        <v>10246147.439999999</v>
      </c>
      <c r="H22" s="148">
        <f t="shared" si="4"/>
        <v>31186824.550000004</v>
      </c>
    </row>
    <row r="23" spans="1:8" ht="12.95" customHeight="1" x14ac:dyDescent="0.2">
      <c r="A23" s="143" t="s">
        <v>207</v>
      </c>
      <c r="B23" s="144"/>
      <c r="C23" s="145">
        <f t="shared" ref="C23:H23" si="5">SUM(C24:C32)</f>
        <v>3083458369.9400001</v>
      </c>
      <c r="D23" s="145">
        <f t="shared" si="5"/>
        <v>215012938.41999999</v>
      </c>
      <c r="E23" s="145">
        <f t="shared" si="2"/>
        <v>3298471308.3600001</v>
      </c>
      <c r="F23" s="145">
        <f t="shared" si="5"/>
        <v>1118414556.1199999</v>
      </c>
      <c r="G23" s="145">
        <f t="shared" si="5"/>
        <v>1118414556.1199999</v>
      </c>
      <c r="H23" s="145">
        <f t="shared" si="5"/>
        <v>2180056752.2399998</v>
      </c>
    </row>
    <row r="24" spans="1:8" ht="12.95" customHeight="1" x14ac:dyDescent="0.2">
      <c r="A24" s="146">
        <v>3100</v>
      </c>
      <c r="B24" s="147" t="s">
        <v>208</v>
      </c>
      <c r="C24" s="100">
        <v>145663929</v>
      </c>
      <c r="D24" s="100">
        <v>10430235.26</v>
      </c>
      <c r="E24" s="148">
        <f t="shared" si="2"/>
        <v>156094164.25999999</v>
      </c>
      <c r="F24" s="100">
        <v>66112912.909999996</v>
      </c>
      <c r="G24" s="100">
        <v>66112912.909999996</v>
      </c>
      <c r="H24" s="148">
        <f t="shared" ref="H24:H32" si="6">E24-F24</f>
        <v>89981251.349999994</v>
      </c>
    </row>
    <row r="25" spans="1:8" ht="12.95" customHeight="1" x14ac:dyDescent="0.2">
      <c r="A25" s="146">
        <v>3200</v>
      </c>
      <c r="B25" s="147" t="s">
        <v>209</v>
      </c>
      <c r="C25" s="100">
        <v>20720361</v>
      </c>
      <c r="D25" s="100">
        <v>662118.84</v>
      </c>
      <c r="E25" s="148">
        <f t="shared" si="2"/>
        <v>21382479.84</v>
      </c>
      <c r="F25" s="100">
        <v>7014139.4400000004</v>
      </c>
      <c r="G25" s="100">
        <v>7014139.4400000004</v>
      </c>
      <c r="H25" s="148">
        <f t="shared" si="6"/>
        <v>14368340.399999999</v>
      </c>
    </row>
    <row r="26" spans="1:8" ht="12.95" customHeight="1" x14ac:dyDescent="0.2">
      <c r="A26" s="146">
        <v>3300</v>
      </c>
      <c r="B26" s="147" t="s">
        <v>210</v>
      </c>
      <c r="C26" s="100">
        <v>1069163629</v>
      </c>
      <c r="D26" s="100">
        <v>100323547.86</v>
      </c>
      <c r="E26" s="148">
        <f t="shared" si="2"/>
        <v>1169487176.8599999</v>
      </c>
      <c r="F26" s="100">
        <v>512555344.26999998</v>
      </c>
      <c r="G26" s="100">
        <v>512555344.26999998</v>
      </c>
      <c r="H26" s="148">
        <f t="shared" si="6"/>
        <v>656931832.58999991</v>
      </c>
    </row>
    <row r="27" spans="1:8" ht="12.95" customHeight="1" x14ac:dyDescent="0.2">
      <c r="A27" s="146">
        <v>3400</v>
      </c>
      <c r="B27" s="147" t="s">
        <v>211</v>
      </c>
      <c r="C27" s="100">
        <v>458257843</v>
      </c>
      <c r="D27" s="100">
        <v>46643240.810000002</v>
      </c>
      <c r="E27" s="148">
        <f t="shared" si="2"/>
        <v>504901083.81</v>
      </c>
      <c r="F27" s="100">
        <v>95881468.359999999</v>
      </c>
      <c r="G27" s="100">
        <v>95881468.359999999</v>
      </c>
      <c r="H27" s="148">
        <f t="shared" si="6"/>
        <v>409019615.44999999</v>
      </c>
    </row>
    <row r="28" spans="1:8" ht="12.95" customHeight="1" x14ac:dyDescent="0.2">
      <c r="A28" s="146">
        <v>3500</v>
      </c>
      <c r="B28" s="147" t="s">
        <v>212</v>
      </c>
      <c r="C28" s="100">
        <v>1111240684</v>
      </c>
      <c r="D28" s="100">
        <v>20331432.620000001</v>
      </c>
      <c r="E28" s="148">
        <f t="shared" si="2"/>
        <v>1131572116.6199999</v>
      </c>
      <c r="F28" s="100">
        <v>320838183.13999999</v>
      </c>
      <c r="G28" s="100">
        <v>320838183.13999999</v>
      </c>
      <c r="H28" s="148">
        <f t="shared" si="6"/>
        <v>810733933.4799999</v>
      </c>
    </row>
    <row r="29" spans="1:8" ht="12.95" customHeight="1" x14ac:dyDescent="0.2">
      <c r="A29" s="146">
        <v>3600</v>
      </c>
      <c r="B29" s="147" t="s">
        <v>213</v>
      </c>
      <c r="C29" s="100">
        <v>17484698.879999999</v>
      </c>
      <c r="D29" s="100">
        <v>24612815.600000001</v>
      </c>
      <c r="E29" s="148">
        <f t="shared" si="2"/>
        <v>42097514.480000004</v>
      </c>
      <c r="F29" s="100">
        <v>9841643.9299999997</v>
      </c>
      <c r="G29" s="100">
        <v>9841643.9299999997</v>
      </c>
      <c r="H29" s="148">
        <f t="shared" si="6"/>
        <v>32255870.550000004</v>
      </c>
    </row>
    <row r="30" spans="1:8" ht="12.95" customHeight="1" x14ac:dyDescent="0.2">
      <c r="A30" s="146">
        <v>3700</v>
      </c>
      <c r="B30" s="147" t="s">
        <v>214</v>
      </c>
      <c r="C30" s="100">
        <v>3507545</v>
      </c>
      <c r="D30" s="100">
        <v>4217481.83</v>
      </c>
      <c r="E30" s="148">
        <f t="shared" si="2"/>
        <v>7725026.8300000001</v>
      </c>
      <c r="F30" s="100">
        <v>2914538.07</v>
      </c>
      <c r="G30" s="100">
        <v>2914538.07</v>
      </c>
      <c r="H30" s="148">
        <f t="shared" si="6"/>
        <v>4810488.76</v>
      </c>
    </row>
    <row r="31" spans="1:8" ht="12.95" customHeight="1" x14ac:dyDescent="0.2">
      <c r="A31" s="146">
        <v>3800</v>
      </c>
      <c r="B31" s="147" t="s">
        <v>215</v>
      </c>
      <c r="C31" s="100">
        <v>6267997.1900000004</v>
      </c>
      <c r="D31" s="100">
        <v>7449270.9800000004</v>
      </c>
      <c r="E31" s="148">
        <f t="shared" si="2"/>
        <v>13717268.170000002</v>
      </c>
      <c r="F31" s="100">
        <v>1148565.01</v>
      </c>
      <c r="G31" s="100">
        <v>1148565.01</v>
      </c>
      <c r="H31" s="148">
        <f t="shared" si="6"/>
        <v>12568703.160000002</v>
      </c>
    </row>
    <row r="32" spans="1:8" ht="12.95" customHeight="1" x14ac:dyDescent="0.2">
      <c r="A32" s="146">
        <v>3900</v>
      </c>
      <c r="B32" s="147" t="s">
        <v>216</v>
      </c>
      <c r="C32" s="100">
        <v>251151682.87</v>
      </c>
      <c r="D32" s="100">
        <v>342794.62</v>
      </c>
      <c r="E32" s="148">
        <f t="shared" si="2"/>
        <v>251494477.49000001</v>
      </c>
      <c r="F32" s="100">
        <v>102107760.98999999</v>
      </c>
      <c r="G32" s="100">
        <v>102107760.98999999</v>
      </c>
      <c r="H32" s="148">
        <f t="shared" si="6"/>
        <v>149386716.5</v>
      </c>
    </row>
    <row r="33" spans="1:8" ht="12.95" customHeight="1" x14ac:dyDescent="0.2">
      <c r="A33" s="143" t="s">
        <v>217</v>
      </c>
      <c r="B33" s="144"/>
      <c r="C33" s="145">
        <f t="shared" ref="C33:H33" si="7">SUM(C34:C42)</f>
        <v>1398761</v>
      </c>
      <c r="D33" s="145">
        <f t="shared" si="7"/>
        <v>-268781</v>
      </c>
      <c r="E33" s="145">
        <f t="shared" si="2"/>
        <v>1129980</v>
      </c>
      <c r="F33" s="145">
        <f t="shared" si="7"/>
        <v>50000</v>
      </c>
      <c r="G33" s="145">
        <f t="shared" si="7"/>
        <v>50000</v>
      </c>
      <c r="H33" s="145">
        <f t="shared" si="7"/>
        <v>1079980</v>
      </c>
    </row>
    <row r="34" spans="1:8" ht="12.95" customHeight="1" x14ac:dyDescent="0.2">
      <c r="A34" s="146">
        <v>4100</v>
      </c>
      <c r="B34" s="147" t="s">
        <v>218</v>
      </c>
      <c r="C34" s="100">
        <v>0</v>
      </c>
      <c r="D34" s="100">
        <v>0</v>
      </c>
      <c r="E34" s="148">
        <f t="shared" si="2"/>
        <v>0</v>
      </c>
      <c r="F34" s="149">
        <v>0</v>
      </c>
      <c r="G34" s="149">
        <v>0</v>
      </c>
      <c r="H34" s="148">
        <f t="shared" ref="H34:H42" si="8">E34-F34</f>
        <v>0</v>
      </c>
    </row>
    <row r="35" spans="1:8" ht="12.95" customHeight="1" x14ac:dyDescent="0.2">
      <c r="A35" s="146">
        <v>4200</v>
      </c>
      <c r="B35" s="147" t="s">
        <v>219</v>
      </c>
      <c r="C35" s="100">
        <v>0</v>
      </c>
      <c r="D35" s="100">
        <v>0</v>
      </c>
      <c r="E35" s="148">
        <f t="shared" si="2"/>
        <v>0</v>
      </c>
      <c r="F35" s="149">
        <v>0</v>
      </c>
      <c r="G35" s="149">
        <v>0</v>
      </c>
      <c r="H35" s="148">
        <f t="shared" si="8"/>
        <v>0</v>
      </c>
    </row>
    <row r="36" spans="1:8" ht="12.95" customHeight="1" x14ac:dyDescent="0.2">
      <c r="A36" s="146">
        <v>4300</v>
      </c>
      <c r="B36" s="147" t="s">
        <v>220</v>
      </c>
      <c r="C36" s="100">
        <v>581761</v>
      </c>
      <c r="D36" s="100">
        <v>-91000</v>
      </c>
      <c r="E36" s="148">
        <f t="shared" si="2"/>
        <v>490761</v>
      </c>
      <c r="F36" s="149">
        <v>0</v>
      </c>
      <c r="G36" s="149">
        <v>0</v>
      </c>
      <c r="H36" s="148">
        <f t="shared" si="8"/>
        <v>490761</v>
      </c>
    </row>
    <row r="37" spans="1:8" ht="12.95" customHeight="1" x14ac:dyDescent="0.2">
      <c r="A37" s="146">
        <v>4400</v>
      </c>
      <c r="B37" s="147" t="s">
        <v>221</v>
      </c>
      <c r="C37" s="100">
        <v>817000</v>
      </c>
      <c r="D37" s="100">
        <v>-177781</v>
      </c>
      <c r="E37" s="148">
        <f t="shared" si="2"/>
        <v>639219</v>
      </c>
      <c r="F37" s="100">
        <v>50000</v>
      </c>
      <c r="G37" s="100">
        <v>50000</v>
      </c>
      <c r="H37" s="148">
        <f t="shared" si="8"/>
        <v>589219</v>
      </c>
    </row>
    <row r="38" spans="1:8" ht="12.95" customHeight="1" x14ac:dyDescent="0.2">
      <c r="A38" s="146">
        <v>4500</v>
      </c>
      <c r="B38" s="147" t="s">
        <v>222</v>
      </c>
      <c r="C38" s="100">
        <v>0</v>
      </c>
      <c r="D38" s="100">
        <v>0</v>
      </c>
      <c r="E38" s="148">
        <f t="shared" si="2"/>
        <v>0</v>
      </c>
      <c r="F38" s="149">
        <v>0</v>
      </c>
      <c r="G38" s="149">
        <v>0</v>
      </c>
      <c r="H38" s="148">
        <f t="shared" si="8"/>
        <v>0</v>
      </c>
    </row>
    <row r="39" spans="1:8" ht="12.95" customHeight="1" x14ac:dyDescent="0.2">
      <c r="A39" s="146">
        <v>4600</v>
      </c>
      <c r="B39" s="147" t="s">
        <v>223</v>
      </c>
      <c r="C39" s="100">
        <v>0</v>
      </c>
      <c r="D39" s="100">
        <v>0</v>
      </c>
      <c r="E39" s="148">
        <f t="shared" si="2"/>
        <v>0</v>
      </c>
      <c r="F39" s="149">
        <v>0</v>
      </c>
      <c r="G39" s="149">
        <v>0</v>
      </c>
      <c r="H39" s="148">
        <f t="shared" si="8"/>
        <v>0</v>
      </c>
    </row>
    <row r="40" spans="1:8" ht="12.95" customHeight="1" x14ac:dyDescent="0.2">
      <c r="A40" s="146">
        <v>4700</v>
      </c>
      <c r="B40" s="147" t="s">
        <v>224</v>
      </c>
      <c r="C40" s="100">
        <v>0</v>
      </c>
      <c r="D40" s="100">
        <v>0</v>
      </c>
      <c r="E40" s="148">
        <f t="shared" si="2"/>
        <v>0</v>
      </c>
      <c r="F40" s="149">
        <v>0</v>
      </c>
      <c r="G40" s="149">
        <v>0</v>
      </c>
      <c r="H40" s="148">
        <f t="shared" si="8"/>
        <v>0</v>
      </c>
    </row>
    <row r="41" spans="1:8" ht="12.95" customHeight="1" x14ac:dyDescent="0.2">
      <c r="A41" s="146">
        <v>4800</v>
      </c>
      <c r="B41" s="147" t="s">
        <v>225</v>
      </c>
      <c r="C41" s="100">
        <v>0</v>
      </c>
      <c r="D41" s="100">
        <v>0</v>
      </c>
      <c r="E41" s="148">
        <f t="shared" si="2"/>
        <v>0</v>
      </c>
      <c r="F41" s="149">
        <v>0</v>
      </c>
      <c r="G41" s="149">
        <v>0</v>
      </c>
      <c r="H41" s="148">
        <f t="shared" si="8"/>
        <v>0</v>
      </c>
    </row>
    <row r="42" spans="1:8" ht="12.95" customHeight="1" x14ac:dyDescent="0.2">
      <c r="A42" s="146">
        <v>4900</v>
      </c>
      <c r="B42" s="147" t="s">
        <v>226</v>
      </c>
      <c r="C42" s="100">
        <v>0</v>
      </c>
      <c r="D42" s="100">
        <v>0</v>
      </c>
      <c r="E42" s="148">
        <f t="shared" si="2"/>
        <v>0</v>
      </c>
      <c r="F42" s="149">
        <v>0</v>
      </c>
      <c r="G42" s="149">
        <v>0</v>
      </c>
      <c r="H42" s="148">
        <f t="shared" si="8"/>
        <v>0</v>
      </c>
    </row>
    <row r="43" spans="1:8" ht="12.95" customHeight="1" x14ac:dyDescent="0.2">
      <c r="A43" s="143" t="s">
        <v>227</v>
      </c>
      <c r="B43" s="144"/>
      <c r="C43" s="145">
        <f t="shared" ref="C43:H43" si="9">SUM(C44:C52)</f>
        <v>1787025</v>
      </c>
      <c r="D43" s="145">
        <f t="shared" si="9"/>
        <v>72990928.799999997</v>
      </c>
      <c r="E43" s="145">
        <f t="shared" si="2"/>
        <v>74777953.799999997</v>
      </c>
      <c r="F43" s="145">
        <f t="shared" si="9"/>
        <v>29574367.68</v>
      </c>
      <c r="G43" s="145">
        <f t="shared" si="9"/>
        <v>29574367.68</v>
      </c>
      <c r="H43" s="145">
        <f t="shared" si="9"/>
        <v>45203586.119999997</v>
      </c>
    </row>
    <row r="44" spans="1:8" ht="12.95" customHeight="1" x14ac:dyDescent="0.2">
      <c r="A44" s="146">
        <v>5100</v>
      </c>
      <c r="B44" s="147" t="s">
        <v>228</v>
      </c>
      <c r="C44" s="100">
        <v>1687025</v>
      </c>
      <c r="D44" s="100">
        <v>6615932.1299999999</v>
      </c>
      <c r="E44" s="148">
        <f t="shared" si="2"/>
        <v>8302957.1299999999</v>
      </c>
      <c r="F44" s="100">
        <v>3832556.17</v>
      </c>
      <c r="G44" s="100">
        <v>3832556.17</v>
      </c>
      <c r="H44" s="148">
        <f t="shared" ref="H44:H52" si="10">E44-F44</f>
        <v>4470400.96</v>
      </c>
    </row>
    <row r="45" spans="1:8" ht="12.95" customHeight="1" x14ac:dyDescent="0.2">
      <c r="A45" s="146">
        <v>5200</v>
      </c>
      <c r="B45" s="147" t="s">
        <v>229</v>
      </c>
      <c r="C45" s="100">
        <v>100000</v>
      </c>
      <c r="D45" s="100">
        <v>218736.42</v>
      </c>
      <c r="E45" s="148">
        <f t="shared" si="2"/>
        <v>318736.42000000004</v>
      </c>
      <c r="F45" s="100">
        <v>0</v>
      </c>
      <c r="G45" s="100">
        <v>0</v>
      </c>
      <c r="H45" s="148">
        <f t="shared" si="10"/>
        <v>318736.42000000004</v>
      </c>
    </row>
    <row r="46" spans="1:8" ht="12.95" customHeight="1" x14ac:dyDescent="0.2">
      <c r="A46" s="146">
        <v>5300</v>
      </c>
      <c r="B46" s="147" t="s">
        <v>230</v>
      </c>
      <c r="C46" s="100">
        <v>0</v>
      </c>
      <c r="D46" s="100">
        <v>57774875.960000001</v>
      </c>
      <c r="E46" s="148">
        <f t="shared" si="2"/>
        <v>57774875.960000001</v>
      </c>
      <c r="F46" s="100">
        <v>25386092.34</v>
      </c>
      <c r="G46" s="100">
        <v>25386092.34</v>
      </c>
      <c r="H46" s="148">
        <f t="shared" si="10"/>
        <v>32388783.620000001</v>
      </c>
    </row>
    <row r="47" spans="1:8" ht="12.95" customHeight="1" x14ac:dyDescent="0.2">
      <c r="A47" s="146">
        <v>5400</v>
      </c>
      <c r="B47" s="147" t="s">
        <v>231</v>
      </c>
      <c r="C47" s="100">
        <v>0</v>
      </c>
      <c r="D47" s="100">
        <v>0</v>
      </c>
      <c r="E47" s="148">
        <f t="shared" si="2"/>
        <v>0</v>
      </c>
      <c r="F47" s="100">
        <v>0</v>
      </c>
      <c r="G47" s="100">
        <v>0</v>
      </c>
      <c r="H47" s="148">
        <f t="shared" si="10"/>
        <v>0</v>
      </c>
    </row>
    <row r="48" spans="1:8" ht="12.95" customHeight="1" x14ac:dyDescent="0.2">
      <c r="A48" s="146">
        <v>5500</v>
      </c>
      <c r="B48" s="147" t="s">
        <v>232</v>
      </c>
      <c r="C48" s="100">
        <v>0</v>
      </c>
      <c r="D48" s="100">
        <v>0</v>
      </c>
      <c r="E48" s="148">
        <f t="shared" si="2"/>
        <v>0</v>
      </c>
      <c r="F48" s="100">
        <v>0</v>
      </c>
      <c r="G48" s="100">
        <v>0</v>
      </c>
      <c r="H48" s="148">
        <f t="shared" si="10"/>
        <v>0</v>
      </c>
    </row>
    <row r="49" spans="1:8" ht="12.95" customHeight="1" x14ac:dyDescent="0.2">
      <c r="A49" s="146">
        <v>5600</v>
      </c>
      <c r="B49" s="147" t="s">
        <v>233</v>
      </c>
      <c r="C49" s="100">
        <v>0</v>
      </c>
      <c r="D49" s="100">
        <v>8376384.29</v>
      </c>
      <c r="E49" s="148">
        <f t="shared" si="2"/>
        <v>8376384.29</v>
      </c>
      <c r="F49" s="100">
        <v>355719.17</v>
      </c>
      <c r="G49" s="100">
        <v>355719.17</v>
      </c>
      <c r="H49" s="148">
        <f t="shared" si="10"/>
        <v>8020665.1200000001</v>
      </c>
    </row>
    <row r="50" spans="1:8" ht="12.95" customHeight="1" x14ac:dyDescent="0.2">
      <c r="A50" s="146">
        <v>5700</v>
      </c>
      <c r="B50" s="147" t="s">
        <v>234</v>
      </c>
      <c r="C50" s="100">
        <v>0</v>
      </c>
      <c r="D50" s="100">
        <v>0</v>
      </c>
      <c r="E50" s="148">
        <f t="shared" si="2"/>
        <v>0</v>
      </c>
      <c r="F50" s="100">
        <v>0</v>
      </c>
      <c r="G50" s="100">
        <v>0</v>
      </c>
      <c r="H50" s="148">
        <f t="shared" si="10"/>
        <v>0</v>
      </c>
    </row>
    <row r="51" spans="1:8" ht="12.95" customHeight="1" x14ac:dyDescent="0.2">
      <c r="A51" s="146">
        <v>5800</v>
      </c>
      <c r="B51" s="147" t="s">
        <v>235</v>
      </c>
      <c r="C51" s="100">
        <v>0</v>
      </c>
      <c r="D51" s="100">
        <v>0</v>
      </c>
      <c r="E51" s="148">
        <f t="shared" si="2"/>
        <v>0</v>
      </c>
      <c r="F51" s="100">
        <v>0</v>
      </c>
      <c r="G51" s="100">
        <v>0</v>
      </c>
      <c r="H51" s="148">
        <f t="shared" si="10"/>
        <v>0</v>
      </c>
    </row>
    <row r="52" spans="1:8" ht="12.95" customHeight="1" x14ac:dyDescent="0.2">
      <c r="A52" s="146">
        <v>5900</v>
      </c>
      <c r="B52" s="147" t="s">
        <v>236</v>
      </c>
      <c r="C52" s="100">
        <v>0</v>
      </c>
      <c r="D52" s="100">
        <v>5000</v>
      </c>
      <c r="E52" s="148">
        <f t="shared" si="2"/>
        <v>5000</v>
      </c>
      <c r="F52" s="100">
        <v>0</v>
      </c>
      <c r="G52" s="100">
        <v>0</v>
      </c>
      <c r="H52" s="148">
        <f t="shared" si="10"/>
        <v>5000</v>
      </c>
    </row>
    <row r="53" spans="1:8" ht="12.95" customHeight="1" x14ac:dyDescent="0.2">
      <c r="A53" s="143" t="s">
        <v>237</v>
      </c>
      <c r="B53" s="144"/>
      <c r="C53" s="145">
        <f t="shared" ref="C53:H53" si="11">SUM(C54:C56)</f>
        <v>0</v>
      </c>
      <c r="D53" s="145">
        <f t="shared" si="11"/>
        <v>347774210.60000002</v>
      </c>
      <c r="E53" s="145">
        <f t="shared" si="2"/>
        <v>347774210.60000002</v>
      </c>
      <c r="F53" s="145">
        <f t="shared" si="11"/>
        <v>30270283.050000001</v>
      </c>
      <c r="G53" s="145">
        <f t="shared" si="11"/>
        <v>30270283.050000001</v>
      </c>
      <c r="H53" s="145">
        <f t="shared" si="11"/>
        <v>317503927.55000001</v>
      </c>
    </row>
    <row r="54" spans="1:8" ht="12.95" customHeight="1" x14ac:dyDescent="0.2">
      <c r="A54" s="146">
        <v>6100</v>
      </c>
      <c r="B54" s="147" t="s">
        <v>238</v>
      </c>
      <c r="C54" s="100">
        <v>0</v>
      </c>
      <c r="D54" s="100">
        <v>0</v>
      </c>
      <c r="E54" s="148">
        <f t="shared" si="2"/>
        <v>0</v>
      </c>
      <c r="F54" s="100">
        <v>0</v>
      </c>
      <c r="G54" s="100">
        <v>0</v>
      </c>
      <c r="H54" s="148">
        <f>E54-F54</f>
        <v>0</v>
      </c>
    </row>
    <row r="55" spans="1:8" ht="12.95" customHeight="1" x14ac:dyDescent="0.2">
      <c r="A55" s="146">
        <v>6200</v>
      </c>
      <c r="B55" s="147" t="s">
        <v>239</v>
      </c>
      <c r="C55" s="100">
        <v>0</v>
      </c>
      <c r="D55" s="100">
        <v>347774210.60000002</v>
      </c>
      <c r="E55" s="148">
        <f t="shared" si="2"/>
        <v>347774210.60000002</v>
      </c>
      <c r="F55" s="100">
        <v>30270283.050000001</v>
      </c>
      <c r="G55" s="100">
        <v>30270283.050000001</v>
      </c>
      <c r="H55" s="148">
        <f>E55-F55</f>
        <v>317503927.55000001</v>
      </c>
    </row>
    <row r="56" spans="1:8" ht="12.95" customHeight="1" x14ac:dyDescent="0.2">
      <c r="A56" s="146">
        <v>6300</v>
      </c>
      <c r="B56" s="147" t="s">
        <v>240</v>
      </c>
      <c r="C56" s="100">
        <v>0</v>
      </c>
      <c r="D56" s="100">
        <v>0</v>
      </c>
      <c r="E56" s="148">
        <f t="shared" si="2"/>
        <v>0</v>
      </c>
      <c r="F56" s="100">
        <v>0</v>
      </c>
      <c r="G56" s="100">
        <v>0</v>
      </c>
      <c r="H56" s="148">
        <f>E56-F56</f>
        <v>0</v>
      </c>
    </row>
    <row r="57" spans="1:8" ht="12.95" customHeight="1" x14ac:dyDescent="0.2">
      <c r="A57" s="143" t="s">
        <v>241</v>
      </c>
      <c r="B57" s="144"/>
      <c r="C57" s="145">
        <f t="shared" ref="C57:H57" si="12">SUM(C58:C64)</f>
        <v>78706855</v>
      </c>
      <c r="D57" s="145">
        <f t="shared" si="12"/>
        <v>0</v>
      </c>
      <c r="E57" s="145">
        <f t="shared" si="2"/>
        <v>78706855</v>
      </c>
      <c r="F57" s="145">
        <f t="shared" si="12"/>
        <v>0</v>
      </c>
      <c r="G57" s="145">
        <f t="shared" si="12"/>
        <v>0</v>
      </c>
      <c r="H57" s="145">
        <f t="shared" si="12"/>
        <v>78706855</v>
      </c>
    </row>
    <row r="58" spans="1:8" ht="12.95" customHeight="1" x14ac:dyDescent="0.2">
      <c r="A58" s="146">
        <v>7100</v>
      </c>
      <c r="B58" s="147" t="s">
        <v>242</v>
      </c>
      <c r="C58" s="149">
        <v>0</v>
      </c>
      <c r="D58" s="149">
        <v>0</v>
      </c>
      <c r="E58" s="148">
        <f t="shared" si="2"/>
        <v>0</v>
      </c>
      <c r="F58" s="149">
        <v>0</v>
      </c>
      <c r="G58" s="149">
        <v>0</v>
      </c>
      <c r="H58" s="148">
        <f t="shared" ref="H58:H64" si="13">E58-F58</f>
        <v>0</v>
      </c>
    </row>
    <row r="59" spans="1:8" ht="12.95" customHeight="1" x14ac:dyDescent="0.2">
      <c r="A59" s="146">
        <v>7200</v>
      </c>
      <c r="B59" s="147" t="s">
        <v>243</v>
      </c>
      <c r="C59" s="149">
        <v>0</v>
      </c>
      <c r="D59" s="149">
        <v>0</v>
      </c>
      <c r="E59" s="148">
        <f t="shared" si="2"/>
        <v>0</v>
      </c>
      <c r="F59" s="149">
        <v>0</v>
      </c>
      <c r="G59" s="149">
        <v>0</v>
      </c>
      <c r="H59" s="148">
        <f t="shared" si="13"/>
        <v>0</v>
      </c>
    </row>
    <row r="60" spans="1:8" ht="12.95" customHeight="1" x14ac:dyDescent="0.2">
      <c r="A60" s="146">
        <v>7300</v>
      </c>
      <c r="B60" s="147" t="s">
        <v>244</v>
      </c>
      <c r="C60" s="149">
        <v>0</v>
      </c>
      <c r="D60" s="149">
        <v>0</v>
      </c>
      <c r="E60" s="148">
        <f t="shared" si="2"/>
        <v>0</v>
      </c>
      <c r="F60" s="149">
        <v>0</v>
      </c>
      <c r="G60" s="149">
        <v>0</v>
      </c>
      <c r="H60" s="148">
        <f t="shared" si="13"/>
        <v>0</v>
      </c>
    </row>
    <row r="61" spans="1:8" ht="12.95" customHeight="1" x14ac:dyDescent="0.2">
      <c r="A61" s="146">
        <v>7400</v>
      </c>
      <c r="B61" s="147" t="s">
        <v>245</v>
      </c>
      <c r="C61" s="149">
        <v>0</v>
      </c>
      <c r="D61" s="149">
        <v>0</v>
      </c>
      <c r="E61" s="148">
        <f t="shared" si="2"/>
        <v>0</v>
      </c>
      <c r="F61" s="149">
        <v>0</v>
      </c>
      <c r="G61" s="149">
        <v>0</v>
      </c>
      <c r="H61" s="148">
        <f t="shared" si="13"/>
        <v>0</v>
      </c>
    </row>
    <row r="62" spans="1:8" ht="12.95" customHeight="1" x14ac:dyDescent="0.2">
      <c r="A62" s="146">
        <v>7500</v>
      </c>
      <c r="B62" s="147" t="s">
        <v>246</v>
      </c>
      <c r="C62" s="149">
        <v>0</v>
      </c>
      <c r="D62" s="149">
        <v>0</v>
      </c>
      <c r="E62" s="148">
        <f t="shared" si="2"/>
        <v>0</v>
      </c>
      <c r="F62" s="149">
        <v>0</v>
      </c>
      <c r="G62" s="149">
        <v>0</v>
      </c>
      <c r="H62" s="148">
        <f t="shared" si="13"/>
        <v>0</v>
      </c>
    </row>
    <row r="63" spans="1:8" ht="12.95" customHeight="1" x14ac:dyDescent="0.2">
      <c r="A63" s="146">
        <v>7600</v>
      </c>
      <c r="B63" s="147" t="s">
        <v>247</v>
      </c>
      <c r="C63" s="149">
        <v>0</v>
      </c>
      <c r="D63" s="149">
        <v>0</v>
      </c>
      <c r="E63" s="148">
        <f t="shared" si="2"/>
        <v>0</v>
      </c>
      <c r="F63" s="149">
        <v>0</v>
      </c>
      <c r="G63" s="149">
        <v>0</v>
      </c>
      <c r="H63" s="148">
        <f t="shared" si="13"/>
        <v>0</v>
      </c>
    </row>
    <row r="64" spans="1:8" ht="12.95" customHeight="1" x14ac:dyDescent="0.2">
      <c r="A64" s="146">
        <v>7900</v>
      </c>
      <c r="B64" s="147" t="s">
        <v>248</v>
      </c>
      <c r="C64" s="100">
        <v>78706855</v>
      </c>
      <c r="D64" s="149">
        <v>0</v>
      </c>
      <c r="E64" s="148">
        <f t="shared" si="2"/>
        <v>78706855</v>
      </c>
      <c r="F64" s="149">
        <v>0</v>
      </c>
      <c r="G64" s="149">
        <v>0</v>
      </c>
      <c r="H64" s="148">
        <f t="shared" si="13"/>
        <v>78706855</v>
      </c>
    </row>
    <row r="65" spans="1:8" ht="12.95" customHeight="1" x14ac:dyDescent="0.2">
      <c r="A65" s="143" t="s">
        <v>249</v>
      </c>
      <c r="B65" s="144"/>
      <c r="C65" s="145">
        <f t="shared" ref="C65:H65" si="14">SUM(C66:C68)</f>
        <v>0</v>
      </c>
      <c r="D65" s="145">
        <f t="shared" si="14"/>
        <v>0</v>
      </c>
      <c r="E65" s="148">
        <f t="shared" si="2"/>
        <v>0</v>
      </c>
      <c r="F65" s="145">
        <f t="shared" si="14"/>
        <v>0</v>
      </c>
      <c r="G65" s="145">
        <f t="shared" si="14"/>
        <v>0</v>
      </c>
      <c r="H65" s="145">
        <f t="shared" si="14"/>
        <v>0</v>
      </c>
    </row>
    <row r="66" spans="1:8" ht="12.95" customHeight="1" x14ac:dyDescent="0.2">
      <c r="A66" s="146">
        <v>8100</v>
      </c>
      <c r="B66" s="147" t="s">
        <v>250</v>
      </c>
      <c r="C66" s="149">
        <v>0</v>
      </c>
      <c r="D66" s="149">
        <v>0</v>
      </c>
      <c r="E66" s="148">
        <f t="shared" si="2"/>
        <v>0</v>
      </c>
      <c r="F66" s="149">
        <v>0</v>
      </c>
      <c r="G66" s="149">
        <v>0</v>
      </c>
      <c r="H66" s="148">
        <f>E66-F66</f>
        <v>0</v>
      </c>
    </row>
    <row r="67" spans="1:8" ht="12.95" customHeight="1" x14ac:dyDescent="0.2">
      <c r="A67" s="146">
        <v>8300</v>
      </c>
      <c r="B67" s="147" t="s">
        <v>251</v>
      </c>
      <c r="C67" s="149">
        <v>0</v>
      </c>
      <c r="D67" s="149">
        <v>0</v>
      </c>
      <c r="E67" s="148">
        <f t="shared" si="2"/>
        <v>0</v>
      </c>
      <c r="F67" s="149">
        <v>0</v>
      </c>
      <c r="G67" s="149">
        <v>0</v>
      </c>
      <c r="H67" s="148">
        <f>E67-F67</f>
        <v>0</v>
      </c>
    </row>
    <row r="68" spans="1:8" ht="12.95" customHeight="1" x14ac:dyDescent="0.2">
      <c r="A68" s="146">
        <v>8500</v>
      </c>
      <c r="B68" s="147" t="s">
        <v>252</v>
      </c>
      <c r="C68" s="149">
        <v>0</v>
      </c>
      <c r="D68" s="149">
        <v>0</v>
      </c>
      <c r="E68" s="148">
        <f t="shared" si="2"/>
        <v>0</v>
      </c>
      <c r="F68" s="149">
        <v>0</v>
      </c>
      <c r="G68" s="149">
        <v>0</v>
      </c>
      <c r="H68" s="148">
        <f>E68-F68</f>
        <v>0</v>
      </c>
    </row>
    <row r="69" spans="1:8" ht="12.95" customHeight="1" x14ac:dyDescent="0.2">
      <c r="A69" s="143" t="s">
        <v>253</v>
      </c>
      <c r="B69" s="144"/>
      <c r="C69" s="145">
        <f t="shared" ref="C69:H69" si="15">SUM(C70:C76)</f>
        <v>0</v>
      </c>
      <c r="D69" s="145">
        <f t="shared" si="15"/>
        <v>0</v>
      </c>
      <c r="E69" s="148">
        <f t="shared" si="2"/>
        <v>0</v>
      </c>
      <c r="F69" s="145">
        <f t="shared" si="15"/>
        <v>0</v>
      </c>
      <c r="G69" s="145">
        <f t="shared" si="15"/>
        <v>0</v>
      </c>
      <c r="H69" s="145">
        <f t="shared" si="15"/>
        <v>0</v>
      </c>
    </row>
    <row r="70" spans="1:8" ht="12.95" customHeight="1" x14ac:dyDescent="0.2">
      <c r="A70" s="146">
        <v>9100</v>
      </c>
      <c r="B70" s="147" t="s">
        <v>254</v>
      </c>
      <c r="C70" s="149">
        <v>0</v>
      </c>
      <c r="D70" s="149">
        <v>0</v>
      </c>
      <c r="E70" s="148">
        <f t="shared" si="2"/>
        <v>0</v>
      </c>
      <c r="F70" s="149">
        <v>0</v>
      </c>
      <c r="G70" s="149">
        <v>0</v>
      </c>
      <c r="H70" s="148">
        <f t="shared" ref="H70:H76" si="16">E70-F70</f>
        <v>0</v>
      </c>
    </row>
    <row r="71" spans="1:8" ht="12.95" customHeight="1" x14ac:dyDescent="0.2">
      <c r="A71" s="146">
        <v>9200</v>
      </c>
      <c r="B71" s="147" t="s">
        <v>255</v>
      </c>
      <c r="C71" s="149">
        <v>0</v>
      </c>
      <c r="D71" s="149">
        <v>0</v>
      </c>
      <c r="E71" s="148">
        <f t="shared" ref="E71:E77" si="17">D71+C71</f>
        <v>0</v>
      </c>
      <c r="F71" s="149">
        <v>0</v>
      </c>
      <c r="G71" s="149">
        <v>0</v>
      </c>
      <c r="H71" s="148">
        <f t="shared" si="16"/>
        <v>0</v>
      </c>
    </row>
    <row r="72" spans="1:8" ht="12.95" customHeight="1" x14ac:dyDescent="0.2">
      <c r="A72" s="146">
        <v>9300</v>
      </c>
      <c r="B72" s="147" t="s">
        <v>256</v>
      </c>
      <c r="C72" s="149">
        <v>0</v>
      </c>
      <c r="D72" s="149">
        <v>0</v>
      </c>
      <c r="E72" s="148">
        <f t="shared" si="17"/>
        <v>0</v>
      </c>
      <c r="F72" s="149">
        <v>0</v>
      </c>
      <c r="G72" s="149">
        <v>0</v>
      </c>
      <c r="H72" s="148">
        <f t="shared" si="16"/>
        <v>0</v>
      </c>
    </row>
    <row r="73" spans="1:8" ht="12.95" customHeight="1" x14ac:dyDescent="0.2">
      <c r="A73" s="146">
        <v>9400</v>
      </c>
      <c r="B73" s="147" t="s">
        <v>257</v>
      </c>
      <c r="C73" s="149">
        <v>0</v>
      </c>
      <c r="D73" s="149">
        <v>0</v>
      </c>
      <c r="E73" s="148">
        <f t="shared" si="17"/>
        <v>0</v>
      </c>
      <c r="F73" s="149">
        <v>0</v>
      </c>
      <c r="G73" s="149">
        <v>0</v>
      </c>
      <c r="H73" s="148">
        <f t="shared" si="16"/>
        <v>0</v>
      </c>
    </row>
    <row r="74" spans="1:8" ht="12.95" customHeight="1" x14ac:dyDescent="0.2">
      <c r="A74" s="146">
        <v>9500</v>
      </c>
      <c r="B74" s="147" t="s">
        <v>258</v>
      </c>
      <c r="C74" s="149">
        <v>0</v>
      </c>
      <c r="D74" s="149">
        <v>0</v>
      </c>
      <c r="E74" s="148">
        <f t="shared" si="17"/>
        <v>0</v>
      </c>
      <c r="F74" s="149">
        <v>0</v>
      </c>
      <c r="G74" s="149">
        <v>0</v>
      </c>
      <c r="H74" s="148">
        <f t="shared" si="16"/>
        <v>0</v>
      </c>
    </row>
    <row r="75" spans="1:8" ht="12.95" customHeight="1" x14ac:dyDescent="0.2">
      <c r="A75" s="146">
        <v>9600</v>
      </c>
      <c r="B75" s="147" t="s">
        <v>259</v>
      </c>
      <c r="C75" s="149">
        <v>0</v>
      </c>
      <c r="D75" s="149">
        <v>0</v>
      </c>
      <c r="E75" s="148">
        <f t="shared" si="17"/>
        <v>0</v>
      </c>
      <c r="F75" s="149">
        <v>0</v>
      </c>
      <c r="G75" s="149">
        <v>0</v>
      </c>
      <c r="H75" s="148">
        <f t="shared" si="16"/>
        <v>0</v>
      </c>
    </row>
    <row r="76" spans="1:8" ht="12.95" customHeight="1" x14ac:dyDescent="0.2">
      <c r="A76" s="146">
        <v>9900</v>
      </c>
      <c r="B76" s="147" t="s">
        <v>260</v>
      </c>
      <c r="C76" s="149">
        <v>0</v>
      </c>
      <c r="D76" s="149">
        <v>0</v>
      </c>
      <c r="E76" s="148">
        <f t="shared" si="17"/>
        <v>0</v>
      </c>
      <c r="F76" s="149">
        <v>0</v>
      </c>
      <c r="G76" s="149">
        <v>0</v>
      </c>
      <c r="H76" s="148">
        <f t="shared" si="16"/>
        <v>0</v>
      </c>
    </row>
    <row r="77" spans="1:8" ht="18.75" customHeight="1" x14ac:dyDescent="0.2">
      <c r="A77" s="150"/>
      <c r="B77" s="151" t="s">
        <v>175</v>
      </c>
      <c r="C77" s="152">
        <f t="shared" ref="C77:H77" si="18">C5+C13+C23+C33+C43+C53+C57+C65+C69</f>
        <v>14344215274.880001</v>
      </c>
      <c r="D77" s="152">
        <f t="shared" si="18"/>
        <v>860904458.78999996</v>
      </c>
      <c r="E77" s="152">
        <f t="shared" si="17"/>
        <v>15205119733.670002</v>
      </c>
      <c r="F77" s="152">
        <f t="shared" si="18"/>
        <v>5660505779.5299997</v>
      </c>
      <c r="G77" s="152">
        <f t="shared" si="18"/>
        <v>5660505779.5299997</v>
      </c>
      <c r="H77" s="152">
        <f t="shared" si="18"/>
        <v>9544613954.1399994</v>
      </c>
    </row>
    <row r="78" spans="1:8" x14ac:dyDescent="0.2">
      <c r="A78" s="153" t="s">
        <v>47</v>
      </c>
    </row>
  </sheetData>
  <mergeCells count="13">
    <mergeCell ref="A69:B69"/>
    <mergeCell ref="A23:B23"/>
    <mergeCell ref="A33:B33"/>
    <mergeCell ref="A43:B43"/>
    <mergeCell ref="A53:B53"/>
    <mergeCell ref="A57:B57"/>
    <mergeCell ref="A65:B65"/>
    <mergeCell ref="A1:H1"/>
    <mergeCell ref="A2:B4"/>
    <mergeCell ref="C2:G2"/>
    <mergeCell ref="H2:H3"/>
    <mergeCell ref="A5:B5"/>
    <mergeCell ref="A13:B13"/>
  </mergeCells>
  <printOptions horizontalCentered="1"/>
  <pageMargins left="0.78740157480314965" right="0.59055118110236227" top="0.78740157480314965" bottom="0.78740157480314965" header="0.31496062992125984" footer="0.31496062992125984"/>
  <pageSetup scale="7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3C608-A6A2-4451-BD59-5F67EF1211E8}">
  <sheetPr>
    <tabColor theme="4" tint="-0.249977111117893"/>
    <pageSetUpPr fitToPage="1"/>
  </sheetPr>
  <dimension ref="A1:H40"/>
  <sheetViews>
    <sheetView showGridLines="0" zoomScale="90" zoomScaleNormal="90" workbookViewId="0">
      <selection activeCell="B9" sqref="B9"/>
    </sheetView>
  </sheetViews>
  <sheetFormatPr baseColWidth="10" defaultColWidth="12" defaultRowHeight="12" x14ac:dyDescent="0.2"/>
  <cols>
    <col min="1" max="1" width="5.33203125" style="200" customWidth="1"/>
    <col min="2" max="2" width="72.6640625" style="132" customWidth="1"/>
    <col min="3" max="3" width="21.6640625" style="132" bestFit="1" customWidth="1"/>
    <col min="4" max="4" width="18" style="132" customWidth="1"/>
    <col min="5" max="5" width="21.6640625" style="132" bestFit="1" customWidth="1"/>
    <col min="6" max="6" width="21.33203125" style="132" bestFit="1" customWidth="1"/>
    <col min="7" max="8" width="21.6640625" style="132" bestFit="1" customWidth="1"/>
    <col min="9" max="16384" width="12" style="132"/>
  </cols>
  <sheetData>
    <row r="1" spans="1:8" ht="58.5" customHeight="1" x14ac:dyDescent="0.2">
      <c r="A1" s="176" t="s">
        <v>265</v>
      </c>
      <c r="B1" s="177"/>
      <c r="C1" s="177"/>
      <c r="D1" s="177"/>
      <c r="E1" s="177"/>
      <c r="F1" s="177"/>
      <c r="G1" s="177"/>
      <c r="H1" s="178"/>
    </row>
    <row r="2" spans="1:8" ht="12.75" x14ac:dyDescent="0.2">
      <c r="A2" s="179" t="s">
        <v>52</v>
      </c>
      <c r="B2" s="180"/>
      <c r="C2" s="176" t="s">
        <v>176</v>
      </c>
      <c r="D2" s="177"/>
      <c r="E2" s="177"/>
      <c r="F2" s="177"/>
      <c r="G2" s="178"/>
      <c r="H2" s="181" t="s">
        <v>54</v>
      </c>
    </row>
    <row r="3" spans="1:8" ht="30" customHeight="1" x14ac:dyDescent="0.2">
      <c r="A3" s="182"/>
      <c r="B3" s="183"/>
      <c r="C3" s="184" t="s">
        <v>55</v>
      </c>
      <c r="D3" s="184" t="s">
        <v>56</v>
      </c>
      <c r="E3" s="184" t="s">
        <v>6</v>
      </c>
      <c r="F3" s="184" t="s">
        <v>7</v>
      </c>
      <c r="G3" s="184" t="s">
        <v>57</v>
      </c>
      <c r="H3" s="185"/>
    </row>
    <row r="4" spans="1:8" ht="12.75" x14ac:dyDescent="0.2">
      <c r="A4" s="186"/>
      <c r="B4" s="187"/>
      <c r="C4" s="188">
        <v>1</v>
      </c>
      <c r="D4" s="188">
        <v>2</v>
      </c>
      <c r="E4" s="188" t="s">
        <v>58</v>
      </c>
      <c r="F4" s="188">
        <v>4</v>
      </c>
      <c r="G4" s="188">
        <v>5</v>
      </c>
      <c r="H4" s="188" t="s">
        <v>59</v>
      </c>
    </row>
    <row r="5" spans="1:8" s="192" customFormat="1" ht="12.95" customHeight="1" x14ac:dyDescent="0.2">
      <c r="A5" s="189" t="s">
        <v>266</v>
      </c>
      <c r="B5" s="190"/>
      <c r="C5" s="191">
        <f>SUM(C6:C13)</f>
        <v>0</v>
      </c>
      <c r="D5" s="191">
        <f>SUM(D6:D13)</f>
        <v>0</v>
      </c>
      <c r="E5" s="191">
        <f>+C5+D5</f>
        <v>0</v>
      </c>
      <c r="F5" s="191">
        <f>SUM(F6:F13)</f>
        <v>0</v>
      </c>
      <c r="G5" s="191">
        <f>SUM(G6:G13)</f>
        <v>0</v>
      </c>
      <c r="H5" s="191">
        <f>E5-F5</f>
        <v>0</v>
      </c>
    </row>
    <row r="6" spans="1:8" ht="12.95" customHeight="1" x14ac:dyDescent="0.2">
      <c r="A6" s="193">
        <v>11</v>
      </c>
      <c r="B6" s="194" t="s">
        <v>267</v>
      </c>
      <c r="C6" s="195">
        <v>0</v>
      </c>
      <c r="D6" s="195">
        <v>0</v>
      </c>
      <c r="E6" s="195">
        <v>0</v>
      </c>
      <c r="F6" s="195">
        <v>0</v>
      </c>
      <c r="G6" s="195">
        <v>0</v>
      </c>
      <c r="H6" s="195">
        <f t="shared" ref="H6:H36" si="0">+E6-F6</f>
        <v>0</v>
      </c>
    </row>
    <row r="7" spans="1:8" ht="12.95" customHeight="1" x14ac:dyDescent="0.2">
      <c r="A7" s="193">
        <v>12</v>
      </c>
      <c r="B7" s="194" t="s">
        <v>268</v>
      </c>
      <c r="C7" s="195">
        <v>0</v>
      </c>
      <c r="D7" s="195">
        <v>0</v>
      </c>
      <c r="E7" s="195">
        <v>0</v>
      </c>
      <c r="F7" s="195">
        <v>0</v>
      </c>
      <c r="G7" s="195">
        <v>0</v>
      </c>
      <c r="H7" s="195">
        <f t="shared" si="0"/>
        <v>0</v>
      </c>
    </row>
    <row r="8" spans="1:8" ht="12.95" customHeight="1" x14ac:dyDescent="0.2">
      <c r="A8" s="193">
        <v>13</v>
      </c>
      <c r="B8" s="194" t="s">
        <v>269</v>
      </c>
      <c r="C8" s="195">
        <v>0</v>
      </c>
      <c r="D8" s="195">
        <v>0</v>
      </c>
      <c r="E8" s="195">
        <v>0</v>
      </c>
      <c r="F8" s="195">
        <v>0</v>
      </c>
      <c r="G8" s="195">
        <v>0</v>
      </c>
      <c r="H8" s="195">
        <f t="shared" si="0"/>
        <v>0</v>
      </c>
    </row>
    <row r="9" spans="1:8" ht="12.95" customHeight="1" x14ac:dyDescent="0.2">
      <c r="A9" s="193">
        <v>14</v>
      </c>
      <c r="B9" s="194" t="s">
        <v>270</v>
      </c>
      <c r="C9" s="196">
        <v>0</v>
      </c>
      <c r="D9" s="196">
        <v>0</v>
      </c>
      <c r="E9" s="195">
        <v>0</v>
      </c>
      <c r="F9" s="196">
        <v>0</v>
      </c>
      <c r="G9" s="196">
        <v>0</v>
      </c>
      <c r="H9" s="195">
        <f t="shared" si="0"/>
        <v>0</v>
      </c>
    </row>
    <row r="10" spans="1:8" ht="12.95" customHeight="1" x14ac:dyDescent="0.2">
      <c r="A10" s="193">
        <v>15</v>
      </c>
      <c r="B10" s="194" t="s">
        <v>271</v>
      </c>
      <c r="C10" s="195">
        <v>0</v>
      </c>
      <c r="D10" s="195">
        <v>0</v>
      </c>
      <c r="E10" s="195">
        <v>0</v>
      </c>
      <c r="F10" s="195">
        <v>0</v>
      </c>
      <c r="G10" s="195">
        <v>0</v>
      </c>
      <c r="H10" s="195">
        <f t="shared" si="0"/>
        <v>0</v>
      </c>
    </row>
    <row r="11" spans="1:8" ht="12.95" customHeight="1" x14ac:dyDescent="0.2">
      <c r="A11" s="193">
        <v>16</v>
      </c>
      <c r="B11" s="194" t="s">
        <v>272</v>
      </c>
      <c r="C11" s="196">
        <v>0</v>
      </c>
      <c r="D11" s="196">
        <v>0</v>
      </c>
      <c r="E11" s="195">
        <v>0</v>
      </c>
      <c r="F11" s="196">
        <v>0</v>
      </c>
      <c r="G11" s="196">
        <v>0</v>
      </c>
      <c r="H11" s="195">
        <f t="shared" si="0"/>
        <v>0</v>
      </c>
    </row>
    <row r="12" spans="1:8" ht="12.95" customHeight="1" x14ac:dyDescent="0.2">
      <c r="A12" s="193">
        <v>17</v>
      </c>
      <c r="B12" s="194" t="s">
        <v>273</v>
      </c>
      <c r="C12" s="195">
        <v>0</v>
      </c>
      <c r="D12" s="195">
        <v>0</v>
      </c>
      <c r="E12" s="195">
        <v>0</v>
      </c>
      <c r="F12" s="195">
        <v>0</v>
      </c>
      <c r="G12" s="195">
        <v>0</v>
      </c>
      <c r="H12" s="195">
        <f t="shared" si="0"/>
        <v>0</v>
      </c>
    </row>
    <row r="13" spans="1:8" ht="12.95" customHeight="1" x14ac:dyDescent="0.2">
      <c r="A13" s="193">
        <v>18</v>
      </c>
      <c r="B13" s="194" t="s">
        <v>216</v>
      </c>
      <c r="C13" s="195">
        <v>0</v>
      </c>
      <c r="D13" s="195">
        <v>0</v>
      </c>
      <c r="E13" s="195">
        <v>0</v>
      </c>
      <c r="F13" s="195">
        <v>0</v>
      </c>
      <c r="G13" s="195">
        <v>0</v>
      </c>
      <c r="H13" s="195">
        <f t="shared" si="0"/>
        <v>0</v>
      </c>
    </row>
    <row r="14" spans="1:8" s="192" customFormat="1" ht="12.95" customHeight="1" x14ac:dyDescent="0.2">
      <c r="A14" s="189" t="s">
        <v>274</v>
      </c>
      <c r="B14" s="190"/>
      <c r="C14" s="191">
        <f>SUM(C15:C21)</f>
        <v>14344215274.879999</v>
      </c>
      <c r="D14" s="191">
        <f>SUM(D15:D21)</f>
        <v>860904458.78999996</v>
      </c>
      <c r="E14" s="191">
        <f>+C14+D14</f>
        <v>15205119733.669998</v>
      </c>
      <c r="F14" s="191">
        <f>SUM(F15:F21)</f>
        <v>5660505779.5299997</v>
      </c>
      <c r="G14" s="191">
        <f>SUM(G15:G21)</f>
        <v>5660505779.5299997</v>
      </c>
      <c r="H14" s="191">
        <f t="shared" si="0"/>
        <v>9544613954.1399994</v>
      </c>
    </row>
    <row r="15" spans="1:8" ht="12.95" customHeight="1" x14ac:dyDescent="0.2">
      <c r="A15" s="193">
        <v>21</v>
      </c>
      <c r="B15" s="194" t="s">
        <v>275</v>
      </c>
      <c r="C15" s="195">
        <v>0</v>
      </c>
      <c r="D15" s="195">
        <v>0</v>
      </c>
      <c r="E15" s="195">
        <v>0</v>
      </c>
      <c r="F15" s="195">
        <v>0</v>
      </c>
      <c r="G15" s="195">
        <v>0</v>
      </c>
      <c r="H15" s="195">
        <f t="shared" si="0"/>
        <v>0</v>
      </c>
    </row>
    <row r="16" spans="1:8" ht="12.95" customHeight="1" x14ac:dyDescent="0.2">
      <c r="A16" s="193">
        <v>22</v>
      </c>
      <c r="B16" s="194" t="s">
        <v>276</v>
      </c>
      <c r="C16" s="195">
        <v>0</v>
      </c>
      <c r="D16" s="195">
        <v>0</v>
      </c>
      <c r="E16" s="195">
        <v>0</v>
      </c>
      <c r="F16" s="195">
        <v>0</v>
      </c>
      <c r="G16" s="195">
        <v>0</v>
      </c>
      <c r="H16" s="195">
        <f t="shared" si="0"/>
        <v>0</v>
      </c>
    </row>
    <row r="17" spans="1:8" ht="12.95" customHeight="1" x14ac:dyDescent="0.2">
      <c r="A17" s="193">
        <v>23</v>
      </c>
      <c r="B17" s="194" t="s">
        <v>277</v>
      </c>
      <c r="C17" s="101">
        <v>14344215274.879999</v>
      </c>
      <c r="D17" s="101">
        <v>860904458.78999996</v>
      </c>
      <c r="E17" s="101">
        <f>C17+D17</f>
        <v>15205119733.669998</v>
      </c>
      <c r="F17" s="101">
        <v>5660505779.5299997</v>
      </c>
      <c r="G17" s="101">
        <v>5660505779.5299997</v>
      </c>
      <c r="H17" s="101">
        <f>E17-F17</f>
        <v>9544613954.1399994</v>
      </c>
    </row>
    <row r="18" spans="1:8" ht="12.95" customHeight="1" x14ac:dyDescent="0.2">
      <c r="A18" s="193">
        <v>24</v>
      </c>
      <c r="B18" s="194" t="s">
        <v>278</v>
      </c>
      <c r="C18" s="195">
        <v>0</v>
      </c>
      <c r="D18" s="195">
        <v>0</v>
      </c>
      <c r="E18" s="195">
        <v>0</v>
      </c>
      <c r="F18" s="195">
        <v>0</v>
      </c>
      <c r="G18" s="195">
        <v>0</v>
      </c>
      <c r="H18" s="195">
        <f t="shared" si="0"/>
        <v>0</v>
      </c>
    </row>
    <row r="19" spans="1:8" ht="12.95" customHeight="1" x14ac:dyDescent="0.2">
      <c r="A19" s="193">
        <v>25</v>
      </c>
      <c r="B19" s="194" t="s">
        <v>279</v>
      </c>
      <c r="C19" s="195">
        <v>0</v>
      </c>
      <c r="D19" s="195">
        <v>0</v>
      </c>
      <c r="E19" s="195">
        <v>0</v>
      </c>
      <c r="F19" s="195">
        <v>0</v>
      </c>
      <c r="G19" s="195">
        <v>0</v>
      </c>
      <c r="H19" s="195">
        <f t="shared" si="0"/>
        <v>0</v>
      </c>
    </row>
    <row r="20" spans="1:8" ht="12.95" customHeight="1" x14ac:dyDescent="0.2">
      <c r="A20" s="193">
        <v>26</v>
      </c>
      <c r="B20" s="194" t="s">
        <v>280</v>
      </c>
      <c r="C20" s="195">
        <v>0</v>
      </c>
      <c r="D20" s="195">
        <v>0</v>
      </c>
      <c r="E20" s="195">
        <v>0</v>
      </c>
      <c r="F20" s="195">
        <v>0</v>
      </c>
      <c r="G20" s="195">
        <v>0</v>
      </c>
      <c r="H20" s="195">
        <f t="shared" si="0"/>
        <v>0</v>
      </c>
    </row>
    <row r="21" spans="1:8" ht="12.95" customHeight="1" x14ac:dyDescent="0.2">
      <c r="A21" s="193">
        <v>27</v>
      </c>
      <c r="B21" s="194" t="s">
        <v>281</v>
      </c>
      <c r="C21" s="195">
        <v>0</v>
      </c>
      <c r="D21" s="195">
        <v>0</v>
      </c>
      <c r="E21" s="195">
        <v>0</v>
      </c>
      <c r="F21" s="195">
        <v>0</v>
      </c>
      <c r="G21" s="195">
        <v>0</v>
      </c>
      <c r="H21" s="195">
        <f t="shared" si="0"/>
        <v>0</v>
      </c>
    </row>
    <row r="22" spans="1:8" s="192" customFormat="1" ht="12.95" customHeight="1" x14ac:dyDescent="0.2">
      <c r="A22" s="189" t="s">
        <v>282</v>
      </c>
      <c r="B22" s="190"/>
      <c r="C22" s="191">
        <f>+C23+C24+C25+C26+C27+C28+C29+C30+C31</f>
        <v>0</v>
      </c>
      <c r="D22" s="191">
        <f>+D23+D24+D25+D26+D27+D28+D29+D30+D31</f>
        <v>0</v>
      </c>
      <c r="E22" s="191">
        <f>+E23+E24+E25+E26+E27+E28+E29+E30+E31</f>
        <v>0</v>
      </c>
      <c r="F22" s="191">
        <f>+F23+F24+F25+F26+F27+F28+F29+F30+F31</f>
        <v>0</v>
      </c>
      <c r="G22" s="191">
        <f>+G23+G24+G25+G26+G27+G28+G29+G30+G31</f>
        <v>0</v>
      </c>
      <c r="H22" s="191">
        <f t="shared" si="0"/>
        <v>0</v>
      </c>
    </row>
    <row r="23" spans="1:8" ht="12.95" customHeight="1" x14ac:dyDescent="0.2">
      <c r="A23" s="193">
        <v>31</v>
      </c>
      <c r="B23" s="194" t="s">
        <v>283</v>
      </c>
      <c r="C23" s="195">
        <v>0</v>
      </c>
      <c r="D23" s="195">
        <v>0</v>
      </c>
      <c r="E23" s="195">
        <v>0</v>
      </c>
      <c r="F23" s="195">
        <v>0</v>
      </c>
      <c r="G23" s="195">
        <v>0</v>
      </c>
      <c r="H23" s="195">
        <f t="shared" si="0"/>
        <v>0</v>
      </c>
    </row>
    <row r="24" spans="1:8" ht="12.95" customHeight="1" x14ac:dyDescent="0.2">
      <c r="A24" s="193">
        <v>32</v>
      </c>
      <c r="B24" s="194" t="s">
        <v>284</v>
      </c>
      <c r="C24" s="195">
        <v>0</v>
      </c>
      <c r="D24" s="195">
        <v>0</v>
      </c>
      <c r="E24" s="195">
        <v>0</v>
      </c>
      <c r="F24" s="195">
        <v>0</v>
      </c>
      <c r="G24" s="195">
        <v>0</v>
      </c>
      <c r="H24" s="195">
        <f t="shared" si="0"/>
        <v>0</v>
      </c>
    </row>
    <row r="25" spans="1:8" ht="12.95" customHeight="1" x14ac:dyDescent="0.2">
      <c r="A25" s="193">
        <v>33</v>
      </c>
      <c r="B25" s="194" t="s">
        <v>285</v>
      </c>
      <c r="C25" s="196">
        <v>0</v>
      </c>
      <c r="D25" s="196">
        <v>0</v>
      </c>
      <c r="E25" s="195">
        <v>0</v>
      </c>
      <c r="F25" s="196">
        <v>0</v>
      </c>
      <c r="G25" s="196">
        <v>0</v>
      </c>
      <c r="H25" s="195">
        <f t="shared" si="0"/>
        <v>0</v>
      </c>
    </row>
    <row r="26" spans="1:8" ht="12.95" customHeight="1" x14ac:dyDescent="0.2">
      <c r="A26" s="193">
        <v>34</v>
      </c>
      <c r="B26" s="194" t="s">
        <v>286</v>
      </c>
      <c r="C26" s="195">
        <v>0</v>
      </c>
      <c r="D26" s="195">
        <v>0</v>
      </c>
      <c r="E26" s="195">
        <v>0</v>
      </c>
      <c r="F26" s="195">
        <v>0</v>
      </c>
      <c r="G26" s="195">
        <v>0</v>
      </c>
      <c r="H26" s="195">
        <f t="shared" si="0"/>
        <v>0</v>
      </c>
    </row>
    <row r="27" spans="1:8" ht="12.95" customHeight="1" x14ac:dyDescent="0.2">
      <c r="A27" s="193">
        <v>35</v>
      </c>
      <c r="B27" s="194" t="s">
        <v>287</v>
      </c>
      <c r="C27" s="195">
        <v>0</v>
      </c>
      <c r="D27" s="195">
        <v>0</v>
      </c>
      <c r="E27" s="195">
        <v>0</v>
      </c>
      <c r="F27" s="195">
        <v>0</v>
      </c>
      <c r="G27" s="195">
        <v>0</v>
      </c>
      <c r="H27" s="195">
        <f t="shared" si="0"/>
        <v>0</v>
      </c>
    </row>
    <row r="28" spans="1:8" ht="12.95" customHeight="1" x14ac:dyDescent="0.2">
      <c r="A28" s="193">
        <v>36</v>
      </c>
      <c r="B28" s="194" t="s">
        <v>288</v>
      </c>
      <c r="C28" s="195">
        <v>0</v>
      </c>
      <c r="D28" s="195">
        <v>0</v>
      </c>
      <c r="E28" s="195">
        <v>0</v>
      </c>
      <c r="F28" s="195">
        <v>0</v>
      </c>
      <c r="G28" s="195">
        <v>0</v>
      </c>
      <c r="H28" s="195">
        <f t="shared" si="0"/>
        <v>0</v>
      </c>
    </row>
    <row r="29" spans="1:8" ht="12.95" customHeight="1" x14ac:dyDescent="0.2">
      <c r="A29" s="193">
        <v>37</v>
      </c>
      <c r="B29" s="194" t="s">
        <v>289</v>
      </c>
      <c r="C29" s="195">
        <v>0</v>
      </c>
      <c r="D29" s="195">
        <v>0</v>
      </c>
      <c r="E29" s="195">
        <v>0</v>
      </c>
      <c r="F29" s="195">
        <v>0</v>
      </c>
      <c r="G29" s="195">
        <v>0</v>
      </c>
      <c r="H29" s="195">
        <f t="shared" si="0"/>
        <v>0</v>
      </c>
    </row>
    <row r="30" spans="1:8" ht="12.95" customHeight="1" x14ac:dyDescent="0.2">
      <c r="A30" s="193">
        <v>38</v>
      </c>
      <c r="B30" s="194" t="s">
        <v>290</v>
      </c>
      <c r="C30" s="195">
        <v>0</v>
      </c>
      <c r="D30" s="195">
        <v>0</v>
      </c>
      <c r="E30" s="195">
        <v>0</v>
      </c>
      <c r="F30" s="195">
        <v>0</v>
      </c>
      <c r="G30" s="195">
        <v>0</v>
      </c>
      <c r="H30" s="195">
        <f t="shared" si="0"/>
        <v>0</v>
      </c>
    </row>
    <row r="31" spans="1:8" ht="12.95" customHeight="1" x14ac:dyDescent="0.2">
      <c r="A31" s="193">
        <v>39</v>
      </c>
      <c r="B31" s="194" t="s">
        <v>291</v>
      </c>
      <c r="C31" s="195">
        <v>0</v>
      </c>
      <c r="D31" s="195">
        <v>0</v>
      </c>
      <c r="E31" s="195">
        <v>0</v>
      </c>
      <c r="F31" s="195">
        <v>0</v>
      </c>
      <c r="G31" s="195">
        <v>0</v>
      </c>
      <c r="H31" s="195">
        <f t="shared" si="0"/>
        <v>0</v>
      </c>
    </row>
    <row r="32" spans="1:8" s="192" customFormat="1" ht="12.95" customHeight="1" x14ac:dyDescent="0.2">
      <c r="A32" s="189" t="s">
        <v>292</v>
      </c>
      <c r="B32" s="190"/>
      <c r="C32" s="191">
        <f>SUM(C33:C36)</f>
        <v>0</v>
      </c>
      <c r="D32" s="191">
        <f>SUM(D33:D36)</f>
        <v>0</v>
      </c>
      <c r="E32" s="191">
        <f>+C32+D32</f>
        <v>0</v>
      </c>
      <c r="F32" s="191">
        <f>SUM(F33:F36)</f>
        <v>0</v>
      </c>
      <c r="G32" s="191">
        <f>SUM(G33:G36)</f>
        <v>0</v>
      </c>
      <c r="H32" s="191">
        <f t="shared" si="0"/>
        <v>0</v>
      </c>
    </row>
    <row r="33" spans="1:8" ht="12.95" customHeight="1" x14ac:dyDescent="0.2">
      <c r="A33" s="193">
        <v>41</v>
      </c>
      <c r="B33" s="194" t="s">
        <v>293</v>
      </c>
      <c r="C33" s="196">
        <v>0</v>
      </c>
      <c r="D33" s="196">
        <v>0</v>
      </c>
      <c r="E33" s="195">
        <v>0</v>
      </c>
      <c r="F33" s="196">
        <v>0</v>
      </c>
      <c r="G33" s="196">
        <v>0</v>
      </c>
      <c r="H33" s="195">
        <f t="shared" si="0"/>
        <v>0</v>
      </c>
    </row>
    <row r="34" spans="1:8" ht="27" customHeight="1" x14ac:dyDescent="0.2">
      <c r="A34" s="193">
        <v>42</v>
      </c>
      <c r="B34" s="194" t="s">
        <v>294</v>
      </c>
      <c r="C34" s="195">
        <v>0</v>
      </c>
      <c r="D34" s="195">
        <v>0</v>
      </c>
      <c r="E34" s="195">
        <v>0</v>
      </c>
      <c r="F34" s="195">
        <v>0</v>
      </c>
      <c r="G34" s="195">
        <v>0</v>
      </c>
      <c r="H34" s="195">
        <f t="shared" si="0"/>
        <v>0</v>
      </c>
    </row>
    <row r="35" spans="1:8" ht="12.95" customHeight="1" x14ac:dyDescent="0.2">
      <c r="A35" s="193">
        <v>43</v>
      </c>
      <c r="B35" s="194" t="s">
        <v>295</v>
      </c>
      <c r="C35" s="196">
        <v>0</v>
      </c>
      <c r="D35" s="196">
        <v>0</v>
      </c>
      <c r="E35" s="195">
        <v>0</v>
      </c>
      <c r="F35" s="196">
        <v>0</v>
      </c>
      <c r="G35" s="196">
        <v>0</v>
      </c>
      <c r="H35" s="195">
        <f t="shared" si="0"/>
        <v>0</v>
      </c>
    </row>
    <row r="36" spans="1:8" ht="12.95" customHeight="1" x14ac:dyDescent="0.2">
      <c r="A36" s="193">
        <v>44</v>
      </c>
      <c r="B36" s="194" t="s">
        <v>296</v>
      </c>
      <c r="C36" s="196">
        <v>0</v>
      </c>
      <c r="D36" s="196">
        <v>0</v>
      </c>
      <c r="E36" s="195">
        <v>0</v>
      </c>
      <c r="F36" s="196">
        <v>0</v>
      </c>
      <c r="G36" s="196">
        <v>0</v>
      </c>
      <c r="H36" s="195">
        <f t="shared" si="0"/>
        <v>0</v>
      </c>
    </row>
    <row r="37" spans="1:8" s="192" customFormat="1" x14ac:dyDescent="0.2">
      <c r="A37" s="197"/>
      <c r="B37" s="198" t="s">
        <v>175</v>
      </c>
      <c r="C37" s="199">
        <f t="shared" ref="C37:H37" si="1">+C5+C14+C22+C32</f>
        <v>14344215274.879999</v>
      </c>
      <c r="D37" s="199">
        <f t="shared" si="1"/>
        <v>860904458.78999996</v>
      </c>
      <c r="E37" s="199">
        <f t="shared" si="1"/>
        <v>15205119733.669998</v>
      </c>
      <c r="F37" s="199">
        <f t="shared" si="1"/>
        <v>5660505779.5299997</v>
      </c>
      <c r="G37" s="199">
        <f t="shared" si="1"/>
        <v>5660505779.5299997</v>
      </c>
      <c r="H37" s="199">
        <f t="shared" si="1"/>
        <v>9544613954.1399994</v>
      </c>
    </row>
    <row r="38" spans="1:8" x14ac:dyDescent="0.2">
      <c r="A38" s="200" t="s">
        <v>47</v>
      </c>
      <c r="C38" s="201"/>
      <c r="D38" s="201"/>
      <c r="E38" s="201"/>
      <c r="F38" s="201"/>
      <c r="G38" s="201"/>
      <c r="H38" s="201"/>
    </row>
    <row r="39" spans="1:8" ht="12.75" x14ac:dyDescent="0.2">
      <c r="A39" s="202"/>
      <c r="C39" s="203"/>
      <c r="D39" s="203"/>
      <c r="E39" s="203"/>
      <c r="F39" s="203"/>
      <c r="G39" s="203"/>
      <c r="H39" s="203"/>
    </row>
    <row r="40" spans="1:8" x14ac:dyDescent="0.2">
      <c r="C40" s="204"/>
      <c r="D40" s="204"/>
      <c r="E40" s="204"/>
      <c r="F40" s="204"/>
      <c r="G40" s="204"/>
      <c r="H40" s="204"/>
    </row>
  </sheetData>
  <mergeCells count="8">
    <mergeCell ref="A22:B22"/>
    <mergeCell ref="A32:B32"/>
    <mergeCell ref="A1:H1"/>
    <mergeCell ref="A2:B4"/>
    <mergeCell ref="C2:G2"/>
    <mergeCell ref="H2:H3"/>
    <mergeCell ref="A5:B5"/>
    <mergeCell ref="A14:B14"/>
  </mergeCells>
  <printOptions horizontalCentered="1"/>
  <pageMargins left="0.78740157480314965" right="0.59055118110236227" top="0.78740157480314965" bottom="0.78740157480314965" header="0.31496062992125984" footer="0.31496062992125984"/>
  <pageSetup scale="7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0E161-DD34-45A2-B7D8-B591D0FE0E45}">
  <sheetPr>
    <tabColor theme="8" tint="0.39997558519241921"/>
  </sheetPr>
  <dimension ref="A1:I37"/>
  <sheetViews>
    <sheetView showGridLines="0" zoomScaleSheetLayoutView="90" workbookViewId="0">
      <selection activeCell="B9" sqref="B9"/>
    </sheetView>
  </sheetViews>
  <sheetFormatPr baseColWidth="10" defaultColWidth="12" defaultRowHeight="11.25" x14ac:dyDescent="0.2"/>
  <cols>
    <col min="1" max="2" width="2" style="205" customWidth="1"/>
    <col min="3" max="3" width="72.83203125" style="205" customWidth="1"/>
    <col min="4" max="4" width="18.33203125" style="205" customWidth="1"/>
    <col min="5" max="5" width="21.83203125" style="205" customWidth="1"/>
    <col min="6" max="6" width="18.33203125" style="205" customWidth="1"/>
    <col min="7" max="9" width="18.33203125" style="237" customWidth="1"/>
    <col min="10" max="16384" width="12" style="205"/>
  </cols>
  <sheetData>
    <row r="1" spans="1:9" ht="42" customHeight="1" x14ac:dyDescent="0.2">
      <c r="A1" s="154" t="s">
        <v>297</v>
      </c>
      <c r="B1" s="155"/>
      <c r="C1" s="155"/>
      <c r="D1" s="155"/>
      <c r="E1" s="155"/>
      <c r="F1" s="155"/>
      <c r="G1" s="155"/>
      <c r="H1" s="155"/>
      <c r="I1" s="156"/>
    </row>
    <row r="2" spans="1:9" ht="15" customHeight="1" x14ac:dyDescent="0.2">
      <c r="A2" s="206" t="s">
        <v>52</v>
      </c>
      <c r="B2" s="207"/>
      <c r="C2" s="208"/>
      <c r="D2" s="155" t="s">
        <v>176</v>
      </c>
      <c r="E2" s="155"/>
      <c r="F2" s="155"/>
      <c r="G2" s="155"/>
      <c r="H2" s="155"/>
      <c r="I2" s="159" t="s">
        <v>54</v>
      </c>
    </row>
    <row r="3" spans="1:9" ht="24.95" customHeight="1" x14ac:dyDescent="0.2">
      <c r="A3" s="209"/>
      <c r="B3" s="210"/>
      <c r="C3" s="211"/>
      <c r="D3" s="212" t="s">
        <v>55</v>
      </c>
      <c r="E3" s="161" t="s">
        <v>56</v>
      </c>
      <c r="F3" s="161" t="s">
        <v>6</v>
      </c>
      <c r="G3" s="161" t="s">
        <v>7</v>
      </c>
      <c r="H3" s="213" t="s">
        <v>57</v>
      </c>
      <c r="I3" s="162"/>
    </row>
    <row r="4" spans="1:9" x14ac:dyDescent="0.2">
      <c r="A4" s="214"/>
      <c r="B4" s="215"/>
      <c r="C4" s="216"/>
      <c r="D4" s="164">
        <v>1</v>
      </c>
      <c r="E4" s="164">
        <v>2</v>
      </c>
      <c r="F4" s="164" t="s">
        <v>58</v>
      </c>
      <c r="G4" s="164">
        <v>4</v>
      </c>
      <c r="H4" s="164">
        <v>5</v>
      </c>
      <c r="I4" s="164" t="s">
        <v>59</v>
      </c>
    </row>
    <row r="5" spans="1:9" x14ac:dyDescent="0.2">
      <c r="A5" s="217"/>
      <c r="B5" s="218" t="s">
        <v>298</v>
      </c>
      <c r="C5" s="157"/>
      <c r="D5" s="219"/>
      <c r="E5" s="219"/>
      <c r="F5" s="219"/>
      <c r="G5" s="219"/>
      <c r="H5" s="219"/>
      <c r="I5" s="219"/>
    </row>
    <row r="6" spans="1:9" x14ac:dyDescent="0.2">
      <c r="A6" s="220">
        <v>0</v>
      </c>
      <c r="B6" s="221" t="s">
        <v>299</v>
      </c>
      <c r="C6" s="222"/>
      <c r="D6" s="223">
        <f t="shared" ref="D6:I6" si="0">SUM(D7:D8)</f>
        <v>0</v>
      </c>
      <c r="E6" s="223">
        <f t="shared" si="0"/>
        <v>0</v>
      </c>
      <c r="F6" s="224">
        <f t="shared" si="0"/>
        <v>0</v>
      </c>
      <c r="G6" s="223">
        <f t="shared" si="0"/>
        <v>0</v>
      </c>
      <c r="H6" s="223">
        <f t="shared" si="0"/>
        <v>0</v>
      </c>
      <c r="I6" s="224">
        <f t="shared" si="0"/>
        <v>0</v>
      </c>
    </row>
    <row r="7" spans="1:9" x14ac:dyDescent="0.2">
      <c r="A7" s="225" t="s">
        <v>300</v>
      </c>
      <c r="B7" s="226"/>
      <c r="C7" s="227" t="s">
        <v>301</v>
      </c>
      <c r="D7" s="228">
        <v>0</v>
      </c>
      <c r="E7" s="228">
        <v>0</v>
      </c>
      <c r="F7" s="228">
        <f>D7+E7</f>
        <v>0</v>
      </c>
      <c r="G7" s="228">
        <v>0</v>
      </c>
      <c r="H7" s="228">
        <v>0</v>
      </c>
      <c r="I7" s="228">
        <f>F7-G7</f>
        <v>0</v>
      </c>
    </row>
    <row r="8" spans="1:9" x14ac:dyDescent="0.2">
      <c r="A8" s="225" t="s">
        <v>302</v>
      </c>
      <c r="B8" s="226"/>
      <c r="C8" s="227" t="s">
        <v>303</v>
      </c>
      <c r="D8" s="228">
        <v>0</v>
      </c>
      <c r="E8" s="228">
        <v>0</v>
      </c>
      <c r="F8" s="228">
        <f>D8+E8</f>
        <v>0</v>
      </c>
      <c r="G8" s="228">
        <v>0</v>
      </c>
      <c r="H8" s="228">
        <v>0</v>
      </c>
      <c r="I8" s="228">
        <f>F8-G8</f>
        <v>0</v>
      </c>
    </row>
    <row r="9" spans="1:9" ht="11.25" customHeight="1" x14ac:dyDescent="0.2">
      <c r="A9" s="225">
        <v>0</v>
      </c>
      <c r="B9" s="221" t="s">
        <v>304</v>
      </c>
      <c r="C9" s="222"/>
      <c r="D9" s="229">
        <f t="shared" ref="D9:I9" si="1">SUM(D10:D17)</f>
        <v>14226795672.880001</v>
      </c>
      <c r="E9" s="229">
        <f t="shared" si="1"/>
        <v>840901677.28000009</v>
      </c>
      <c r="F9" s="229">
        <f t="shared" si="1"/>
        <v>15067697350.160002</v>
      </c>
      <c r="G9" s="229">
        <f t="shared" si="1"/>
        <v>5601587656.3299999</v>
      </c>
      <c r="H9" s="229">
        <f t="shared" si="1"/>
        <v>5601587656.3299999</v>
      </c>
      <c r="I9" s="229">
        <f t="shared" si="1"/>
        <v>9466109693.8300018</v>
      </c>
    </row>
    <row r="10" spans="1:9" x14ac:dyDescent="0.2">
      <c r="A10" s="225" t="s">
        <v>305</v>
      </c>
      <c r="B10" s="226"/>
      <c r="C10" s="227" t="s">
        <v>306</v>
      </c>
      <c r="D10" s="101">
        <v>13816149023.700001</v>
      </c>
      <c r="E10" s="101">
        <v>821405374.20000005</v>
      </c>
      <c r="F10" s="101">
        <f t="shared" ref="F10:F17" si="2">D10+E10</f>
        <v>14637554397.900002</v>
      </c>
      <c r="G10" s="101">
        <v>5483149269.5500002</v>
      </c>
      <c r="H10" s="101">
        <v>5483149269.5500002</v>
      </c>
      <c r="I10" s="101">
        <f t="shared" ref="I10:I17" si="3">F10-G10</f>
        <v>9154405128.3500023</v>
      </c>
    </row>
    <row r="11" spans="1:9" x14ac:dyDescent="0.2">
      <c r="A11" s="225" t="s">
        <v>307</v>
      </c>
      <c r="B11" s="226"/>
      <c r="C11" s="227" t="s">
        <v>308</v>
      </c>
      <c r="D11" s="101">
        <v>0</v>
      </c>
      <c r="E11" s="101">
        <v>0</v>
      </c>
      <c r="F11" s="101">
        <f t="shared" si="2"/>
        <v>0</v>
      </c>
      <c r="G11" s="101">
        <v>0</v>
      </c>
      <c r="H11" s="101">
        <v>0</v>
      </c>
      <c r="I11" s="101">
        <f t="shared" si="3"/>
        <v>0</v>
      </c>
    </row>
    <row r="12" spans="1:9" x14ac:dyDescent="0.2">
      <c r="A12" s="225" t="s">
        <v>309</v>
      </c>
      <c r="B12" s="226"/>
      <c r="C12" s="227" t="s">
        <v>310</v>
      </c>
      <c r="D12" s="101">
        <v>410646649.18000001</v>
      </c>
      <c r="E12" s="101">
        <v>19496303.079999998</v>
      </c>
      <c r="F12" s="101">
        <f t="shared" si="2"/>
        <v>430142952.25999999</v>
      </c>
      <c r="G12" s="101">
        <v>118438386.78</v>
      </c>
      <c r="H12" s="101">
        <v>118438386.78</v>
      </c>
      <c r="I12" s="101">
        <f t="shared" si="3"/>
        <v>311704565.48000002</v>
      </c>
    </row>
    <row r="13" spans="1:9" x14ac:dyDescent="0.2">
      <c r="A13" s="225" t="s">
        <v>311</v>
      </c>
      <c r="B13" s="226"/>
      <c r="C13" s="227" t="s">
        <v>312</v>
      </c>
      <c r="D13" s="101">
        <v>0</v>
      </c>
      <c r="E13" s="101">
        <v>0</v>
      </c>
      <c r="F13" s="101">
        <f t="shared" si="2"/>
        <v>0</v>
      </c>
      <c r="G13" s="101">
        <v>0</v>
      </c>
      <c r="H13" s="101">
        <v>0</v>
      </c>
      <c r="I13" s="101">
        <f t="shared" si="3"/>
        <v>0</v>
      </c>
    </row>
    <row r="14" spans="1:9" x14ac:dyDescent="0.2">
      <c r="A14" s="225" t="s">
        <v>313</v>
      </c>
      <c r="B14" s="226"/>
      <c r="C14" s="227" t="s">
        <v>314</v>
      </c>
      <c r="D14" s="101">
        <v>0</v>
      </c>
      <c r="E14" s="101">
        <v>0</v>
      </c>
      <c r="F14" s="101">
        <f t="shared" si="2"/>
        <v>0</v>
      </c>
      <c r="G14" s="101">
        <v>0</v>
      </c>
      <c r="H14" s="101">
        <v>0</v>
      </c>
      <c r="I14" s="101">
        <f t="shared" si="3"/>
        <v>0</v>
      </c>
    </row>
    <row r="15" spans="1:9" x14ac:dyDescent="0.2">
      <c r="A15" s="225" t="s">
        <v>315</v>
      </c>
      <c r="B15" s="226"/>
      <c r="C15" s="227" t="s">
        <v>316</v>
      </c>
      <c r="D15" s="101">
        <v>0</v>
      </c>
      <c r="E15" s="101">
        <v>0</v>
      </c>
      <c r="F15" s="101">
        <f t="shared" si="2"/>
        <v>0</v>
      </c>
      <c r="G15" s="101">
        <v>0</v>
      </c>
      <c r="H15" s="101">
        <v>0</v>
      </c>
      <c r="I15" s="101">
        <f t="shared" si="3"/>
        <v>0</v>
      </c>
    </row>
    <row r="16" spans="1:9" x14ac:dyDescent="0.2">
      <c r="A16" s="225" t="s">
        <v>317</v>
      </c>
      <c r="B16" s="226"/>
      <c r="C16" s="227" t="s">
        <v>318</v>
      </c>
      <c r="D16" s="101">
        <v>0</v>
      </c>
      <c r="E16" s="101">
        <v>0</v>
      </c>
      <c r="F16" s="101">
        <f t="shared" si="2"/>
        <v>0</v>
      </c>
      <c r="G16" s="101">
        <v>0</v>
      </c>
      <c r="H16" s="101">
        <v>0</v>
      </c>
      <c r="I16" s="101">
        <f t="shared" si="3"/>
        <v>0</v>
      </c>
    </row>
    <row r="17" spans="1:9" x14ac:dyDescent="0.2">
      <c r="A17" s="225" t="s">
        <v>319</v>
      </c>
      <c r="B17" s="226"/>
      <c r="C17" s="227" t="s">
        <v>320</v>
      </c>
      <c r="D17" s="101">
        <v>0</v>
      </c>
      <c r="E17" s="101">
        <v>0</v>
      </c>
      <c r="F17" s="101">
        <f t="shared" si="2"/>
        <v>0</v>
      </c>
      <c r="G17" s="101">
        <v>0</v>
      </c>
      <c r="H17" s="101">
        <v>0</v>
      </c>
      <c r="I17" s="101">
        <f t="shared" si="3"/>
        <v>0</v>
      </c>
    </row>
    <row r="18" spans="1:9" ht="11.25" customHeight="1" x14ac:dyDescent="0.2">
      <c r="A18" s="225">
        <v>0</v>
      </c>
      <c r="B18" s="221" t="s">
        <v>321</v>
      </c>
      <c r="C18" s="222"/>
      <c r="D18" s="229">
        <f t="shared" ref="D18:I18" si="4">SUM(D19:D21)</f>
        <v>117419602</v>
      </c>
      <c r="E18" s="229">
        <f t="shared" si="4"/>
        <v>20002781.510000002</v>
      </c>
      <c r="F18" s="229">
        <f t="shared" si="4"/>
        <v>137422383.50999999</v>
      </c>
      <c r="G18" s="229">
        <f t="shared" si="4"/>
        <v>58918123.200000003</v>
      </c>
      <c r="H18" s="229">
        <f t="shared" si="4"/>
        <v>58918123.200000003</v>
      </c>
      <c r="I18" s="229">
        <f t="shared" si="4"/>
        <v>78504260.309999987</v>
      </c>
    </row>
    <row r="19" spans="1:9" x14ac:dyDescent="0.2">
      <c r="A19" s="225" t="s">
        <v>322</v>
      </c>
      <c r="B19" s="226"/>
      <c r="C19" s="227" t="s">
        <v>323</v>
      </c>
      <c r="D19" s="101">
        <v>117419602</v>
      </c>
      <c r="E19" s="101">
        <v>20002781.510000002</v>
      </c>
      <c r="F19" s="101">
        <f>D19+E19</f>
        <v>137422383.50999999</v>
      </c>
      <c r="G19" s="101">
        <v>58918123.200000003</v>
      </c>
      <c r="H19" s="101">
        <v>58918123.200000003</v>
      </c>
      <c r="I19" s="101">
        <f>F19-G19</f>
        <v>78504260.309999987</v>
      </c>
    </row>
    <row r="20" spans="1:9" ht="11.25" customHeight="1" x14ac:dyDescent="0.2">
      <c r="A20" s="225" t="s">
        <v>324</v>
      </c>
      <c r="B20" s="226"/>
      <c r="C20" s="227" t="s">
        <v>325</v>
      </c>
      <c r="D20" s="230">
        <v>0</v>
      </c>
      <c r="E20" s="230">
        <v>0</v>
      </c>
      <c r="F20" s="101">
        <f>D20+E20</f>
        <v>0</v>
      </c>
      <c r="G20" s="101">
        <v>0</v>
      </c>
      <c r="H20" s="101">
        <v>0</v>
      </c>
      <c r="I20" s="101">
        <f>F20-G20</f>
        <v>0</v>
      </c>
    </row>
    <row r="21" spans="1:9" x14ac:dyDescent="0.2">
      <c r="A21" s="225" t="s">
        <v>326</v>
      </c>
      <c r="B21" s="226"/>
      <c r="C21" s="227" t="s">
        <v>327</v>
      </c>
      <c r="D21" s="230">
        <v>0</v>
      </c>
      <c r="E21" s="230">
        <v>0</v>
      </c>
      <c r="F21" s="228">
        <f>D21+E21</f>
        <v>0</v>
      </c>
      <c r="G21" s="101">
        <v>0</v>
      </c>
      <c r="H21" s="101">
        <v>0</v>
      </c>
      <c r="I21" s="228">
        <f>F21-G21</f>
        <v>0</v>
      </c>
    </row>
    <row r="22" spans="1:9" x14ac:dyDescent="0.2">
      <c r="A22" s="220">
        <v>0</v>
      </c>
      <c r="B22" s="221" t="s">
        <v>328</v>
      </c>
      <c r="C22" s="222"/>
      <c r="D22" s="224">
        <f t="shared" ref="D22:I22" si="5">SUM(D23:D24)</f>
        <v>0</v>
      </c>
      <c r="E22" s="224">
        <f t="shared" si="5"/>
        <v>0</v>
      </c>
      <c r="F22" s="224">
        <f t="shared" si="5"/>
        <v>0</v>
      </c>
      <c r="G22" s="224">
        <f t="shared" si="5"/>
        <v>0</v>
      </c>
      <c r="H22" s="224">
        <f t="shared" si="5"/>
        <v>0</v>
      </c>
      <c r="I22" s="224">
        <f t="shared" si="5"/>
        <v>0</v>
      </c>
    </row>
    <row r="23" spans="1:9" x14ac:dyDescent="0.2">
      <c r="A23" s="225" t="s">
        <v>329</v>
      </c>
      <c r="B23" s="226"/>
      <c r="C23" s="227" t="s">
        <v>330</v>
      </c>
      <c r="D23" s="228">
        <v>0</v>
      </c>
      <c r="E23" s="228">
        <v>0</v>
      </c>
      <c r="F23" s="228">
        <f>D23+E23</f>
        <v>0</v>
      </c>
      <c r="G23" s="228">
        <v>0</v>
      </c>
      <c r="H23" s="228">
        <v>0</v>
      </c>
      <c r="I23" s="228">
        <f>F23-G23</f>
        <v>0</v>
      </c>
    </row>
    <row r="24" spans="1:9" x14ac:dyDescent="0.2">
      <c r="A24" s="225" t="s">
        <v>331</v>
      </c>
      <c r="B24" s="226"/>
      <c r="C24" s="227" t="s">
        <v>332</v>
      </c>
      <c r="D24" s="228">
        <v>0</v>
      </c>
      <c r="E24" s="228">
        <v>0</v>
      </c>
      <c r="F24" s="228">
        <f>D24+E24</f>
        <v>0</v>
      </c>
      <c r="G24" s="228">
        <v>0</v>
      </c>
      <c r="H24" s="228">
        <v>0</v>
      </c>
      <c r="I24" s="228">
        <f>F24-G24</f>
        <v>0</v>
      </c>
    </row>
    <row r="25" spans="1:9" x14ac:dyDescent="0.2">
      <c r="A25" s="225">
        <v>0</v>
      </c>
      <c r="B25" s="221" t="s">
        <v>333</v>
      </c>
      <c r="C25" s="222"/>
      <c r="D25" s="224">
        <f t="shared" ref="D25:I25" si="6">SUM(D26:D29)</f>
        <v>0</v>
      </c>
      <c r="E25" s="224">
        <f t="shared" si="6"/>
        <v>0</v>
      </c>
      <c r="F25" s="224">
        <f t="shared" si="6"/>
        <v>0</v>
      </c>
      <c r="G25" s="224">
        <f t="shared" si="6"/>
        <v>0</v>
      </c>
      <c r="H25" s="224">
        <f t="shared" si="6"/>
        <v>0</v>
      </c>
      <c r="I25" s="224">
        <f t="shared" si="6"/>
        <v>0</v>
      </c>
    </row>
    <row r="26" spans="1:9" x14ac:dyDescent="0.2">
      <c r="A26" s="225" t="s">
        <v>334</v>
      </c>
      <c r="B26" s="226"/>
      <c r="C26" s="227" t="s">
        <v>335</v>
      </c>
      <c r="D26" s="228">
        <v>0</v>
      </c>
      <c r="E26" s="228">
        <v>0</v>
      </c>
      <c r="F26" s="228">
        <f>D26+E26</f>
        <v>0</v>
      </c>
      <c r="G26" s="228">
        <v>0</v>
      </c>
      <c r="H26" s="228">
        <v>0</v>
      </c>
      <c r="I26" s="228">
        <f>F26-G26</f>
        <v>0</v>
      </c>
    </row>
    <row r="27" spans="1:9" x14ac:dyDescent="0.2">
      <c r="A27" s="225" t="s">
        <v>336</v>
      </c>
      <c r="B27" s="226"/>
      <c r="C27" s="227" t="s">
        <v>337</v>
      </c>
      <c r="D27" s="228">
        <v>0</v>
      </c>
      <c r="E27" s="228">
        <v>0</v>
      </c>
      <c r="F27" s="228">
        <f>D27+E27</f>
        <v>0</v>
      </c>
      <c r="G27" s="228">
        <v>0</v>
      </c>
      <c r="H27" s="228">
        <v>0</v>
      </c>
      <c r="I27" s="228">
        <f>F27-G27</f>
        <v>0</v>
      </c>
    </row>
    <row r="28" spans="1:9" x14ac:dyDescent="0.2">
      <c r="A28" s="225" t="s">
        <v>338</v>
      </c>
      <c r="B28" s="226"/>
      <c r="C28" s="227" t="s">
        <v>339</v>
      </c>
      <c r="D28" s="228">
        <v>0</v>
      </c>
      <c r="E28" s="228">
        <v>0</v>
      </c>
      <c r="F28" s="228">
        <f>D28+E28</f>
        <v>0</v>
      </c>
      <c r="G28" s="228">
        <v>0</v>
      </c>
      <c r="H28" s="228">
        <v>0</v>
      </c>
      <c r="I28" s="228">
        <f>F28-G28</f>
        <v>0</v>
      </c>
    </row>
    <row r="29" spans="1:9" x14ac:dyDescent="0.2">
      <c r="A29" s="225" t="s">
        <v>340</v>
      </c>
      <c r="B29" s="226"/>
      <c r="C29" s="227" t="s">
        <v>341</v>
      </c>
      <c r="D29" s="228">
        <v>0</v>
      </c>
      <c r="E29" s="228">
        <v>0</v>
      </c>
      <c r="F29" s="228">
        <f>D29+E29</f>
        <v>0</v>
      </c>
      <c r="G29" s="228">
        <v>0</v>
      </c>
      <c r="H29" s="228">
        <v>0</v>
      </c>
      <c r="I29" s="228">
        <f>F29-G29</f>
        <v>0</v>
      </c>
    </row>
    <row r="30" spans="1:9" x14ac:dyDescent="0.2">
      <c r="A30" s="225">
        <v>0</v>
      </c>
      <c r="B30" s="221" t="s">
        <v>342</v>
      </c>
      <c r="C30" s="222"/>
      <c r="D30" s="224">
        <f t="shared" ref="D30:I30" si="7">SUM(D31:D34)</f>
        <v>0</v>
      </c>
      <c r="E30" s="224">
        <f t="shared" si="7"/>
        <v>0</v>
      </c>
      <c r="F30" s="224">
        <f t="shared" si="7"/>
        <v>0</v>
      </c>
      <c r="G30" s="224">
        <f t="shared" si="7"/>
        <v>0</v>
      </c>
      <c r="H30" s="224">
        <f t="shared" si="7"/>
        <v>0</v>
      </c>
      <c r="I30" s="224">
        <f t="shared" si="7"/>
        <v>0</v>
      </c>
    </row>
    <row r="31" spans="1:9" x14ac:dyDescent="0.2">
      <c r="A31" s="225" t="s">
        <v>343</v>
      </c>
      <c r="B31" s="226"/>
      <c r="C31" s="227" t="s">
        <v>344</v>
      </c>
      <c r="D31" s="228">
        <v>0</v>
      </c>
      <c r="E31" s="228">
        <v>0</v>
      </c>
      <c r="F31" s="228">
        <f>D31+E31</f>
        <v>0</v>
      </c>
      <c r="G31" s="228">
        <v>0</v>
      </c>
      <c r="H31" s="228">
        <v>0</v>
      </c>
      <c r="I31" s="228">
        <f>F31-G31</f>
        <v>0</v>
      </c>
    </row>
    <row r="32" spans="1:9" x14ac:dyDescent="0.2">
      <c r="A32" s="225" t="s">
        <v>345</v>
      </c>
      <c r="B32" s="222" t="s">
        <v>346</v>
      </c>
      <c r="C32" s="227"/>
      <c r="D32" s="228">
        <v>0</v>
      </c>
      <c r="E32" s="228">
        <v>0</v>
      </c>
      <c r="F32" s="228">
        <f>D32+E32</f>
        <v>0</v>
      </c>
      <c r="G32" s="228">
        <v>0</v>
      </c>
      <c r="H32" s="228">
        <v>0</v>
      </c>
      <c r="I32" s="228">
        <f>F32-G32</f>
        <v>0</v>
      </c>
    </row>
    <row r="33" spans="1:9" x14ac:dyDescent="0.2">
      <c r="A33" s="225" t="s">
        <v>347</v>
      </c>
      <c r="B33" s="222" t="s">
        <v>348</v>
      </c>
      <c r="C33" s="227"/>
      <c r="D33" s="228">
        <v>0</v>
      </c>
      <c r="E33" s="228">
        <v>0</v>
      </c>
      <c r="F33" s="228">
        <f>D33+E33</f>
        <v>0</v>
      </c>
      <c r="G33" s="228">
        <v>0</v>
      </c>
      <c r="H33" s="228">
        <v>0</v>
      </c>
      <c r="I33" s="228">
        <f>F33-G33</f>
        <v>0</v>
      </c>
    </row>
    <row r="34" spans="1:9" x14ac:dyDescent="0.2">
      <c r="A34" s="225" t="s">
        <v>349</v>
      </c>
      <c r="B34" s="222" t="s">
        <v>296</v>
      </c>
      <c r="C34" s="227"/>
      <c r="D34" s="228">
        <v>0</v>
      </c>
      <c r="E34" s="228">
        <v>0</v>
      </c>
      <c r="F34" s="228">
        <f>D34+E34</f>
        <v>0</v>
      </c>
      <c r="G34" s="228">
        <v>0</v>
      </c>
      <c r="H34" s="228">
        <v>0</v>
      </c>
      <c r="I34" s="228">
        <f>F34-G34</f>
        <v>0</v>
      </c>
    </row>
    <row r="35" spans="1:9" ht="15" customHeight="1" x14ac:dyDescent="0.2">
      <c r="A35" s="231" t="s">
        <v>175</v>
      </c>
      <c r="B35" s="232"/>
      <c r="C35" s="233"/>
      <c r="D35" s="234">
        <f t="shared" ref="D35:I35" si="8">+D6+D9+D18+D22+D25+D30</f>
        <v>14344215274.880001</v>
      </c>
      <c r="E35" s="234">
        <f t="shared" si="8"/>
        <v>860904458.79000008</v>
      </c>
      <c r="F35" s="234">
        <f t="shared" si="8"/>
        <v>15205119733.670002</v>
      </c>
      <c r="G35" s="234">
        <f t="shared" si="8"/>
        <v>5660505779.5299997</v>
      </c>
      <c r="H35" s="234">
        <f t="shared" si="8"/>
        <v>5660505779.5299997</v>
      </c>
      <c r="I35" s="234">
        <f t="shared" si="8"/>
        <v>9544613954.1400013</v>
      </c>
    </row>
    <row r="36" spans="1:9" x14ac:dyDescent="0.2">
      <c r="B36" s="205" t="s">
        <v>47</v>
      </c>
      <c r="C36" s="153"/>
      <c r="D36" s="153"/>
      <c r="E36" s="153"/>
      <c r="F36" s="153"/>
      <c r="G36" s="153"/>
      <c r="H36" s="153"/>
      <c r="I36" s="235"/>
    </row>
    <row r="37" spans="1:9" x14ac:dyDescent="0.2">
      <c r="D37" s="236"/>
      <c r="E37" s="236"/>
      <c r="F37" s="236"/>
      <c r="G37" s="236"/>
      <c r="H37" s="236"/>
      <c r="I37" s="236"/>
    </row>
  </sheetData>
  <sheetProtection formatCells="0" formatColumns="0" formatRows="0" autoFilter="0"/>
  <protectedRanges>
    <protectedRange sqref="C39:I65507 B37:B65507 C35:I38" name="Rango1"/>
    <protectedRange sqref="D6:I8 D22:I34 F21 I21" name="Rango1_3"/>
    <protectedRange sqref="D4:I5" name="Rango1_2_2"/>
    <protectedRange sqref="D21:E21" name="Rango1_3_6"/>
    <protectedRange sqref="C30 C6 B10:C17 C9 B19:C21 C18 B23:C24 C22 B26:C29 C25 B7:C8 B31:C34" name="Rango1_3_1"/>
    <protectedRange sqref="D9:I9 D18:I18 F13:I17 D20:F20 F19 F10:F12 I10:I12 I19:I20" name="Rango1_3_4"/>
    <protectedRange sqref="D13:E17" name="Rango1_3_2"/>
    <protectedRange sqref="G20:H21" name="Rango1_3_8"/>
    <protectedRange sqref="D10:E12" name="Rango1_3_7"/>
    <protectedRange sqref="D19:E19" name="Rango1_3_9"/>
    <protectedRange sqref="G10:H12" name="Rango1_3_10"/>
    <protectedRange sqref="G19:H19" name="Rango1_3_11"/>
  </protectedRanges>
  <mergeCells count="5">
    <mergeCell ref="A1:I1"/>
    <mergeCell ref="A2:C4"/>
    <mergeCell ref="D2:H2"/>
    <mergeCell ref="I2:I3"/>
    <mergeCell ref="A35:C35"/>
  </mergeCells>
  <printOptions horizontalCentered="1"/>
  <pageMargins left="0.78740157480314965" right="0.59055118110236227" top="0.78740157480314965" bottom="0.78740157480314965"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CE Ingreso</vt:lpstr>
      <vt:lpstr>EAI</vt:lpstr>
      <vt:lpstr>CtasAdmvas 1</vt:lpstr>
      <vt:lpstr>CtasAdmvas 2</vt:lpstr>
      <vt:lpstr>CtasAdmvas 3</vt:lpstr>
      <vt:lpstr>CTG</vt:lpstr>
      <vt:lpstr>COG</vt:lpstr>
      <vt:lpstr>CFF</vt:lpstr>
      <vt:lpstr>GCP</vt:lpstr>
      <vt:lpstr>PPI (2)</vt:lpstr>
      <vt:lpstr>'CE Ingreso'!Área_de_impresión</vt:lpstr>
      <vt:lpstr>COG!Área_de_impresión</vt:lpstr>
      <vt:lpstr>'CtasAdmvas 1'!Área_de_impresión</vt:lpstr>
      <vt:lpstr>CTG!Área_de_impresión</vt:lpstr>
      <vt:lpstr>EAI!Área_de_impresión</vt:lpstr>
      <vt:lpstr>'PPI (2)'!Área_de_impresión</vt:lpstr>
      <vt:lpstr>'CE Ingreso'!Títulos_a_imprimir</vt:lpstr>
      <vt:lpstr>COG!Títulos_a_imprimir</vt:lpstr>
      <vt:lpstr>'CtasAdmvas 1'!Títulos_a_imprimir</vt:lpstr>
      <vt:lpstr>CTG!Títulos_a_imprimir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2022-08-04T19:37:28Z</cp:lastPrinted>
  <dcterms:created xsi:type="dcterms:W3CDTF">2022-08-04T19:18:34Z</dcterms:created>
  <dcterms:modified xsi:type="dcterms:W3CDTF">2022-08-04T19:38:10Z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