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d.docs.live.net/d57a9ebdb2ff2403/www/saludv3/download/transparencia/"/>
    </mc:Choice>
  </mc:AlternateContent>
  <xr:revisionPtr revIDLastSave="6" documentId="13_ncr:1_{DA535BD3-E0CB-492A-992F-7481966DE14C}" xr6:coauthVersionLast="47" xr6:coauthVersionMax="47" xr10:uidLastSave="{47CE0EA2-2E9E-4480-98B1-C1100794D8C5}"/>
  <bookViews>
    <workbookView xWindow="-120" yWindow="-120" windowWidth="29040" windowHeight="15720" activeTab="9" xr2:uid="{FA27E1A5-E6A0-4F8A-A103-B0B5F28A6847}"/>
  </bookViews>
  <sheets>
    <sheet name="CE Ingreso" sheetId="1" r:id="rId1"/>
    <sheet name="EAI" sheetId="2" r:id="rId2"/>
    <sheet name="CtasAdmvas 1" sheetId="3" r:id="rId3"/>
    <sheet name="CtasAdmvas 2" sheetId="4" r:id="rId4"/>
    <sheet name="CtasAdmvas 3" sheetId="5" r:id="rId5"/>
    <sheet name="CTG" sheetId="6" r:id="rId6"/>
    <sheet name="COG" sheetId="7" r:id="rId7"/>
    <sheet name="CFF" sheetId="8" r:id="rId8"/>
    <sheet name="GCP" sheetId="9" r:id="rId9"/>
    <sheet name="PPI (2)" sheetId="10" r:id="rId10"/>
  </sheets>
  <externalReferences>
    <externalReference r:id="rId11"/>
    <externalReference r:id="rId12"/>
    <externalReference r:id="rId13"/>
    <externalReference r:id="rId14"/>
    <externalReference r:id="rId15"/>
    <externalReference r:id="rId16"/>
  </externalReferences>
  <definedNames>
    <definedName name="_xlnm._FilterDatabase" localSheetId="1" hidden="1">EAI!#REF!</definedName>
    <definedName name="_ftn1" localSheetId="0">'CE Ingreso'!#REF!</definedName>
    <definedName name="_ftn2" localSheetId="0">'CE Ingreso'!#REF!</definedName>
    <definedName name="_ftn3" localSheetId="0">'CE Ingreso'!#REF!</definedName>
    <definedName name="_ftn4" localSheetId="0">'CE Ingreso'!#REF!</definedName>
    <definedName name="_ftnref1" localSheetId="0">'CE Ingreso'!#REF!</definedName>
    <definedName name="_ftnref2" localSheetId="0">'CE Ingreso'!#REF!</definedName>
    <definedName name="_ftnref3" localSheetId="0">'CE Ingreso'!#REF!</definedName>
    <definedName name="_ftnref4" localSheetId="0">'CE Ingreso'!#REF!</definedName>
    <definedName name="A" localSheetId="9">[1]ECABR!#REF!</definedName>
    <definedName name="A">[1]ECABR!#REF!</definedName>
    <definedName name="A_impresión_IM" localSheetId="9">[1]ECABR!#REF!</definedName>
    <definedName name="A_impresión_IM">[1]ECABR!#REF!</definedName>
    <definedName name="abc" localSheetId="9">[2]TOTAL!#REF!</definedName>
    <definedName name="abc">[2]TOTAL!#REF!</definedName>
    <definedName name="ALFONSO">[1]ECABR!#REF!</definedName>
    <definedName name="_xlnm.Extract" localSheetId="9">[3]EGRESOS!#REF!</definedName>
    <definedName name="_xlnm.Extract">[3]EGRESOS!#REF!</definedName>
    <definedName name="_xlnm.Print_Area" localSheetId="0">'CE Ingreso'!$B$1:$I$122</definedName>
    <definedName name="_xlnm.Print_Area" localSheetId="1">EAI!$A$1:$H$46</definedName>
    <definedName name="B" localSheetId="9">[3]EGRESOS!#REF!</definedName>
    <definedName name="B">[3]EGRESOS!#REF!</definedName>
    <definedName name="BASE" localSheetId="2">#REF!</definedName>
    <definedName name="BASE" localSheetId="9">#REF!</definedName>
    <definedName name="BASE">#REF!</definedName>
    <definedName name="_xlnm.Database" localSheetId="2">[4]REPORTO!#REF!</definedName>
    <definedName name="_xlnm.Database" localSheetId="9">[4]REPORTO!#REF!</definedName>
    <definedName name="_xlnm.Database">[4]REPORTO!#REF!</definedName>
    <definedName name="cba" localSheetId="9">[2]TOTAL!#REF!</definedName>
    <definedName name="cba">[2]TOTAL!#REF!</definedName>
    <definedName name="cie" localSheetId="9">[1]ECABR!#REF!</definedName>
    <definedName name="cie">[1]ECABR!#REF!</definedName>
    <definedName name="ELOY" localSheetId="2">#REF!</definedName>
    <definedName name="ELOY" localSheetId="9">#REF!</definedName>
    <definedName name="ELOY">#REF!</definedName>
    <definedName name="ESF">#REF!</definedName>
    <definedName name="Fecha" localSheetId="2">#REF!</definedName>
    <definedName name="Fecha" localSheetId="9">#REF!</definedName>
    <definedName name="Fecha">#REF!</definedName>
    <definedName name="HF">[5]T1705HF!$B$20:$B$20</definedName>
    <definedName name="Instituto">#REF!</definedName>
    <definedName name="ju" localSheetId="9">[4]REPORTO!#REF!</definedName>
    <definedName name="ju">[4]REPORTO!#REF!</definedName>
    <definedName name="mao" localSheetId="9">[1]ECABR!#REF!</definedName>
    <definedName name="mao">[1]ECABR!#REF!</definedName>
    <definedName name="N" localSheetId="2">#REF!</definedName>
    <definedName name="N" localSheetId="9">#REF!</definedName>
    <definedName name="N">#REF!</definedName>
    <definedName name="NDM">[4]REPORTO!#REF!</definedName>
    <definedName name="REPORTO" localSheetId="2">#REF!</definedName>
    <definedName name="REPORTO" localSheetId="9">#REF!</definedName>
    <definedName name="REPORTO">#REF!</definedName>
    <definedName name="TCAIE">[6]CH1902!$B$20:$B$20</definedName>
    <definedName name="TCFEEIS" localSheetId="2">#REF!</definedName>
    <definedName name="TCFEEIS" localSheetId="9">#REF!</definedName>
    <definedName name="TCFEEIS">#REF!</definedName>
    <definedName name="TRASP" localSheetId="2">#REF!</definedName>
    <definedName name="TRASP" localSheetId="9">#REF!</definedName>
    <definedName name="TRASP">#REF!</definedName>
    <definedName name="U" localSheetId="2">#REF!</definedName>
    <definedName name="U" localSheetId="9">#REF!</definedName>
    <definedName name="U">#REF!</definedName>
    <definedName name="x" localSheetId="2">#REF!</definedName>
    <definedName name="x" localSheetId="9">#REF!</definedName>
    <definedName name="x">#REF!</definedName>
    <definedName name="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8" i="10" l="1"/>
  <c r="L98" i="10" s="1"/>
  <c r="J98" i="10"/>
  <c r="I98" i="10"/>
  <c r="H98" i="10"/>
  <c r="M95" i="10"/>
  <c r="L95" i="10"/>
  <c r="G95" i="10"/>
  <c r="M94" i="10"/>
  <c r="L94" i="10"/>
  <c r="G94" i="10"/>
  <c r="M93" i="10"/>
  <c r="L93" i="10"/>
  <c r="G93" i="10"/>
  <c r="M92" i="10"/>
  <c r="L92" i="10"/>
  <c r="G92" i="10"/>
  <c r="M91" i="10"/>
  <c r="L91" i="10"/>
  <c r="G91" i="10"/>
  <c r="M90" i="10"/>
  <c r="L90" i="10"/>
  <c r="G90" i="10"/>
  <c r="M89" i="10"/>
  <c r="L89" i="10"/>
  <c r="G89" i="10"/>
  <c r="M88" i="10"/>
  <c r="L88" i="10"/>
  <c r="G88" i="10"/>
  <c r="M87" i="10"/>
  <c r="L87" i="10"/>
  <c r="G87" i="10"/>
  <c r="M86" i="10"/>
  <c r="L86" i="10"/>
  <c r="G86" i="10"/>
  <c r="M85" i="10"/>
  <c r="L85" i="10"/>
  <c r="G85" i="10"/>
  <c r="M84" i="10"/>
  <c r="L84" i="10"/>
  <c r="G84" i="10"/>
  <c r="M83" i="10"/>
  <c r="L83" i="10"/>
  <c r="G83" i="10"/>
  <c r="M82" i="10"/>
  <c r="L82" i="10"/>
  <c r="G82" i="10"/>
  <c r="M81" i="10"/>
  <c r="L81" i="10"/>
  <c r="G81" i="10"/>
  <c r="M80" i="10"/>
  <c r="L80" i="10"/>
  <c r="G80" i="10"/>
  <c r="M79" i="10"/>
  <c r="L79" i="10"/>
  <c r="G79" i="10"/>
  <c r="M78" i="10"/>
  <c r="L78" i="10"/>
  <c r="G78" i="10"/>
  <c r="M77" i="10"/>
  <c r="L77" i="10"/>
  <c r="G77" i="10"/>
  <c r="M76" i="10"/>
  <c r="L76" i="10"/>
  <c r="G76" i="10"/>
  <c r="M75" i="10"/>
  <c r="L75" i="10"/>
  <c r="G75" i="10"/>
  <c r="M74" i="10"/>
  <c r="L74" i="10"/>
  <c r="G74" i="10"/>
  <c r="K69" i="10"/>
  <c r="J69" i="10"/>
  <c r="I69" i="10"/>
  <c r="I100" i="10" s="1"/>
  <c r="H69" i="10"/>
  <c r="H100" i="10" s="1"/>
  <c r="M66" i="10"/>
  <c r="L66" i="10"/>
  <c r="G66" i="10"/>
  <c r="M65" i="10"/>
  <c r="L65" i="10"/>
  <c r="G65" i="10"/>
  <c r="M64" i="10"/>
  <c r="L64" i="10"/>
  <c r="G64" i="10"/>
  <c r="M63" i="10"/>
  <c r="L63" i="10"/>
  <c r="G63" i="10"/>
  <c r="M62" i="10"/>
  <c r="L62" i="10"/>
  <c r="G62" i="10"/>
  <c r="M61" i="10"/>
  <c r="L61" i="10"/>
  <c r="G61" i="10"/>
  <c r="M60" i="10"/>
  <c r="L60" i="10"/>
  <c r="G60" i="10"/>
  <c r="M59" i="10"/>
  <c r="L59" i="10"/>
  <c r="G59" i="10"/>
  <c r="M58" i="10"/>
  <c r="L58" i="10"/>
  <c r="G58" i="10"/>
  <c r="M57" i="10"/>
  <c r="L57" i="10"/>
  <c r="G57" i="10"/>
  <c r="M56" i="10"/>
  <c r="L56" i="10"/>
  <c r="G56" i="10"/>
  <c r="M55" i="10"/>
  <c r="L55" i="10"/>
  <c r="G55" i="10"/>
  <c r="M54" i="10"/>
  <c r="L54" i="10"/>
  <c r="G54" i="10"/>
  <c r="M53" i="10"/>
  <c r="L53" i="10"/>
  <c r="G53" i="10"/>
  <c r="M52" i="10"/>
  <c r="L52" i="10"/>
  <c r="G52" i="10"/>
  <c r="M51" i="10"/>
  <c r="L51" i="10"/>
  <c r="G51" i="10"/>
  <c r="M50" i="10"/>
  <c r="L50" i="10"/>
  <c r="G50" i="10"/>
  <c r="M49" i="10"/>
  <c r="L49" i="10"/>
  <c r="G49" i="10"/>
  <c r="M48" i="10"/>
  <c r="L48" i="10"/>
  <c r="G48" i="10"/>
  <c r="M47" i="10"/>
  <c r="L47" i="10"/>
  <c r="G47" i="10"/>
  <c r="M46" i="10"/>
  <c r="L46" i="10"/>
  <c r="G46" i="10"/>
  <c r="M45" i="10"/>
  <c r="L45" i="10"/>
  <c r="G45" i="10"/>
  <c r="M44" i="10"/>
  <c r="L44" i="10"/>
  <c r="G44" i="10"/>
  <c r="M43" i="10"/>
  <c r="L43" i="10"/>
  <c r="G43" i="10"/>
  <c r="M42" i="10"/>
  <c r="L42" i="10"/>
  <c r="G42" i="10"/>
  <c r="M41" i="10"/>
  <c r="L41" i="10"/>
  <c r="G41" i="10"/>
  <c r="M40" i="10"/>
  <c r="L40" i="10"/>
  <c r="G40" i="10"/>
  <c r="M39" i="10"/>
  <c r="L39" i="10"/>
  <c r="G39" i="10"/>
  <c r="M38" i="10"/>
  <c r="L38" i="10"/>
  <c r="G38" i="10"/>
  <c r="M37" i="10"/>
  <c r="L37" i="10"/>
  <c r="G37" i="10"/>
  <c r="M36" i="10"/>
  <c r="L36" i="10"/>
  <c r="G36" i="10"/>
  <c r="M35" i="10"/>
  <c r="L35" i="10"/>
  <c r="G35" i="10"/>
  <c r="M34" i="10"/>
  <c r="L34" i="10"/>
  <c r="G34" i="10"/>
  <c r="M33" i="10"/>
  <c r="L33" i="10"/>
  <c r="G33" i="10"/>
  <c r="M32" i="10"/>
  <c r="L32" i="10"/>
  <c r="G32" i="10"/>
  <c r="M31" i="10"/>
  <c r="L31" i="10"/>
  <c r="G31" i="10"/>
  <c r="M30" i="10"/>
  <c r="L30" i="10"/>
  <c r="G30" i="10"/>
  <c r="M29" i="10"/>
  <c r="L29" i="10"/>
  <c r="G29" i="10"/>
  <c r="M28" i="10"/>
  <c r="L28" i="10"/>
  <c r="G28" i="10"/>
  <c r="M27" i="10"/>
  <c r="L27" i="10"/>
  <c r="G27" i="10"/>
  <c r="M26" i="10"/>
  <c r="L26" i="10"/>
  <c r="G26" i="10"/>
  <c r="M25" i="10"/>
  <c r="L25" i="10"/>
  <c r="G25" i="10"/>
  <c r="M24" i="10"/>
  <c r="L24" i="10"/>
  <c r="G24" i="10"/>
  <c r="M23" i="10"/>
  <c r="L23" i="10"/>
  <c r="G23" i="10"/>
  <c r="M22" i="10"/>
  <c r="L22" i="10"/>
  <c r="G22" i="10"/>
  <c r="M21" i="10"/>
  <c r="L21" i="10"/>
  <c r="G21" i="10"/>
  <c r="M20" i="10"/>
  <c r="L20" i="10"/>
  <c r="G20" i="10"/>
  <c r="M19" i="10"/>
  <c r="L19" i="10"/>
  <c r="G19" i="10"/>
  <c r="M18" i="10"/>
  <c r="L18" i="10"/>
  <c r="G18" i="10"/>
  <c r="M17" i="10"/>
  <c r="L17" i="10"/>
  <c r="G17" i="10"/>
  <c r="M16" i="10"/>
  <c r="L16" i="10"/>
  <c r="G16" i="10"/>
  <c r="M15" i="10"/>
  <c r="L15" i="10"/>
  <c r="G15" i="10"/>
  <c r="M14" i="10"/>
  <c r="L14" i="10"/>
  <c r="G14" i="10"/>
  <c r="M13" i="10"/>
  <c r="L13" i="10"/>
  <c r="G13" i="10"/>
  <c r="M12" i="10"/>
  <c r="L12" i="10"/>
  <c r="G12" i="10"/>
  <c r="M11" i="10"/>
  <c r="L11" i="10"/>
  <c r="G11" i="10"/>
  <c r="M10" i="10"/>
  <c r="L10" i="10"/>
  <c r="G10" i="10"/>
  <c r="M9" i="10"/>
  <c r="L9" i="10"/>
  <c r="G9" i="10"/>
  <c r="F34" i="9"/>
  <c r="F33" i="9"/>
  <c r="I33" i="9" s="1"/>
  <c r="F32" i="9"/>
  <c r="I32" i="9" s="1"/>
  <c r="F31" i="9"/>
  <c r="I31" i="9" s="1"/>
  <c r="H30" i="9"/>
  <c r="G30" i="9"/>
  <c r="E30" i="9"/>
  <c r="D30" i="9"/>
  <c r="F29" i="9"/>
  <c r="I29" i="9" s="1"/>
  <c r="F28" i="9"/>
  <c r="I28" i="9" s="1"/>
  <c r="F27" i="9"/>
  <c r="I27" i="9" s="1"/>
  <c r="F26" i="9"/>
  <c r="I26" i="9" s="1"/>
  <c r="H25" i="9"/>
  <c r="G25" i="9"/>
  <c r="E25" i="9"/>
  <c r="D25" i="9"/>
  <c r="F24" i="9"/>
  <c r="I24" i="9" s="1"/>
  <c r="F23" i="9"/>
  <c r="I23" i="9" s="1"/>
  <c r="H22" i="9"/>
  <c r="G22" i="9"/>
  <c r="E22" i="9"/>
  <c r="D22" i="9"/>
  <c r="F21" i="9"/>
  <c r="I21" i="9" s="1"/>
  <c r="F20" i="9"/>
  <c r="I20" i="9" s="1"/>
  <c r="F19" i="9"/>
  <c r="I19" i="9" s="1"/>
  <c r="H18" i="9"/>
  <c r="G18" i="9"/>
  <c r="E18" i="9"/>
  <c r="D18" i="9"/>
  <c r="F17" i="9"/>
  <c r="I17" i="9" s="1"/>
  <c r="F16" i="9"/>
  <c r="I16" i="9" s="1"/>
  <c r="F15" i="9"/>
  <c r="I15" i="9" s="1"/>
  <c r="F14" i="9"/>
  <c r="I14" i="9" s="1"/>
  <c r="F13" i="9"/>
  <c r="I13" i="9" s="1"/>
  <c r="F12" i="9"/>
  <c r="I12" i="9" s="1"/>
  <c r="F11" i="9"/>
  <c r="I11" i="9" s="1"/>
  <c r="F10" i="9"/>
  <c r="H9" i="9"/>
  <c r="G9" i="9"/>
  <c r="E9" i="9"/>
  <c r="D9" i="9"/>
  <c r="F8" i="9"/>
  <c r="I8" i="9" s="1"/>
  <c r="F7" i="9"/>
  <c r="I7" i="9" s="1"/>
  <c r="H6" i="9"/>
  <c r="G6" i="9"/>
  <c r="E6" i="9"/>
  <c r="D6" i="9"/>
  <c r="H36" i="8"/>
  <c r="H35" i="8"/>
  <c r="H34" i="8"/>
  <c r="H33" i="8"/>
  <c r="G32" i="8"/>
  <c r="F32" i="8"/>
  <c r="D32" i="8"/>
  <c r="C32" i="8"/>
  <c r="H31" i="8"/>
  <c r="H30" i="8"/>
  <c r="H29" i="8"/>
  <c r="H28" i="8"/>
  <c r="H27" i="8"/>
  <c r="H26" i="8"/>
  <c r="H25" i="8"/>
  <c r="H24" i="8"/>
  <c r="H23" i="8"/>
  <c r="G22" i="8"/>
  <c r="F22" i="8"/>
  <c r="E22" i="8"/>
  <c r="H22" i="8" s="1"/>
  <c r="D22" i="8"/>
  <c r="C22" i="8"/>
  <c r="H21" i="8"/>
  <c r="H20" i="8"/>
  <c r="H19" i="8"/>
  <c r="H18" i="8"/>
  <c r="E17" i="8"/>
  <c r="H17" i="8" s="1"/>
  <c r="H16" i="8"/>
  <c r="H15" i="8"/>
  <c r="G14" i="8"/>
  <c r="F14" i="8"/>
  <c r="D14" i="8"/>
  <c r="C14" i="8"/>
  <c r="E14" i="8" s="1"/>
  <c r="H13" i="8"/>
  <c r="H12" i="8"/>
  <c r="H11" i="8"/>
  <c r="H10" i="8"/>
  <c r="H9" i="8"/>
  <c r="H8" i="8"/>
  <c r="H7" i="8"/>
  <c r="H6" i="8"/>
  <c r="G5" i="8"/>
  <c r="F5" i="8"/>
  <c r="D5" i="8"/>
  <c r="C5" i="8"/>
  <c r="E5" i="8" s="1"/>
  <c r="E76" i="7"/>
  <c r="H76" i="7" s="1"/>
  <c r="E75" i="7"/>
  <c r="H75" i="7" s="1"/>
  <c r="E74" i="7"/>
  <c r="H74" i="7" s="1"/>
  <c r="E73" i="7"/>
  <c r="H73" i="7" s="1"/>
  <c r="E72" i="7"/>
  <c r="H72" i="7" s="1"/>
  <c r="E71" i="7"/>
  <c r="H71" i="7" s="1"/>
  <c r="E70" i="7"/>
  <c r="H70" i="7" s="1"/>
  <c r="G69" i="7"/>
  <c r="F69" i="7"/>
  <c r="D69" i="7"/>
  <c r="E69" i="7" s="1"/>
  <c r="C69" i="7"/>
  <c r="E68" i="7"/>
  <c r="H68" i="7" s="1"/>
  <c r="E67" i="7"/>
  <c r="H67" i="7" s="1"/>
  <c r="E66" i="7"/>
  <c r="H66" i="7" s="1"/>
  <c r="G65" i="7"/>
  <c r="F65" i="7"/>
  <c r="D65" i="7"/>
  <c r="C65" i="7"/>
  <c r="E64" i="7"/>
  <c r="H64" i="7" s="1"/>
  <c r="E63" i="7"/>
  <c r="H63" i="7" s="1"/>
  <c r="E62" i="7"/>
  <c r="H62" i="7" s="1"/>
  <c r="E61" i="7"/>
  <c r="H61" i="7" s="1"/>
  <c r="E60" i="7"/>
  <c r="H60" i="7" s="1"/>
  <c r="E59" i="7"/>
  <c r="H59" i="7" s="1"/>
  <c r="E58" i="7"/>
  <c r="H58" i="7" s="1"/>
  <c r="G57" i="7"/>
  <c r="F57" i="7"/>
  <c r="E57" i="7"/>
  <c r="D57" i="7"/>
  <c r="C57" i="7"/>
  <c r="E56" i="7"/>
  <c r="H56" i="7" s="1"/>
  <c r="E55" i="7"/>
  <c r="H55" i="7" s="1"/>
  <c r="E54" i="7"/>
  <c r="H54" i="7" s="1"/>
  <c r="G53" i="7"/>
  <c r="F53" i="7"/>
  <c r="D53" i="7"/>
  <c r="E53" i="7" s="1"/>
  <c r="C53" i="7"/>
  <c r="E52" i="7"/>
  <c r="H52" i="7" s="1"/>
  <c r="E51" i="7"/>
  <c r="H51" i="7" s="1"/>
  <c r="E50" i="7"/>
  <c r="H50" i="7" s="1"/>
  <c r="E49" i="7"/>
  <c r="H49" i="7" s="1"/>
  <c r="E48" i="7"/>
  <c r="H48" i="7" s="1"/>
  <c r="E47" i="7"/>
  <c r="H47" i="7" s="1"/>
  <c r="E46" i="7"/>
  <c r="H46" i="7" s="1"/>
  <c r="E45" i="7"/>
  <c r="H45" i="7" s="1"/>
  <c r="E44" i="7"/>
  <c r="H44" i="7" s="1"/>
  <c r="G43" i="7"/>
  <c r="F43" i="7"/>
  <c r="D43" i="7"/>
  <c r="C43" i="7"/>
  <c r="E42" i="7"/>
  <c r="H42" i="7" s="1"/>
  <c r="E41" i="7"/>
  <c r="H41" i="7" s="1"/>
  <c r="E40" i="7"/>
  <c r="H40" i="7" s="1"/>
  <c r="E39" i="7"/>
  <c r="H39" i="7" s="1"/>
  <c r="E38" i="7"/>
  <c r="H38" i="7" s="1"/>
  <c r="E37" i="7"/>
  <c r="H37" i="7" s="1"/>
  <c r="E36" i="7"/>
  <c r="H36" i="7" s="1"/>
  <c r="E35" i="7"/>
  <c r="H35" i="7" s="1"/>
  <c r="E34" i="7"/>
  <c r="H34" i="7" s="1"/>
  <c r="G33" i="7"/>
  <c r="F33" i="7"/>
  <c r="D33" i="7"/>
  <c r="C33" i="7"/>
  <c r="E32" i="7"/>
  <c r="H32" i="7" s="1"/>
  <c r="E31" i="7"/>
  <c r="H31" i="7" s="1"/>
  <c r="E30" i="7"/>
  <c r="H30" i="7" s="1"/>
  <c r="E29" i="7"/>
  <c r="H29" i="7" s="1"/>
  <c r="E28" i="7"/>
  <c r="H28" i="7" s="1"/>
  <c r="E27" i="7"/>
  <c r="H27" i="7" s="1"/>
  <c r="E26" i="7"/>
  <c r="H26" i="7" s="1"/>
  <c r="E25" i="7"/>
  <c r="H25" i="7" s="1"/>
  <c r="E24" i="7"/>
  <c r="H24" i="7" s="1"/>
  <c r="G23" i="7"/>
  <c r="F23" i="7"/>
  <c r="D23" i="7"/>
  <c r="C23" i="7"/>
  <c r="E23" i="7" s="1"/>
  <c r="E22" i="7"/>
  <c r="H22" i="7" s="1"/>
  <c r="E21" i="7"/>
  <c r="H21" i="7" s="1"/>
  <c r="E20" i="7"/>
  <c r="H20" i="7" s="1"/>
  <c r="E19" i="7"/>
  <c r="H19" i="7" s="1"/>
  <c r="E18" i="7"/>
  <c r="H18" i="7" s="1"/>
  <c r="E17" i="7"/>
  <c r="H17" i="7" s="1"/>
  <c r="E16" i="7"/>
  <c r="H16" i="7" s="1"/>
  <c r="E15" i="7"/>
  <c r="H15" i="7" s="1"/>
  <c r="E14" i="7"/>
  <c r="H14" i="7" s="1"/>
  <c r="G13" i="7"/>
  <c r="F13" i="7"/>
  <c r="D13" i="7"/>
  <c r="C13" i="7"/>
  <c r="E12" i="7"/>
  <c r="H12" i="7" s="1"/>
  <c r="E11" i="7"/>
  <c r="H11" i="7" s="1"/>
  <c r="E10" i="7"/>
  <c r="H10" i="7" s="1"/>
  <c r="E9" i="7"/>
  <c r="H9" i="7" s="1"/>
  <c r="E8" i="7"/>
  <c r="H8" i="7" s="1"/>
  <c r="E7" i="7"/>
  <c r="H7" i="7" s="1"/>
  <c r="E6" i="7"/>
  <c r="H6" i="7" s="1"/>
  <c r="G5" i="7"/>
  <c r="F5" i="7"/>
  <c r="D5" i="7"/>
  <c r="C5" i="7"/>
  <c r="F10" i="6"/>
  <c r="E10" i="6"/>
  <c r="C10" i="6"/>
  <c r="B10" i="6"/>
  <c r="G9" i="6"/>
  <c r="G8" i="6"/>
  <c r="G7" i="6"/>
  <c r="D6" i="6"/>
  <c r="G6" i="6" s="1"/>
  <c r="D5" i="6"/>
  <c r="D10" i="6" s="1"/>
  <c r="F12" i="5"/>
  <c r="E12" i="5"/>
  <c r="C12" i="5"/>
  <c r="B12" i="5"/>
  <c r="D11" i="5"/>
  <c r="G11" i="5" s="1"/>
  <c r="D10" i="5"/>
  <c r="G10" i="5" s="1"/>
  <c r="D9" i="5"/>
  <c r="G9" i="5" s="1"/>
  <c r="D8" i="5"/>
  <c r="G8" i="5" s="1"/>
  <c r="D7" i="5"/>
  <c r="G7" i="5" s="1"/>
  <c r="D6" i="5"/>
  <c r="G6" i="5" s="1"/>
  <c r="D5" i="5"/>
  <c r="G5" i="5" s="1"/>
  <c r="F9" i="4"/>
  <c r="E9" i="4"/>
  <c r="C9" i="4"/>
  <c r="B9" i="4"/>
  <c r="D8" i="4"/>
  <c r="G8" i="4" s="1"/>
  <c r="D7" i="4"/>
  <c r="G7" i="4" s="1"/>
  <c r="D6" i="4"/>
  <c r="D9" i="4" s="1"/>
  <c r="F75" i="3"/>
  <c r="E75" i="3"/>
  <c r="C75" i="3"/>
  <c r="B75" i="3"/>
  <c r="D73" i="3"/>
  <c r="G73" i="3" s="1"/>
  <c r="D72" i="3"/>
  <c r="G72" i="3" s="1"/>
  <c r="D71" i="3"/>
  <c r="G71" i="3" s="1"/>
  <c r="D70" i="3"/>
  <c r="G70" i="3" s="1"/>
  <c r="D69" i="3"/>
  <c r="G69" i="3" s="1"/>
  <c r="D68" i="3"/>
  <c r="G68" i="3" s="1"/>
  <c r="D67" i="3"/>
  <c r="G67" i="3" s="1"/>
  <c r="D66" i="3"/>
  <c r="G66" i="3" s="1"/>
  <c r="D65" i="3"/>
  <c r="G65" i="3" s="1"/>
  <c r="D64" i="3"/>
  <c r="G64" i="3" s="1"/>
  <c r="G63" i="3"/>
  <c r="D63" i="3"/>
  <c r="D62" i="3"/>
  <c r="G62" i="3" s="1"/>
  <c r="D61" i="3"/>
  <c r="G61" i="3" s="1"/>
  <c r="D60" i="3"/>
  <c r="G60" i="3" s="1"/>
  <c r="D59" i="3"/>
  <c r="G59" i="3" s="1"/>
  <c r="D58" i="3"/>
  <c r="G58" i="3" s="1"/>
  <c r="D57" i="3"/>
  <c r="G57" i="3" s="1"/>
  <c r="D56" i="3"/>
  <c r="G56" i="3" s="1"/>
  <c r="D55" i="3"/>
  <c r="G55" i="3" s="1"/>
  <c r="D54" i="3"/>
  <c r="G54" i="3" s="1"/>
  <c r="D53" i="3"/>
  <c r="G53" i="3" s="1"/>
  <c r="D52" i="3"/>
  <c r="G52" i="3" s="1"/>
  <c r="D51" i="3"/>
  <c r="G51" i="3" s="1"/>
  <c r="D50" i="3"/>
  <c r="G50" i="3" s="1"/>
  <c r="D49" i="3"/>
  <c r="G49" i="3" s="1"/>
  <c r="D48" i="3"/>
  <c r="G48" i="3" s="1"/>
  <c r="D47" i="3"/>
  <c r="G47" i="3" s="1"/>
  <c r="D46" i="3"/>
  <c r="G46" i="3" s="1"/>
  <c r="D45" i="3"/>
  <c r="G45" i="3" s="1"/>
  <c r="D44" i="3"/>
  <c r="G44" i="3" s="1"/>
  <c r="D43" i="3"/>
  <c r="G43" i="3" s="1"/>
  <c r="D42" i="3"/>
  <c r="G42" i="3" s="1"/>
  <c r="D41" i="3"/>
  <c r="G41" i="3" s="1"/>
  <c r="D40" i="3"/>
  <c r="G40" i="3" s="1"/>
  <c r="G39" i="3"/>
  <c r="D39" i="3"/>
  <c r="D38" i="3"/>
  <c r="G38" i="3" s="1"/>
  <c r="D37" i="3"/>
  <c r="G37" i="3" s="1"/>
  <c r="D36" i="3"/>
  <c r="G36" i="3" s="1"/>
  <c r="D35" i="3"/>
  <c r="G35" i="3" s="1"/>
  <c r="D34" i="3"/>
  <c r="G34" i="3" s="1"/>
  <c r="D33" i="3"/>
  <c r="G33" i="3" s="1"/>
  <c r="D32" i="3"/>
  <c r="G32" i="3" s="1"/>
  <c r="G31" i="3"/>
  <c r="D31" i="3"/>
  <c r="D30" i="3"/>
  <c r="G30" i="3" s="1"/>
  <c r="D29" i="3"/>
  <c r="G29" i="3" s="1"/>
  <c r="D28" i="3"/>
  <c r="G28" i="3" s="1"/>
  <c r="D27" i="3"/>
  <c r="G27" i="3" s="1"/>
  <c r="D26" i="3"/>
  <c r="G26" i="3" s="1"/>
  <c r="D25" i="3"/>
  <c r="G25" i="3" s="1"/>
  <c r="D24" i="3"/>
  <c r="G24" i="3" s="1"/>
  <c r="D23" i="3"/>
  <c r="G23" i="3" s="1"/>
  <c r="D22" i="3"/>
  <c r="G22" i="3" s="1"/>
  <c r="D21" i="3"/>
  <c r="G21" i="3" s="1"/>
  <c r="D20" i="3"/>
  <c r="G20" i="3" s="1"/>
  <c r="D19" i="3"/>
  <c r="G19" i="3" s="1"/>
  <c r="D18" i="3"/>
  <c r="G18" i="3" s="1"/>
  <c r="D17" i="3"/>
  <c r="G17" i="3" s="1"/>
  <c r="D16" i="3"/>
  <c r="G16" i="3" s="1"/>
  <c r="D15" i="3"/>
  <c r="G15" i="3" s="1"/>
  <c r="D14" i="3"/>
  <c r="G14" i="3" s="1"/>
  <c r="D13" i="3"/>
  <c r="G13" i="3" s="1"/>
  <c r="D12" i="3"/>
  <c r="G12" i="3" s="1"/>
  <c r="D11" i="3"/>
  <c r="G11" i="3" s="1"/>
  <c r="D10" i="3"/>
  <c r="G10" i="3" s="1"/>
  <c r="D9" i="3"/>
  <c r="G9" i="3" s="1"/>
  <c r="D8" i="3"/>
  <c r="G8" i="3" s="1"/>
  <c r="D7" i="3"/>
  <c r="G7" i="3" s="1"/>
  <c r="D6" i="3"/>
  <c r="G6" i="3" s="1"/>
  <c r="D5" i="3"/>
  <c r="H38" i="2"/>
  <c r="H37" i="2" s="1"/>
  <c r="E38" i="2"/>
  <c r="G37" i="2"/>
  <c r="F37" i="2"/>
  <c r="C37" i="2"/>
  <c r="H35" i="2"/>
  <c r="E35" i="2"/>
  <c r="H34" i="2"/>
  <c r="E34" i="2"/>
  <c r="E31" i="2" s="1"/>
  <c r="G31" i="2"/>
  <c r="F31" i="2"/>
  <c r="D31" i="2"/>
  <c r="C31" i="2"/>
  <c r="H28" i="2"/>
  <c r="H21" i="2"/>
  <c r="G21" i="2"/>
  <c r="F21" i="2"/>
  <c r="F39" i="2" s="1"/>
  <c r="E21" i="2"/>
  <c r="D21" i="2"/>
  <c r="D39" i="2" s="1"/>
  <c r="C21" i="2"/>
  <c r="G16" i="2"/>
  <c r="F16" i="2"/>
  <c r="D16" i="2"/>
  <c r="C16" i="2"/>
  <c r="H15" i="2"/>
  <c r="H14" i="2"/>
  <c r="H13" i="2"/>
  <c r="E13" i="2"/>
  <c r="H12" i="2"/>
  <c r="E12" i="2"/>
  <c r="H11" i="2"/>
  <c r="E11" i="2"/>
  <c r="H10" i="2"/>
  <c r="H9" i="2"/>
  <c r="H8" i="2"/>
  <c r="H7" i="2"/>
  <c r="H6" i="2"/>
  <c r="H5" i="2"/>
  <c r="I118" i="1"/>
  <c r="F118" i="1"/>
  <c r="I117" i="1"/>
  <c r="F117" i="1"/>
  <c r="I116" i="1"/>
  <c r="F116" i="1"/>
  <c r="I115" i="1"/>
  <c r="F115" i="1"/>
  <c r="I114" i="1"/>
  <c r="F114" i="1"/>
  <c r="H113" i="1"/>
  <c r="I113" i="1" s="1"/>
  <c r="G113" i="1"/>
  <c r="E113" i="1"/>
  <c r="D113" i="1"/>
  <c r="I112" i="1"/>
  <c r="F112" i="1"/>
  <c r="I111" i="1"/>
  <c r="F111" i="1"/>
  <c r="I110" i="1"/>
  <c r="F110" i="1"/>
  <c r="H109" i="1"/>
  <c r="G109" i="1"/>
  <c r="E109" i="1"/>
  <c r="D109" i="1"/>
  <c r="F109" i="1" s="1"/>
  <c r="I108" i="1"/>
  <c r="F108" i="1"/>
  <c r="I107" i="1"/>
  <c r="F107" i="1"/>
  <c r="I106" i="1"/>
  <c r="F106" i="1"/>
  <c r="I105" i="1"/>
  <c r="F105" i="1"/>
  <c r="I104" i="1"/>
  <c r="F104" i="1"/>
  <c r="H103" i="1"/>
  <c r="I103" i="1" s="1"/>
  <c r="G103" i="1"/>
  <c r="E103" i="1"/>
  <c r="D103" i="1"/>
  <c r="I102" i="1"/>
  <c r="F102" i="1"/>
  <c r="I101" i="1"/>
  <c r="F101" i="1"/>
  <c r="I100" i="1"/>
  <c r="F100" i="1"/>
  <c r="I99" i="1"/>
  <c r="F99" i="1"/>
  <c r="H98" i="1"/>
  <c r="G98" i="1"/>
  <c r="G97" i="1" s="1"/>
  <c r="G95" i="1" s="1"/>
  <c r="E98" i="1"/>
  <c r="D98" i="1"/>
  <c r="I96" i="1"/>
  <c r="F96" i="1"/>
  <c r="I94" i="1"/>
  <c r="F94" i="1"/>
  <c r="I93" i="1"/>
  <c r="F93" i="1"/>
  <c r="I92" i="1"/>
  <c r="F92" i="1"/>
  <c r="I91" i="1"/>
  <c r="F91" i="1"/>
  <c r="H90" i="1"/>
  <c r="G90" i="1"/>
  <c r="E90" i="1"/>
  <c r="D90" i="1"/>
  <c r="F90" i="1" s="1"/>
  <c r="I89" i="1"/>
  <c r="F89" i="1"/>
  <c r="I88" i="1"/>
  <c r="F88" i="1"/>
  <c r="I87" i="1"/>
  <c r="F87" i="1"/>
  <c r="I86" i="1"/>
  <c r="F86" i="1"/>
  <c r="I85" i="1"/>
  <c r="F85" i="1"/>
  <c r="I84" i="1"/>
  <c r="F84" i="1"/>
  <c r="I83" i="1"/>
  <c r="F83" i="1"/>
  <c r="H82" i="1"/>
  <c r="G82" i="1"/>
  <c r="E82" i="1"/>
  <c r="D82" i="1"/>
  <c r="I81" i="1"/>
  <c r="F81" i="1"/>
  <c r="I80" i="1"/>
  <c r="F80" i="1"/>
  <c r="I79" i="1"/>
  <c r="F79" i="1"/>
  <c r="H78" i="1"/>
  <c r="I78" i="1" s="1"/>
  <c r="G78" i="1"/>
  <c r="E78" i="1"/>
  <c r="D78" i="1"/>
  <c r="I76" i="1"/>
  <c r="F76" i="1"/>
  <c r="I75" i="1"/>
  <c r="F75" i="1"/>
  <c r="I74" i="1"/>
  <c r="F74" i="1"/>
  <c r="I73" i="1"/>
  <c r="F73" i="1"/>
  <c r="I72" i="1"/>
  <c r="F72" i="1"/>
  <c r="H71" i="1"/>
  <c r="G71" i="1"/>
  <c r="E71" i="1"/>
  <c r="D71" i="1"/>
  <c r="I70" i="1"/>
  <c r="F70" i="1"/>
  <c r="I69" i="1"/>
  <c r="F69" i="1"/>
  <c r="I68" i="1"/>
  <c r="F68" i="1"/>
  <c r="I67" i="1"/>
  <c r="F67" i="1"/>
  <c r="I66" i="1"/>
  <c r="F66" i="1"/>
  <c r="H65" i="1"/>
  <c r="G65" i="1"/>
  <c r="E65" i="1"/>
  <c r="D65" i="1"/>
  <c r="I64" i="1"/>
  <c r="F64" i="1"/>
  <c r="I63" i="1"/>
  <c r="F63" i="1"/>
  <c r="I62" i="1"/>
  <c r="F62" i="1"/>
  <c r="I61" i="1"/>
  <c r="F61" i="1"/>
  <c r="H60" i="1"/>
  <c r="I60" i="1" s="1"/>
  <c r="G60" i="1"/>
  <c r="E60" i="1"/>
  <c r="D60" i="1"/>
  <c r="I58" i="1"/>
  <c r="F58" i="1"/>
  <c r="I56" i="1"/>
  <c r="F56" i="1"/>
  <c r="I55" i="1"/>
  <c r="F55" i="1"/>
  <c r="H54" i="1"/>
  <c r="G54" i="1"/>
  <c r="E54" i="1"/>
  <c r="D54" i="1"/>
  <c r="F54" i="1" s="1"/>
  <c r="I53" i="1"/>
  <c r="F53" i="1"/>
  <c r="I52" i="1"/>
  <c r="F52" i="1"/>
  <c r="I51" i="1"/>
  <c r="F51" i="1"/>
  <c r="H50" i="1"/>
  <c r="G50" i="1"/>
  <c r="E50" i="1"/>
  <c r="D50" i="1"/>
  <c r="I49" i="1"/>
  <c r="F49" i="1"/>
  <c r="I48" i="1"/>
  <c r="F48" i="1"/>
  <c r="I47" i="1"/>
  <c r="F47" i="1"/>
  <c r="I46" i="1"/>
  <c r="F46" i="1"/>
  <c r="I45" i="1"/>
  <c r="F45" i="1"/>
  <c r="H44" i="1"/>
  <c r="G44" i="1"/>
  <c r="G43" i="1" s="1"/>
  <c r="E44" i="1"/>
  <c r="D44" i="1"/>
  <c r="F44" i="1" s="1"/>
  <c r="H43" i="1"/>
  <c r="E43" i="1"/>
  <c r="D43" i="1"/>
  <c r="I42" i="1"/>
  <c r="F42" i="1"/>
  <c r="I41" i="1"/>
  <c r="F41" i="1"/>
  <c r="I40" i="1"/>
  <c r="F40" i="1"/>
  <c r="H39" i="1"/>
  <c r="I39" i="1" s="1"/>
  <c r="G39" i="1"/>
  <c r="E39" i="1"/>
  <c r="D39" i="1"/>
  <c r="I38" i="1"/>
  <c r="F38" i="1"/>
  <c r="I37" i="1"/>
  <c r="F37" i="1"/>
  <c r="I36" i="1"/>
  <c r="F36" i="1"/>
  <c r="I35" i="1"/>
  <c r="F35" i="1"/>
  <c r="I34" i="1"/>
  <c r="F34" i="1"/>
  <c r="H33" i="1"/>
  <c r="G33" i="1"/>
  <c r="E33" i="1"/>
  <c r="D33" i="1"/>
  <c r="I32" i="1"/>
  <c r="F32" i="1"/>
  <c r="I31" i="1"/>
  <c r="F31" i="1"/>
  <c r="I30" i="1"/>
  <c r="F30" i="1"/>
  <c r="I29" i="1"/>
  <c r="F29" i="1"/>
  <c r="I28" i="1"/>
  <c r="F28" i="1"/>
  <c r="I27" i="1"/>
  <c r="F27" i="1"/>
  <c r="H26" i="1"/>
  <c r="G26" i="1"/>
  <c r="E26" i="1"/>
  <c r="F26" i="1" s="1"/>
  <c r="D26" i="1"/>
  <c r="I25" i="1"/>
  <c r="F25" i="1"/>
  <c r="I24" i="1"/>
  <c r="F24" i="1"/>
  <c r="I23" i="1"/>
  <c r="F23" i="1"/>
  <c r="H22" i="1"/>
  <c r="H21" i="1" s="1"/>
  <c r="I21" i="1" s="1"/>
  <c r="G22" i="1"/>
  <c r="G21" i="1" s="1"/>
  <c r="E22" i="1"/>
  <c r="E21" i="1" s="1"/>
  <c r="D22" i="1"/>
  <c r="D21" i="1"/>
  <c r="I20" i="1"/>
  <c r="F20" i="1"/>
  <c r="I19" i="1"/>
  <c r="F19" i="1"/>
  <c r="H18" i="1"/>
  <c r="G18" i="1"/>
  <c r="E18" i="1"/>
  <c r="D18" i="1"/>
  <c r="F18" i="1" s="1"/>
  <c r="I17" i="1"/>
  <c r="F17" i="1"/>
  <c r="I16" i="1"/>
  <c r="F16" i="1"/>
  <c r="H15" i="1"/>
  <c r="G15" i="1"/>
  <c r="E15" i="1"/>
  <c r="D15" i="1"/>
  <c r="F15" i="1" s="1"/>
  <c r="I14" i="1"/>
  <c r="F14" i="1"/>
  <c r="H13" i="1"/>
  <c r="G13" i="1"/>
  <c r="G12" i="1" s="1"/>
  <c r="G11" i="1" s="1"/>
  <c r="E13" i="1"/>
  <c r="E12" i="1" s="1"/>
  <c r="D13" i="1"/>
  <c r="F13" i="1" s="1"/>
  <c r="F82" i="1" l="1"/>
  <c r="F98" i="1"/>
  <c r="E13" i="7"/>
  <c r="E43" i="7"/>
  <c r="E65" i="7"/>
  <c r="J100" i="10"/>
  <c r="F25" i="9"/>
  <c r="M69" i="10"/>
  <c r="F22" i="9"/>
  <c r="F50" i="1"/>
  <c r="I26" i="1"/>
  <c r="I71" i="1"/>
  <c r="E33" i="7"/>
  <c r="I43" i="1"/>
  <c r="I50" i="1"/>
  <c r="C39" i="2"/>
  <c r="G5" i="6"/>
  <c r="H59" i="1"/>
  <c r="H57" i="1" s="1"/>
  <c r="E97" i="1"/>
  <c r="E95" i="1" s="1"/>
  <c r="H14" i="8"/>
  <c r="M98" i="10"/>
  <c r="F21" i="1"/>
  <c r="E11" i="1"/>
  <c r="I18" i="1"/>
  <c r="I22" i="1"/>
  <c r="F39" i="1"/>
  <c r="I54" i="1"/>
  <c r="F60" i="1"/>
  <c r="F78" i="1"/>
  <c r="E32" i="8"/>
  <c r="F30" i="9"/>
  <c r="G98" i="10"/>
  <c r="G100" i="10" s="1"/>
  <c r="G69" i="10"/>
  <c r="D35" i="9"/>
  <c r="I18" i="9"/>
  <c r="E35" i="9"/>
  <c r="I25" i="9"/>
  <c r="G35" i="9"/>
  <c r="F9" i="9"/>
  <c r="H35" i="9"/>
  <c r="I22" i="9"/>
  <c r="H32" i="8"/>
  <c r="D37" i="8"/>
  <c r="F37" i="8"/>
  <c r="G37" i="8"/>
  <c r="F77" i="7"/>
  <c r="H65" i="7"/>
  <c r="H69" i="7"/>
  <c r="D77" i="7"/>
  <c r="G77" i="7"/>
  <c r="D75" i="3"/>
  <c r="E16" i="2"/>
  <c r="G39" i="2"/>
  <c r="H31" i="2"/>
  <c r="H16" i="2"/>
  <c r="E39" i="2"/>
  <c r="I13" i="1"/>
  <c r="I65" i="1"/>
  <c r="I82" i="1"/>
  <c r="I33" i="1"/>
  <c r="F22" i="1"/>
  <c r="G59" i="1"/>
  <c r="G57" i="1" s="1"/>
  <c r="G10" i="1" s="1"/>
  <c r="F71" i="1"/>
  <c r="I90" i="1"/>
  <c r="I98" i="1"/>
  <c r="G77" i="1"/>
  <c r="D97" i="1"/>
  <c r="F97" i="1" s="1"/>
  <c r="F113" i="1"/>
  <c r="I44" i="1"/>
  <c r="D59" i="1"/>
  <c r="D57" i="1" s="1"/>
  <c r="F57" i="1" s="1"/>
  <c r="E77" i="1"/>
  <c r="I15" i="1"/>
  <c r="F33" i="1"/>
  <c r="F43" i="1"/>
  <c r="E59" i="1"/>
  <c r="E57" i="1" s="1"/>
  <c r="H97" i="1"/>
  <c r="H95" i="1" s="1"/>
  <c r="H77" i="1" s="1"/>
  <c r="K100" i="10"/>
  <c r="L69" i="10"/>
  <c r="I30" i="9"/>
  <c r="I6" i="9"/>
  <c r="I10" i="9"/>
  <c r="I9" i="9" s="1"/>
  <c r="I34" i="9"/>
  <c r="F6" i="9"/>
  <c r="F18" i="9"/>
  <c r="E37" i="8"/>
  <c r="H5" i="8"/>
  <c r="C37" i="8"/>
  <c r="H13" i="7"/>
  <c r="H43" i="7"/>
  <c r="H33" i="7"/>
  <c r="H53" i="7"/>
  <c r="H57" i="7"/>
  <c r="H5" i="7"/>
  <c r="H23" i="7"/>
  <c r="E5" i="7"/>
  <c r="C77" i="7"/>
  <c r="E77" i="7" s="1"/>
  <c r="G10" i="6"/>
  <c r="G12" i="5"/>
  <c r="G5" i="3"/>
  <c r="G75" i="3" s="1"/>
  <c r="G6" i="4"/>
  <c r="G9" i="4" s="1"/>
  <c r="D12" i="5"/>
  <c r="H39" i="2"/>
  <c r="D95" i="1"/>
  <c r="I59" i="1"/>
  <c r="H12" i="1"/>
  <c r="F65" i="1"/>
  <c r="F103" i="1"/>
  <c r="I109" i="1"/>
  <c r="D12" i="1"/>
  <c r="H77" i="7" l="1"/>
  <c r="E10" i="1"/>
  <c r="H37" i="8"/>
  <c r="G9" i="1"/>
  <c r="G119" i="1"/>
  <c r="E119" i="1"/>
  <c r="E9" i="1"/>
  <c r="F59" i="1"/>
  <c r="I97" i="1"/>
  <c r="M100" i="10"/>
  <c r="L100" i="10"/>
  <c r="F35" i="9"/>
  <c r="I35" i="9"/>
  <c r="F12" i="1"/>
  <c r="D11" i="1"/>
  <c r="D77" i="1"/>
  <c r="F77" i="1" s="1"/>
  <c r="F95" i="1"/>
  <c r="H11" i="1"/>
  <c r="I12" i="1"/>
  <c r="I95" i="1"/>
  <c r="I57" i="1"/>
  <c r="I77" i="1" l="1"/>
  <c r="F11" i="1"/>
  <c r="D10" i="1"/>
  <c r="H10" i="1"/>
  <c r="I11" i="1"/>
  <c r="F10" i="1" l="1"/>
  <c r="D9" i="1"/>
  <c r="F9" i="1" s="1"/>
  <c r="D119" i="1"/>
  <c r="F119" i="1" s="1"/>
  <c r="H9" i="1"/>
  <c r="H119" i="1"/>
  <c r="I119" i="1" s="1"/>
  <c r="I10" i="1"/>
  <c r="I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DGCG</author>
  </authors>
  <commentList>
    <comment ref="I7" authorId="0" shapeId="0" xr:uid="{B5AF0EBC-C222-4CD9-9521-CE29A6AD2032}">
      <text>
        <r>
          <rPr>
            <b/>
            <sz val="9"/>
            <color indexed="81"/>
            <rFont val="Tahoma"/>
            <family val="2"/>
          </rPr>
          <t>DGCG:</t>
        </r>
        <r>
          <rPr>
            <sz val="9"/>
            <color indexed="81"/>
            <rFont val="Tahoma"/>
            <family val="2"/>
          </rPr>
          <t xml:space="preserve">
Modificado menos devengado</t>
        </r>
      </text>
    </comment>
  </commentList>
</comments>
</file>

<file path=xl/sharedStrings.xml><?xml version="1.0" encoding="utf-8"?>
<sst xmlns="http://schemas.openxmlformats.org/spreadsheetml/2006/main" count="882" uniqueCount="644">
  <si>
    <t>ESTADO ANALÍTICO DEL EJERCICIO DEL PRESUPUESTO DE INGRESOS</t>
  </si>
  <si>
    <t xml:space="preserve">CLASIFICACIÓN ECONÓMICA </t>
  </si>
  <si>
    <t>Del 1 de Enero al 31 de Marzo de 2023</t>
  </si>
  <si>
    <t>Ente Público:</t>
  </si>
  <si>
    <t>INSTITUTO DE SALUD PUBLICA DEL ESTADO DE GUANAJUATO</t>
  </si>
  <si>
    <t>Código</t>
  </si>
  <si>
    <t>Concepto</t>
  </si>
  <si>
    <t xml:space="preserve">Egresos </t>
  </si>
  <si>
    <t>Diferencia</t>
  </si>
  <si>
    <t>Estimado</t>
  </si>
  <si>
    <t>Ampliaciones/ (Reducciones)</t>
  </si>
  <si>
    <t>Modificado</t>
  </si>
  <si>
    <t>Devengado</t>
  </si>
  <si>
    <t>Recauadado</t>
  </si>
  <si>
    <t>INGRESOS</t>
  </si>
  <si>
    <t>INGRESOS CORRIENTES</t>
  </si>
  <si>
    <t>1.1.1</t>
  </si>
  <si>
    <t>Impuestos</t>
  </si>
  <si>
    <t>1.1.1.1</t>
  </si>
  <si>
    <t xml:space="preserve">Impuesto sobre el Ingreso, las Utilidades y las Ganancias de Capital  </t>
  </si>
  <si>
    <t>1.1.1.1.1</t>
  </si>
  <si>
    <t>De Personas Físicas</t>
  </si>
  <si>
    <t>1.1.1.1.1.1</t>
  </si>
  <si>
    <t>Impuesto sobre los Ingresos</t>
  </si>
  <si>
    <t>1.1.1.1.2</t>
  </si>
  <si>
    <t>De Empresas y Otras Corporaciones (Personas Morales)</t>
  </si>
  <si>
    <t>1.1.1.1.2.1</t>
  </si>
  <si>
    <t>1.1.1.1.3</t>
  </si>
  <si>
    <t>No Clasificables</t>
  </si>
  <si>
    <t>1.1.1.2</t>
  </si>
  <si>
    <t xml:space="preserve">Impuesto sobre Nómina y la Fuerza de Trabajo  </t>
  </si>
  <si>
    <t>1.1.1.2.1</t>
  </si>
  <si>
    <t>Impuesto sobre Nómina y Asimilables</t>
  </si>
  <si>
    <t>1.1.1.3</t>
  </si>
  <si>
    <t>Impuesto sobre la Propiedad</t>
  </si>
  <si>
    <t>1.1.1.4</t>
  </si>
  <si>
    <t>Impuesto sobre los Bienes y Servicios</t>
  </si>
  <si>
    <t>1.1.1.4.1</t>
  </si>
  <si>
    <t>Impuesto sobre la Producción, el Consumo y las Transacciones</t>
  </si>
  <si>
    <t>1.1.1.4.1.1</t>
  </si>
  <si>
    <t>Impuesto al Valor Agregado</t>
  </si>
  <si>
    <t>1.1.1.4.1.2</t>
  </si>
  <si>
    <t>Impuesto especial sobre Producción y Servicios</t>
  </si>
  <si>
    <t xml:space="preserve">1.1.1.4.1.3 </t>
  </si>
  <si>
    <t>Otros Impuestos Sobre Bienes y Servicios</t>
  </si>
  <si>
    <t>1.1.1.5</t>
  </si>
  <si>
    <t>Impuesto sobre el Comercio y las Transacciones Internacionales / Comercio Exterior</t>
  </si>
  <si>
    <t>1.1.1.5.1</t>
  </si>
  <si>
    <t xml:space="preserve">Impuesto a la Importación </t>
  </si>
  <si>
    <t>1.1.1.5.2</t>
  </si>
  <si>
    <t>Impuesto a la Exportación</t>
  </si>
  <si>
    <t>1.1.1.6</t>
  </si>
  <si>
    <t>Impuestos Ecológicos</t>
  </si>
  <si>
    <t>1.1.1.7</t>
  </si>
  <si>
    <t>Impuesto a los Rendimientos Petroleros</t>
  </si>
  <si>
    <t xml:space="preserve">1.1.1.8 </t>
  </si>
  <si>
    <t>Otros Impuestos</t>
  </si>
  <si>
    <t>1.1.1.9</t>
  </si>
  <si>
    <t>Accesorios</t>
  </si>
  <si>
    <t>1.1.2</t>
  </si>
  <si>
    <t xml:space="preserve">Contribuciones a la Seguridad Social  </t>
  </si>
  <si>
    <t>1.1.2.1</t>
  </si>
  <si>
    <t>Contribuciones de los Empleados</t>
  </si>
  <si>
    <t>1.1.2.2</t>
  </si>
  <si>
    <t>Contribuciones de los Empleadores</t>
  </si>
  <si>
    <t xml:space="preserve">1.1.2.3 </t>
  </si>
  <si>
    <t>Contribuciones de los Trabajadores Por Cuenta Propia o No Empleados</t>
  </si>
  <si>
    <t xml:space="preserve">1.1.2.4 </t>
  </si>
  <si>
    <t>Contribuciones no Clasificables</t>
  </si>
  <si>
    <t>1.1.3</t>
  </si>
  <si>
    <t>Contribuciones de Mejoras</t>
  </si>
  <si>
    <t>1.1.4</t>
  </si>
  <si>
    <t>Derechos, Productos y Aprovechamientos Corrientes</t>
  </si>
  <si>
    <t>1.1.4.1</t>
  </si>
  <si>
    <t>Derechos No Incluidos en Otros Conceptos</t>
  </si>
  <si>
    <t>1.1.4.2</t>
  </si>
  <si>
    <t>Productos Corrientes No Incluidos en Otros Conceptos</t>
  </si>
  <si>
    <t>1.1.4.3</t>
  </si>
  <si>
    <t>Aprovechamientos Corrientes No Incluidos en Otros Conceptos</t>
  </si>
  <si>
    <t>1.1.5</t>
  </si>
  <si>
    <t>Rentas de la Propiedad</t>
  </si>
  <si>
    <t>1.1.5.1</t>
  </si>
  <si>
    <t>Intereses</t>
  </si>
  <si>
    <t>1.1.5.1.1</t>
  </si>
  <si>
    <t>Internos</t>
  </si>
  <si>
    <t>1.1.5.1.2</t>
  </si>
  <si>
    <t>Externos</t>
  </si>
  <si>
    <t>1.1.5.2</t>
  </si>
  <si>
    <t>Dividendos y Retiros de las Cuasisociedades</t>
  </si>
  <si>
    <t>1.1.5.3</t>
  </si>
  <si>
    <t>Arrendamiento de Tierras y Terrenos</t>
  </si>
  <si>
    <t>1.1.5.4</t>
  </si>
  <si>
    <t>Otros</t>
  </si>
  <si>
    <t xml:space="preserve">1.1.6 </t>
  </si>
  <si>
    <t>Venta de Bienes y Servicios de Entidades del Gobierno General / Ingresos de Explotación de Entidades Empresariales</t>
  </si>
  <si>
    <t>1.1.6.1</t>
  </si>
  <si>
    <t>Venta de Establecimientos No de Mercado</t>
  </si>
  <si>
    <t>1.1.6.2</t>
  </si>
  <si>
    <t>Venta de Establecimientos de Mercado</t>
  </si>
  <si>
    <t>1.1.6.3</t>
  </si>
  <si>
    <t>Derechos Administrativos</t>
  </si>
  <si>
    <t>1.1.7</t>
  </si>
  <si>
    <t>Subsidios y Subvenciones Recibidos por Entidades Empresariales Públicas</t>
  </si>
  <si>
    <t>1.1.7.1</t>
  </si>
  <si>
    <t>Subsidios y Subvenciones Recibidos por Entidades Empresariales Públicas No Financieras</t>
  </si>
  <si>
    <t>1.1.7.2</t>
  </si>
  <si>
    <t>Subsidios y Subvenciones Recibidos por Entidades Empresariales Públicas Financieras</t>
  </si>
  <si>
    <t xml:space="preserve">1.1.8 </t>
  </si>
  <si>
    <t>Transferencias, Asignaciones y Donativos Corrientes Recibidos</t>
  </si>
  <si>
    <t>1.1.8.1</t>
  </si>
  <si>
    <t>Del Sector Privado</t>
  </si>
  <si>
    <t>1.1.8.2</t>
  </si>
  <si>
    <t>Del Sector Público</t>
  </si>
  <si>
    <t>1.1.8.2.1</t>
  </si>
  <si>
    <t>De la Federación</t>
  </si>
  <si>
    <t>1.1.8.2.1.1</t>
  </si>
  <si>
    <t xml:space="preserve">Transferencias Internas y Asignaciones </t>
  </si>
  <si>
    <t>1.1.8.2.1.2</t>
  </si>
  <si>
    <t>Transferencias del Resto del Sector Público</t>
  </si>
  <si>
    <t>1.1.8.2.1.3</t>
  </si>
  <si>
    <t>Pensiones y Jubilaciones</t>
  </si>
  <si>
    <t>1.1.8.2.1.4</t>
  </si>
  <si>
    <t>Transferencias de Fideicomisos, Mandatos y Contratos Análogos</t>
  </si>
  <si>
    <t>1.1.8.2.2</t>
  </si>
  <si>
    <t>De Entidades Federativas</t>
  </si>
  <si>
    <t>1.1.8.2.2.1</t>
  </si>
  <si>
    <t>1.1.8.2.2.2</t>
  </si>
  <si>
    <t>1.1.8.2.2.3</t>
  </si>
  <si>
    <t>1.1.8.2.2.4</t>
  </si>
  <si>
    <t>1.1.8.2.3</t>
  </si>
  <si>
    <t>De Municipios</t>
  </si>
  <si>
    <t>1.1.8.3</t>
  </si>
  <si>
    <t>Del Sector Externo</t>
  </si>
  <si>
    <t>1.1.8.3.1</t>
  </si>
  <si>
    <t>De Gobiernos Extranjeros</t>
  </si>
  <si>
    <t>1.1.8.3.2</t>
  </si>
  <si>
    <t>De Organismos Internacionales</t>
  </si>
  <si>
    <t>1.1.8.3.3</t>
  </si>
  <si>
    <t>Del Sector Privado Externo</t>
  </si>
  <si>
    <t>1.1.9</t>
  </si>
  <si>
    <t>Participaciones</t>
  </si>
  <si>
    <t>INGRESOS DE CAPITAL</t>
  </si>
  <si>
    <t>1.2.1</t>
  </si>
  <si>
    <t>Venta (Disposición) de Activos</t>
  </si>
  <si>
    <t>1.2.1.1</t>
  </si>
  <si>
    <t>Venta de Activos Fijos</t>
  </si>
  <si>
    <t>1.2.1.2</t>
  </si>
  <si>
    <t>Venta de Objetos de Valor</t>
  </si>
  <si>
    <t>1.2.1.3</t>
  </si>
  <si>
    <t>Venta de Activos No Producidos</t>
  </si>
  <si>
    <t>1.2.2</t>
  </si>
  <si>
    <t>Disminución de Existencias</t>
  </si>
  <si>
    <t>1.2.2.1</t>
  </si>
  <si>
    <t>Materiales y Suministros</t>
  </si>
  <si>
    <t>1.2.2.2</t>
  </si>
  <si>
    <t>Materias Primas</t>
  </si>
  <si>
    <t>1.2.2.3</t>
  </si>
  <si>
    <t>Trabajos en Curso</t>
  </si>
  <si>
    <t>1.2.2.4</t>
  </si>
  <si>
    <t>Bienes Terminados</t>
  </si>
  <si>
    <t>1.2.2.5</t>
  </si>
  <si>
    <t>Bienes para venta</t>
  </si>
  <si>
    <t>1.2.2.6</t>
  </si>
  <si>
    <t>Bienes en tránsito</t>
  </si>
  <si>
    <t>1.2.2.7</t>
  </si>
  <si>
    <t>Existencias de Material de Seguridad y Defensa</t>
  </si>
  <si>
    <t>1.2.3</t>
  </si>
  <si>
    <t>Incremento de la Depreciación, Amortización, Estimaciones y Provisiones Acumuladas</t>
  </si>
  <si>
    <t>1.2.3.1</t>
  </si>
  <si>
    <t>Depreciación y Amortización</t>
  </si>
  <si>
    <t>1.2.3.2</t>
  </si>
  <si>
    <t>Estimaciones por Deterioro de Inventarios</t>
  </si>
  <si>
    <t>1.2.3.3</t>
  </si>
  <si>
    <t>Otras Estimaciones por pérdida o deterioro</t>
  </si>
  <si>
    <t>1.2.3.4</t>
  </si>
  <si>
    <t>Provisiones</t>
  </si>
  <si>
    <t>1.2.4</t>
  </si>
  <si>
    <t>Transferencias, Asignaciones y Donativos de Capital Recibidas</t>
  </si>
  <si>
    <t xml:space="preserve">1.2.4.1 </t>
  </si>
  <si>
    <t>1.2.4.2</t>
  </si>
  <si>
    <t>1.2.4.2.1</t>
  </si>
  <si>
    <t xml:space="preserve">De la Federación </t>
  </si>
  <si>
    <t>1.2.4.2.1.1</t>
  </si>
  <si>
    <t>1.2.4.2.1.2</t>
  </si>
  <si>
    <t>1.2.4.2.1.3</t>
  </si>
  <si>
    <t>1.2.4.2.1.4</t>
  </si>
  <si>
    <t xml:space="preserve">1.2.4.2.2 </t>
  </si>
  <si>
    <t>1.2.4.2.2.1</t>
  </si>
  <si>
    <t>1.2.4.2.2.2</t>
  </si>
  <si>
    <t>1.2.4.2.2.3</t>
  </si>
  <si>
    <t>1.2.4.2.2.4</t>
  </si>
  <si>
    <t>1.2.4.2.3</t>
  </si>
  <si>
    <t>1.2.4.3</t>
  </si>
  <si>
    <t>1.2.4.3.1</t>
  </si>
  <si>
    <t>1.2.4.3.2</t>
  </si>
  <si>
    <t>1.2.4.3.3</t>
  </si>
  <si>
    <t>1.2.5</t>
  </si>
  <si>
    <t>Recuperación de Inversiones Financieras Realizadas con Fines de Política</t>
  </si>
  <si>
    <t>1.2.5.1</t>
  </si>
  <si>
    <t>Venta de Acciones y Participaciones de Capital Adquiridas con Fines de Política</t>
  </si>
  <si>
    <t>1.2.5.2</t>
  </si>
  <si>
    <t>Valores Representativos de Deuda Adquiridos con Fines de Política</t>
  </si>
  <si>
    <t>1.2.5.3</t>
  </si>
  <si>
    <t>Venta de Obligaciones Negociables Adquiridas con Fines de Política</t>
  </si>
  <si>
    <t>1.2.5.4</t>
  </si>
  <si>
    <t>Recuperación de Préstamos Realizados con Fines de Política</t>
  </si>
  <si>
    <t>TOTAL DE INGRESOS</t>
  </si>
  <si>
    <t>*Nota: No se consideran el rubro de ingresos 79 "Remanente Otros Ingresos" debido a que no se encuentra incluído en el ACUERDO por el que se emite la Clasificación Económica de los Ingresos, de los Gastos y del Financiamiento de
los Entes Públicos</t>
  </si>
  <si>
    <t>Bajo protesta de decir verdad declaramos que los Estados Financieros y sus Notas son razonablemente correctos y responsabilidad del emisor</t>
  </si>
  <si>
    <t>INSTITUTO DE SALUD PUBLICA DEL ESTADO DE GUANAJUATO
Estado Analítico de Ingresos
Del 1 de Enero al 31 de Marzo de 2023</t>
  </si>
  <si>
    <t>Rubro de Ingresos</t>
  </si>
  <si>
    <t>Ingresos</t>
  </si>
  <si>
    <t>Ampliaciones y Reducciones</t>
  </si>
  <si>
    <t>Recaudado</t>
  </si>
  <si>
    <t>(1)</t>
  </si>
  <si>
    <t>(2)</t>
  </si>
  <si>
    <t>(3 = 1 + 2)</t>
  </si>
  <si>
    <t>(4)</t>
  </si>
  <si>
    <t>(5)</t>
  </si>
  <si>
    <t>(6 = 5 - 1)</t>
  </si>
  <si>
    <t>10</t>
  </si>
  <si>
    <t>Cuotas y Aportaciones de Seguridad Social</t>
  </si>
  <si>
    <t>20</t>
  </si>
  <si>
    <t>30</t>
  </si>
  <si>
    <t>Derechos</t>
  </si>
  <si>
    <t>40</t>
  </si>
  <si>
    <t>Productos</t>
  </si>
  <si>
    <t>50</t>
  </si>
  <si>
    <t>Aprovechamientos</t>
  </si>
  <si>
    <t>60</t>
  </si>
  <si>
    <t>Ingresos por Venta de Bienes, Prestación de Servicios y Otros Ingresos</t>
  </si>
  <si>
    <t>70</t>
  </si>
  <si>
    <t>Participaciones, Aportaciones, Convenios, Incentivos de Derivados de la Colaboración Fiscal y Fondos Distintos de Aportaciones</t>
  </si>
  <si>
    <t>80</t>
  </si>
  <si>
    <t>Transferencias, Asignaciones, Subsidios y Subvenciones, y Pensiones y Jubilaciones</t>
  </si>
  <si>
    <t>90</t>
  </si>
  <si>
    <t>Ingresos Derivados de Financiamientos</t>
  </si>
  <si>
    <t>00</t>
  </si>
  <si>
    <t>xx</t>
  </si>
  <si>
    <t>Total</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</si>
  <si>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</si>
  <si>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</si>
  <si>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</si>
  <si>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</si>
  <si>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</si>
  <si>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Participaciones, Aportaciones, Convenios, Incentivos Derivados de la Colaboración Fiscal y Fondos Distintos de Aportaciones</t>
  </si>
  <si>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</si>
  <si>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</si>
  <si>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</si>
  <si>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</si>
  <si>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t>“Bajo protesta de decir verdad declaramos que los Estados Financieros y sus notas, son razonablemente correctos y son responsabilidad del emisor”.</t>
  </si>
  <si>
    <r>
      <rPr>
        <vertAlign val="superscript"/>
        <sz val="8"/>
        <color theme="1"/>
        <rFont val="Arial"/>
        <family val="2"/>
      </rPr>
      <t>1</t>
    </r>
    <r>
      <rPr>
        <sz val="11"/>
        <color theme="1"/>
        <rFont val="Calibri"/>
        <family val="2"/>
        <scheme val="minor"/>
      </rPr>
      <t xml:space="preserve"> Incluye intereses que generan las cuentas bancarias de los entes públicos en productos.</t>
    </r>
  </si>
  <si>
    <r>
      <rPr>
        <vertAlign val="superscript"/>
        <sz val="8"/>
        <color theme="1"/>
        <rFont val="Arial"/>
        <family val="2"/>
      </rPr>
      <t>2</t>
    </r>
    <r>
      <rPr>
        <sz val="11"/>
        <color theme="1"/>
        <rFont val="Calibri"/>
        <family val="2"/>
        <scheme val="minor"/>
      </rPr>
      <t xml:space="preserve"> Incluye donativos en efectivo del Poder Ejecutivo, entre otros aprovechamientos.</t>
    </r>
  </si>
  <si>
    <r>
      <rPr>
        <vertAlign val="superscript"/>
        <sz val="8"/>
        <color theme="1"/>
        <rFont val="Arial"/>
        <family val="2"/>
      </rPr>
      <t>3</t>
    </r>
    <r>
      <rPr>
        <sz val="11"/>
        <color theme="1"/>
        <rFont val="Calibri"/>
        <family val="2"/>
        <scheme val="minor"/>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</si>
  <si>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INSTITUTO DE SALUD PUBLICA DEL ESTADO DE GUANAJUATO
Estado Analítico del Ejercicio del Presupuesto de Egresos
Clasificación Administrativa  
Del 1 de Enero al 31 de Marzo de 2023</t>
  </si>
  <si>
    <t>Subejercicio</t>
  </si>
  <si>
    <t>Aprobado</t>
  </si>
  <si>
    <t>Pagado</t>
  </si>
  <si>
    <t>3 = (1 + 2 )</t>
  </si>
  <si>
    <t>6 = ( 3 - 4 )</t>
  </si>
  <si>
    <t>211213019010000 DIRECCIÓN GENERAL DEL IS</t>
  </si>
  <si>
    <t>211213019010300 COORDINACIÓN DE ASUNTOS</t>
  </si>
  <si>
    <t>211213019010400 COORD DE COMUNICACIÓN SO</t>
  </si>
  <si>
    <t>211213019010500 COORDINACIÓN INTERSECTOR</t>
  </si>
  <si>
    <t>211213019020000 COORD GRAL DE ADMON Y FI</t>
  </si>
  <si>
    <t>211213019020100 DIR GRAL DE PLANEACIÓN Y</t>
  </si>
  <si>
    <t>211213019020200 DIR GRAL DE ADMINISTRACI</t>
  </si>
  <si>
    <t>211213019020300 DIR GRAL DE RECURSOS HUM</t>
  </si>
  <si>
    <t>211213019020400 DIR DE REC MAT Y SERV GE</t>
  </si>
  <si>
    <t>211213019030000 COORD GENERAL DE SALUD P</t>
  </si>
  <si>
    <t>211213019030100 DIR GRAL DE SERVICIOS DE</t>
  </si>
  <si>
    <t>211213019030200 DIR GRAL DE PROT CONT RI</t>
  </si>
  <si>
    <t>211213019040100 JURISDICCIÓN SANITARIA I</t>
  </si>
  <si>
    <t>211213019040200 JURISDICCIÓN SANITARIA I</t>
  </si>
  <si>
    <t>211213019040300 JURISDICCIÓN SANITARIA I</t>
  </si>
  <si>
    <t>211213019040400 JURISDICCIÓN SANITARIA I</t>
  </si>
  <si>
    <t>211213019040500 JURISDICCIÓN SANITARIA V</t>
  </si>
  <si>
    <t>211213019040600 JURISDICCIÓN SANITARIA V</t>
  </si>
  <si>
    <t>211213019040700 JURISDICCIÓN SANITARIA V</t>
  </si>
  <si>
    <t>211213019040701 UNIDAD MÉD MPIO LEÓN ISA</t>
  </si>
  <si>
    <t>211213019040800 JURISDICCIÓN SANITARIA V</t>
  </si>
  <si>
    <t>211213019050100 HOSP GRAL ACÁMBARO MIGUE</t>
  </si>
  <si>
    <t>211213019050200 HOSP GRAL SN MIGUEL ALLE</t>
  </si>
  <si>
    <t>211213019050300 HOSP GRAL CELAYA ISAPEG</t>
  </si>
  <si>
    <t>211213019050400 HOSP GRAL DOLORES HIDALG</t>
  </si>
  <si>
    <t>211213019050500 HOSP GRAL GUANAJUATO DR</t>
  </si>
  <si>
    <t>211213019050600 HOSP GRAL IRAPUATO ISAPE</t>
  </si>
  <si>
    <t>211213019050700 HOSP GRAL LEÓN ISAPEG</t>
  </si>
  <si>
    <t>211213019050800 HOSP GRAL SALAMANCA ISAP</t>
  </si>
  <si>
    <t>211213019050900 HOSP GRAL SALVATIERRA IS</t>
  </si>
  <si>
    <t>211213019051000 HOSP GRAL URIANGATO ISAP</t>
  </si>
  <si>
    <t>211213019051100 HOSP GRAL PÉNJAMO ISAPEG</t>
  </si>
  <si>
    <t>211213019051200 HOSP GRAL SAN LUIS DE LA</t>
  </si>
  <si>
    <t>211213019051300 HOSP ESP MATERNO INFANTI</t>
  </si>
  <si>
    <t>211213019051400 CTRO ATCN INT A SALUD ME</t>
  </si>
  <si>
    <t>211213019051500 HOSP GRAL SAN JOSÉ ITURB</t>
  </si>
  <si>
    <t>211213019051600 HOSP GRAL SILAO ISAPEG</t>
  </si>
  <si>
    <t>211213019051700 HOSP GRAL VALLE DE SANTI</t>
  </si>
  <si>
    <t>211213019051800 HOSP DE ESP PEDIÁTRICO L</t>
  </si>
  <si>
    <t>211213019051900 HOSP MATERNO SAN LUIS DE</t>
  </si>
  <si>
    <t>211213019052000 HOSP MATERNO DE CELAYA I</t>
  </si>
  <si>
    <t>211213019052100 CTRO EST CUIDADOS CRÍTIC</t>
  </si>
  <si>
    <t>211213019052300 CTRO DE ATNC INTEGRAL AD</t>
  </si>
  <si>
    <t>211213019052400 HOSP COMUNITARIO SAN FEL</t>
  </si>
  <si>
    <t>211213019052500 HOSP COMUNITARIO SAN FRA</t>
  </si>
  <si>
    <t>211213019052600 HOSP COMUNITARIO PURÍSIM</t>
  </si>
  <si>
    <t>211213019052700 HOSP COMUNITARIO ROMITA</t>
  </si>
  <si>
    <t>211213019053000 HOSP COMUNITARIO COMONFO</t>
  </si>
  <si>
    <t>211213019053100 HOSP COMUNITARIO APASEO</t>
  </si>
  <si>
    <t>211213019053200 HOSP COMUNITARIO JERÉCUA</t>
  </si>
  <si>
    <t>211213019053300 HOSP COMUNITARIO ABASOLO</t>
  </si>
  <si>
    <t>211213019053400 HOSP COMUNITARIO APASEO</t>
  </si>
  <si>
    <t>211213019053500 HOSP COMUNITARIO CORTAZA</t>
  </si>
  <si>
    <t>211213019053700 HOSP COMUNITARIO HUANÍMA</t>
  </si>
  <si>
    <t>211213019053800 HOSP COMUNITARIO JARAL D</t>
  </si>
  <si>
    <t>211213019053900 HOSP COMUNITARIO MANUEL</t>
  </si>
  <si>
    <t>211213019054000 HOSP COMUNITARIO MOROLEÓ</t>
  </si>
  <si>
    <t>211213019054100 HOSP COMUNITARIO YURIRIA</t>
  </si>
  <si>
    <t>211213019054200 HOSP COMUNITARIO SN DIEG</t>
  </si>
  <si>
    <t>211213019054300 HOSP COMUNITARIO STA CRU</t>
  </si>
  <si>
    <t>211213019054400 HOSP COMUNITARIO TARIMOR</t>
  </si>
  <si>
    <t>211213019054500 HOSP COMUNITARIO VILLAGR</t>
  </si>
  <si>
    <t>211213019054600 HOSP COMUNITARIO LAS JOY</t>
  </si>
  <si>
    <t>211213019054700 LABORATORIO SALUD PÚBLIC</t>
  </si>
  <si>
    <t>211213019054800 CTRO EST MEDICINA TRANSF</t>
  </si>
  <si>
    <t>211213019054900 SISTEMA DE URGENCIAS EDO</t>
  </si>
  <si>
    <t>211213019055000 CENTRO ESTATAL DE TRASPL</t>
  </si>
  <si>
    <t>211213019055100 HOSP MATERNO INFANTIL IR</t>
  </si>
  <si>
    <t>211213019A10000 ÓRGANO INTERNO DE CONTRO</t>
  </si>
  <si>
    <t>Total del Gasto</t>
  </si>
  <si>
    <t>INSTITUTO DE SALUD PUBLICA DEL ESTADO DE GUANAJUATO
Estado Analítico del Ejercicio del Presupuesto de Egresos
Clasificación Administrativa  (Poderes)
Del 1 de Enero al 31 de Marzo de 2023</t>
  </si>
  <si>
    <t>Egresos</t>
  </si>
  <si>
    <t xml:space="preserve">    Poder Ejecutivo </t>
  </si>
  <si>
    <t xml:space="preserve">    Poder Legislativo</t>
  </si>
  <si>
    <t xml:space="preserve">    Poder Judicial</t>
  </si>
  <si>
    <t xml:space="preserve">    Organismos Autónomos</t>
  </si>
  <si>
    <t>INSTITUTO DE SALUD PUBLICA DEL ESTADO DE GUANAJUATO
Estado Analítico del Ejercicio del Presupuesto de Egresos
Clasificación Administrativa  (Sector Paraestatal)
Del 1 de Enero al 31 de Marzo de 2023</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</si>
  <si>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</si>
  <si>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</si>
  <si>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</si>
  <si>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</si>
  <si>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</si>
  <si>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</si>
  <si>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</si>
  <si>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INSTITUTO DE SALUD PUBLICA DEL ESTADO DE GUANAJUATO
Estado Analítico del Ejercicio del Presupuesto de Egresos
Clasificación Económica (por Tipo de Gasto)
Del 1 de Enero al 31 de Marzo de 2023</t>
  </si>
  <si>
    <t>Gasto Corriente</t>
  </si>
  <si>
    <t>Gasto de Capital</t>
  </si>
  <si>
    <t>Amortización de la Deuda y Disminución de Pasivos</t>
  </si>
  <si>
    <t>INSTITUTO DE SALUD PUBLICA DEL ESTADO DE GUANAJUATOe
Estado Analítico del Ejercicio del Presupuesto de Egresos
Clasificación por Objeto del Gasto (Capítulo y Concepto)
Del 1 de Enero al 31 de Marzo de 2023</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</si>
  <si>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</si>
  <si>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</si>
  <si>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</si>
  <si>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</si>
  <si>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</si>
  <si>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</si>
  <si>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</si>
  <si>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</si>
  <si>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</si>
  <si>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</si>
  <si>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</si>
  <si>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</si>
  <si>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</si>
  <si>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</si>
  <si>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</si>
  <si>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</si>
  <si>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</si>
  <si>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</si>
  <si>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</si>
  <si>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</si>
  <si>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</si>
  <si>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</si>
  <si>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</si>
  <si>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</si>
  <si>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</si>
  <si>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</si>
  <si>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</si>
  <si>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</si>
  <si>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</si>
  <si>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</si>
  <si>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</si>
  <si>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</si>
  <si>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</si>
  <si>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</si>
  <si>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</si>
  <si>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</si>
  <si>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</si>
  <si>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</si>
  <si>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</si>
  <si>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</si>
  <si>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</si>
  <si>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</si>
  <si>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</si>
  <si>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</si>
  <si>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</si>
  <si>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</si>
  <si>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</si>
  <si>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</si>
  <si>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</si>
  <si>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</si>
  <si>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</si>
  <si>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</si>
  <si>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</si>
  <si>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</si>
  <si>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</si>
  <si>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</si>
  <si>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</si>
  <si>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</si>
  <si>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</si>
  <si>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</si>
  <si>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</si>
  <si>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</si>
  <si>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</si>
  <si>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</si>
  <si>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</si>
  <si>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</si>
  <si>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</si>
  <si>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</si>
  <si>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</si>
  <si>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INSTITUTO DE SALUD PUBLICA DEL ESTADO DE GUANAJUATO
Estado Analítico del Ejercicio del Presupuesto de Egresos
Clasificación Funcional (Finalidad y Función)
Del 1 de Enero al 31 de Marzo de 2023</t>
  </si>
  <si>
    <t>Gobierno</t>
  </si>
  <si>
    <t>Legislación</t>
  </si>
  <si>
    <t>Justicia</t>
  </si>
  <si>
    <t>Coordinación de la Política de Gobierno</t>
  </si>
  <si>
    <t>Relaciones Exteriores</t>
  </si>
  <si>
    <t>Asuntos Financieros y Hacendarios</t>
  </si>
  <si>
    <t>Seguridad Nacional</t>
  </si>
  <si>
    <t>Asuntos de Orden Público y de Seguridad Interior</t>
  </si>
  <si>
    <t>Desarrollo Social</t>
  </si>
  <si>
    <t>Protección Ambiental</t>
  </si>
  <si>
    <t>Vivienda y Servicios a la Comunidad</t>
  </si>
  <si>
    <t>Salud</t>
  </si>
  <si>
    <t>Recreación, Cultura y Otras Manifestaciones Sociales</t>
  </si>
  <si>
    <t>Educación</t>
  </si>
  <si>
    <t>Protección Social</t>
  </si>
  <si>
    <t>Otros Asuntos Sociales</t>
  </si>
  <si>
    <t>Desarrollo Económico</t>
  </si>
  <si>
    <t>Asuntos Económicos, Comerciales y Laborales en General</t>
  </si>
  <si>
    <t>Agropecuaria, Silvicultura, Pesca y Caza</t>
  </si>
  <si>
    <t>Combustibles y Energía</t>
  </si>
  <si>
    <t>Minería, Manufacturas y Construcción</t>
  </si>
  <si>
    <t>Transporte</t>
  </si>
  <si>
    <t>Comunicaciones</t>
  </si>
  <si>
    <t>Turismo</t>
  </si>
  <si>
    <t>Ciencia, Tecnología e Innovación</t>
  </si>
  <si>
    <t>Otras Industrias y Otros Asuntos Económicos</t>
  </si>
  <si>
    <t>Otras no Clasificadas en Funciones Anteriores</t>
  </si>
  <si>
    <t>Transacciones de la Deuda Publica / Costo Financiero de la Deuda</t>
  </si>
  <si>
    <t>Transferencias, Participaciones y Aportaciones entre Diferentes Niveles y Ordenes de Gobierno</t>
  </si>
  <si>
    <t>Saneamiento del Sistema Financiero</t>
  </si>
  <si>
    <t>Adeudos de Ejercicios Fiscales Anteriores</t>
  </si>
  <si>
    <t>INSTITUTO DE SALUD PUBLICA DEL ESTADO DE GUANAJUATO
Gasto por Categoría Programática
Del 1 de Enero al 31 de Marzo de 2023</t>
  </si>
  <si>
    <t>Programas</t>
  </si>
  <si>
    <t>Subsidios: Sector Social y Privado o Entidades Federativas y Municipios</t>
  </si>
  <si>
    <t>S</t>
  </si>
  <si>
    <t>Sujetos a Reglas de Operación</t>
  </si>
  <si>
    <t>U</t>
  </si>
  <si>
    <t>Otros Subsidios</t>
  </si>
  <si>
    <t>Desempeño de las Funciones</t>
  </si>
  <si>
    <t>E</t>
  </si>
  <si>
    <t>Prestación de Servicios Públicos</t>
  </si>
  <si>
    <t>B</t>
  </si>
  <si>
    <t>Provisión de Bienes Públicos</t>
  </si>
  <si>
    <t>P</t>
  </si>
  <si>
    <t>Planeación, seguimiento y evaluación de políticas públicas</t>
  </si>
  <si>
    <t>F</t>
  </si>
  <si>
    <t>Promoción y fomento</t>
  </si>
  <si>
    <t>G</t>
  </si>
  <si>
    <t>Regulación y supervisión</t>
  </si>
  <si>
    <t>A</t>
  </si>
  <si>
    <t>Funciones de las Fuerzas Armadas (Únicamente Gobierno Federal)</t>
  </si>
  <si>
    <t>R</t>
  </si>
  <si>
    <t>Específicos</t>
  </si>
  <si>
    <t>K</t>
  </si>
  <si>
    <t>Proyectos de Inversión</t>
  </si>
  <si>
    <t>Administrativos y de Apoyo</t>
  </si>
  <si>
    <t>M</t>
  </si>
  <si>
    <t>Apoyo al proceso presupuestario y para mejorar la eficiencia institucional</t>
  </si>
  <si>
    <t>O</t>
  </si>
  <si>
    <t>Apoyo a la función pública y al mejoramiento de la gestión</t>
  </si>
  <si>
    <t>W</t>
  </si>
  <si>
    <t>Operaciones ajenas</t>
  </si>
  <si>
    <t>Compromisos</t>
  </si>
  <si>
    <t>L</t>
  </si>
  <si>
    <t>Obligaciones de cumplimiento de resolución jurisdiccional</t>
  </si>
  <si>
    <t>N</t>
  </si>
  <si>
    <t>Desastres Naturales</t>
  </si>
  <si>
    <t>Obligaciones</t>
  </si>
  <si>
    <t>J</t>
  </si>
  <si>
    <t>Pensiones y jubilaciones</t>
  </si>
  <si>
    <t>T</t>
  </si>
  <si>
    <t>Aportaciones a la seguridad social</t>
  </si>
  <si>
    <t>Y</t>
  </si>
  <si>
    <t>Aportaciones a fondos de estabilización</t>
  </si>
  <si>
    <t>Z</t>
  </si>
  <si>
    <t>Aportaciones a fondos de inversión y reestructura de pensiones</t>
  </si>
  <si>
    <t>Programas de Gasto Federalizado (Gobierno Federal)</t>
  </si>
  <si>
    <t>I</t>
  </si>
  <si>
    <t>Gasto Federalizado</t>
  </si>
  <si>
    <t>C</t>
  </si>
  <si>
    <t>Participaciones a Entidades Federativas y Municipios</t>
  </si>
  <si>
    <t>D</t>
  </si>
  <si>
    <t>Costo Financiero, Deuda o Apoyos a Deudores y Ahorradores de la Banca</t>
  </si>
  <si>
    <t>H</t>
  </si>
  <si>
    <t>INSTITUTO DE SALUD PUBLICA DEL ESTADO DE GUANAJUATO
Programas y Proyectos de Inversión
Del 1 de Enero al 31 de Marzo de 2023</t>
  </si>
  <si>
    <t>PROGRAMAS Y PROYECTOS DE INVERSIÓN</t>
  </si>
  <si>
    <t>DENOMINACIÓN PROGRAMA/PROYECTO</t>
  </si>
  <si>
    <t>PARTIDA DE GASTO</t>
  </si>
  <si>
    <t>DENOMINACIÓN PARTIDA DE GASTO</t>
  </si>
  <si>
    <t>INVERSIÓN</t>
  </si>
  <si>
    <t xml:space="preserve">INVERSIÓN INICIAL PROGRAMADA   </t>
  </si>
  <si>
    <t>APROBADA</t>
  </si>
  <si>
    <t>MODIFICADA</t>
  </si>
  <si>
    <t>DEVENGADO</t>
  </si>
  <si>
    <t>PAGADO</t>
  </si>
  <si>
    <t xml:space="preserve">PORCENTAJE DE AVANCE FINANCIERO </t>
  </si>
  <si>
    <t>PAGADO/ APROBADA</t>
  </si>
  <si>
    <t>PAGADO/ MODIFICADA</t>
  </si>
  <si>
    <t>PROGRAMAS DE INVERSIÓN</t>
  </si>
  <si>
    <t>PROGRAMA DE INVERSIÓN DE ADQUISICIONES</t>
  </si>
  <si>
    <t>E012PB1111</t>
  </si>
  <si>
    <t>OPERACIÓN DEL SISTEMA DE URGENCIAS DEL ESTADO DE GUANAJUATO</t>
  </si>
  <si>
    <t>EQUIPO DE COMPUTO Y DE TECNOLOGIAS DE LA INFORMACI</t>
  </si>
  <si>
    <t>EQUIPO Y APARATOS AUDIOVISUALES</t>
  </si>
  <si>
    <t>EQUIPO DE COMUNICACION Y TELECOMUNICACION</t>
  </si>
  <si>
    <t>E012PB12162299</t>
  </si>
  <si>
    <t>ACCIÓN DE REFRENDO EJERCICIO 2022</t>
  </si>
  <si>
    <t>OTROS MOBILIARIOS Y EQUIPOS DE ADMINISTRACION</t>
  </si>
  <si>
    <t>E012PB1219</t>
  </si>
  <si>
    <t>HOSPITALIZACIÓN Y VALORACIÓN DE PACIENTES EN EL HOSPITAL GENERAL DOLORES HIDALGO CUNA DE LA INDEPEND</t>
  </si>
  <si>
    <t>HERRAMIENTAS Y MAQUINAS-HERRAMIENTA</t>
  </si>
  <si>
    <t>E012PB1225</t>
  </si>
  <si>
    <t>HOSPITALIZACIÓN Y VALORACIÓN DE PACIENTES EN EL HOSPITAL GENERAL IRAPUATO</t>
  </si>
  <si>
    <t>APARATOS DEPORTIVOS</t>
  </si>
  <si>
    <t>E012PB12252299</t>
  </si>
  <si>
    <t>MUEBLES, EXCEPTO DE OFICINA Y ESTANTERIA</t>
  </si>
  <si>
    <t>E012PB1228</t>
  </si>
  <si>
    <t>HOSPITALIZACIÓN Y VALORACIÓN DE PACIENTES EN EL HOSPITAL GENERAL LEÓN</t>
  </si>
  <si>
    <t>E012PB12282299</t>
  </si>
  <si>
    <t>MUEBLES DE OFICINA Y ESTANTERIA</t>
  </si>
  <si>
    <t>E012PB12442299</t>
  </si>
  <si>
    <t>EQUIPOS DE GENERACION ELECTRICA, APARATOS Y ACCESO</t>
  </si>
  <si>
    <t>E012PB12562299</t>
  </si>
  <si>
    <t>E012PB1260</t>
  </si>
  <si>
    <t>HOSPITALIZACIÓN Y VALORACIÓN DE PACIENTES EN EL HOSPITAL MATERNO INFANTIL DE IRAPUATO</t>
  </si>
  <si>
    <t>E012PB1289</t>
  </si>
  <si>
    <t>HOSPITALIZACIÓN Y VALORACIÓN DE PACIENTES EN EL HOSPITAL COMUNITARIO SANTA CRUZ DE JUVENTINO ROSAS</t>
  </si>
  <si>
    <t>EQUIPO MEDICO Y DE LABORATORIO</t>
  </si>
  <si>
    <t>E012PB12892299</t>
  </si>
  <si>
    <t>E012PB13212299</t>
  </si>
  <si>
    <t>MAQUINARIA Y EQUIPO INDUSTRIAL</t>
  </si>
  <si>
    <t>SISTEMAS DE AIRE ACONDICIONADO, CALEFACCION Y DE R</t>
  </si>
  <si>
    <t>E012PB13242299</t>
  </si>
  <si>
    <t>E012PB28002299</t>
  </si>
  <si>
    <t>E012QA14922203</t>
  </si>
  <si>
    <t>EQUIPO MEDICO TOCOCIRUGIA HC ROMITA</t>
  </si>
  <si>
    <t>INSTRUMENTAL MEDICO Y DE LABORATORIO</t>
  </si>
  <si>
    <t>E012QA14922302</t>
  </si>
  <si>
    <t>HOSPITAL COMUNITARIO DE ROMITA (REMODELACIÓN Y AMPLIACIÓN)</t>
  </si>
  <si>
    <t>E012QA14922303</t>
  </si>
  <si>
    <t>E012QA15262201</t>
  </si>
  <si>
    <t>EQUIPO MEDICO HOSPITAL GENERAL GTO</t>
  </si>
  <si>
    <t>E012QA28772301</t>
  </si>
  <si>
    <t>HOSPITAL GENERAL DE CELAYA (EQUIPAMIENTO)</t>
  </si>
  <si>
    <t>E012QA29812202</t>
  </si>
  <si>
    <t>EQUIPO MEDICO UMAPS LOS CASTILLOS</t>
  </si>
  <si>
    <t>E012QA33012202</t>
  </si>
  <si>
    <t>EQUIPO MEDICO TORRE MEDICA IRAPUATO</t>
  </si>
  <si>
    <t>E012QA33012203</t>
  </si>
  <si>
    <t>MOBILIARIO TORRE MEDICA IRAPUATO</t>
  </si>
  <si>
    <t>E012QA33012204</t>
  </si>
  <si>
    <t>EQUIPO INFORMATICO TORRE MEDICA IRAPUATO</t>
  </si>
  <si>
    <t>E012QB35662301</t>
  </si>
  <si>
    <t>FORTALECIMIENTO DEL SISTEMA DE SALUD PÚBLICA</t>
  </si>
  <si>
    <t>E012QC06372301</t>
  </si>
  <si>
    <t>EQUIPAMIENTO INFORMÁTICO DE LAS UNIDADES MÉDICAS</t>
  </si>
  <si>
    <t>E012QC06792202</t>
  </si>
  <si>
    <t>EQUIPO ADMVO MOBILIARIO JURISDICCIONES</t>
  </si>
  <si>
    <t>E012QC06792211</t>
  </si>
  <si>
    <t>RAYOS X HOSPITALES GRALES Y COMUNITARIOS</t>
  </si>
  <si>
    <t>E012QC32572301</t>
  </si>
  <si>
    <t>RENOVACIÓN DE TECNOLOGÍA EN RAYOS X</t>
  </si>
  <si>
    <t>E012QC37042301</t>
  </si>
  <si>
    <t>FORTALECIMIENTO DEL HOSPITAL GENERAL ACÁMBARO</t>
  </si>
  <si>
    <t>E064PB1109</t>
  </si>
  <si>
    <t>OPERACIÓN DEL LABORATORIO DE SALUD PÚBLICA ESTATAL PARA COLABORAR EN LA VIGILANCIA SANITARIA.</t>
  </si>
  <si>
    <t>OTROS EQUIPOS</t>
  </si>
  <si>
    <t>E064PB27792204166</t>
  </si>
  <si>
    <t>E064PB27792299</t>
  </si>
  <si>
    <t>E064PB32832299</t>
  </si>
  <si>
    <t>E064PC2781</t>
  </si>
  <si>
    <t>DIRECCIÓN GENERAL DE PROTECCIÓN CONTRA RIESGOS SANITARIOS</t>
  </si>
  <si>
    <t>CAMARAS FOTOGRAFICAS Y DE VIDEO</t>
  </si>
  <si>
    <t>M000GC2101</t>
  </si>
  <si>
    <t>PROMOCIÓN, IMPLEMENTACIÓN Y EVALUACIÓN DE ESTRATEGIAS EN MATERIA DE SALUD PÚBLICA Y ATENCIÓN MÉDICA</t>
  </si>
  <si>
    <t>P000GB1115</t>
  </si>
  <si>
    <t>OPERACIÓN ADMINISTRATIVA DE LA DIRECCIÓN GENERAL DE ADMINISTRACIÓN.</t>
  </si>
  <si>
    <t>P000GB11152299</t>
  </si>
  <si>
    <t>P000GB11152311089</t>
  </si>
  <si>
    <t>TOTAL PROGRAMA DE INVERSIÓN DE ADQUISICIONES</t>
  </si>
  <si>
    <t>PROYECTOS DE INVERSIÓN</t>
  </si>
  <si>
    <t>PROGRAMA DE INVERSIÓN DE INFRAESTRUCTURA</t>
  </si>
  <si>
    <t>E012QA14922201</t>
  </si>
  <si>
    <t>REH/ADEC HCROMITA TOCOCIRUGIA</t>
  </si>
  <si>
    <t>EDIFICACION NO HABITACIONAL</t>
  </si>
  <si>
    <t>E012QA14922205</t>
  </si>
  <si>
    <t>E012QA14922301</t>
  </si>
  <si>
    <t>E012QA15242301</t>
  </si>
  <si>
    <t>UMAPS CERANO EN YURIRIA</t>
  </si>
  <si>
    <t>E012QA20662202</t>
  </si>
  <si>
    <t>NUEVO HOSPITAL GENERAL DE LEÓN</t>
  </si>
  <si>
    <t>E012QA27642301</t>
  </si>
  <si>
    <t>E012QA28112201</t>
  </si>
  <si>
    <t>AMPLIACIÓN HEM INFANTIL LEÓN</t>
  </si>
  <si>
    <t>E012QA28142201</t>
  </si>
  <si>
    <t>CA SUSTITUCIÓN CAISES VILLAGRÁN</t>
  </si>
  <si>
    <t>E012QA28292201</t>
  </si>
  <si>
    <t>CA UMAPS EL CARRICILLO, ATARJEA</t>
  </si>
  <si>
    <t>E012QA28762301</t>
  </si>
  <si>
    <t>TERMINACIÓN UMAPS LUCIO CABAÑAS IRAPUATO</t>
  </si>
  <si>
    <t>E012QA28772202</t>
  </si>
  <si>
    <t>HOSPITAL GENERAL DE CELAYA - AMPLIACIÓN Y REMODELACIÓN</t>
  </si>
  <si>
    <t>E012QA29812201</t>
  </si>
  <si>
    <t>SUSTITUCIÓN UMAPS LOS CASTILLOS, LEÓN</t>
  </si>
  <si>
    <t>E012QA32952201</t>
  </si>
  <si>
    <t>CA HG URIANGATO AMP Y REM</t>
  </si>
  <si>
    <t>E012QA32952301</t>
  </si>
  <si>
    <t>TERMINACIÓN HG URIANGATO (AMP Y FORT)</t>
  </si>
  <si>
    <t>E012QA33012201</t>
  </si>
  <si>
    <t>TORRE MÉDICA DEL HOSPITAL GENERAL DE IRAPUATO</t>
  </si>
  <si>
    <t>E012QA33052201</t>
  </si>
  <si>
    <t>CA UMAPS VALTIERRA, SALAMANCA</t>
  </si>
  <si>
    <t>E012QA33052301</t>
  </si>
  <si>
    <t>TERMINACIÓN UMAPS VALTIERRA SALAMANCA (SUST)</t>
  </si>
  <si>
    <t>E012QA34182201</t>
  </si>
  <si>
    <t>CENTRO DE SALUD XICHÚ</t>
  </si>
  <si>
    <t>E012QA36452202</t>
  </si>
  <si>
    <t>UMAPS JALPA DE CÁNOVAS EN PURÍSIMA DEL RINCÓN ( SUSTITUCIÓN)</t>
  </si>
  <si>
    <t>E012QA37012301</t>
  </si>
  <si>
    <t>CENTRO DE ATENCIÓN INTEGRAL EN SERVICIOS ESENCIALES DE SALUD (CAISES) LEÓN</t>
  </si>
  <si>
    <t>E012QA37732201</t>
  </si>
  <si>
    <t>INFRAESTRUCTURA EN EL CENTRO DE ATENCIÓN INTEGRAL DE SERVICIOS ESENCIALES EN SALUD (CAISES) COLÓN EN</t>
  </si>
  <si>
    <t>TOTAL PROYECTOS DE INVERSIÓN DE INFRAESTRUCTURA</t>
  </si>
  <si>
    <t xml:space="preserve">TOTAL PROGRAMAS Y PROYECTOS DE INVERSIÓN </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</si>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</sst>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4" formatCode="_-&quot;$&quot;* #,##0.00_-;\-&quot;$&quot;* #,##0.00_-;_-&quot;$&quot;* &quot;-&quot;??_-;_-@_-"/>
    <numFmt numFmtId="43" formatCode="_-* #,##0.00_-;\-* #,##0.00_-;_-* &quot;-&quot;??_-;_-@_-"/>
    <numFmt numFmtId="164" formatCode="_-&quot;$&quot;* #,##0_-;\-&quot;$&quot;* #,##0_-;_-&quot;$&quot;* &quot;-&quot;??_-;_-@_-"/>
    <numFmt numFmtId="165" formatCode="_(* #,##0.00_);_(* \(#,##0.00\);_(* &quot;-&quot;??_);_(@_)"/>
  </numFmts>
  <fonts count="34" x14ac:knownFonts="1">
    <font>
      <sz val="11"/>
      <color theme="1"/>
      <name val="Calibri"/>
      <family val="2"/>
      <scheme val="minor"/>
    </font>
    <font>
      <sz val="11"/>
      <color theme="1"/>
      <name val="Calibri"/>
      <family val="2"/>
      <scheme val="minor"/>
    </font>
    <font>
      <sz val="10"/>
      <color theme="0"/>
      <name val="Calibri Light"/>
      <family val="2"/>
    </font>
    <font>
      <b/>
      <sz val="10"/>
      <name val="Calibri Light"/>
      <family val="2"/>
    </font>
    <font>
      <sz val="10"/>
      <name val="Calibri Light"/>
      <family val="2"/>
    </font>
    <font>
      <b/>
      <sz val="10"/>
      <color theme="0"/>
      <name val="Calibri Light"/>
      <family val="2"/>
    </font>
    <font>
      <b/>
      <sz val="8"/>
      <color theme="1"/>
      <name val="Arial"/>
      <family val="2"/>
    </font>
    <font>
      <sz val="8"/>
      <color theme="1"/>
      <name val="Arial"/>
      <family val="2"/>
    </font>
    <font>
      <sz val="10"/>
      <color theme="1"/>
      <name val="Arial"/>
      <family val="2"/>
    </font>
    <font>
      <sz val="10"/>
      <color rgb="FFFF0000"/>
      <name val="Arial"/>
      <family val="2"/>
    </font>
    <font>
      <b/>
      <sz val="9"/>
      <color indexed="81"/>
      <name val="Tahoma"/>
      <family val="2"/>
    </font>
    <font>
      <sz val="9"/>
      <color indexed="81"/>
      <name val="Tahoma"/>
      <family val="2"/>
    </font>
    <font>
      <b/>
      <sz val="8"/>
      <name val="Arial"/>
      <family val="2"/>
    </font>
    <font>
      <sz val="8"/>
      <color theme="0"/>
      <name val="Arial"/>
      <family val="2"/>
    </font>
    <font>
      <sz val="8"/>
      <name val="Arial"/>
      <family val="2"/>
    </font>
    <font>
      <vertAlign val="superscript"/>
      <sz val="8"/>
      <name val="Arial"/>
      <family val="2"/>
    </font>
    <font>
      <vertAlign val="superscript"/>
      <sz val="8"/>
      <color rgb="FF0070C0"/>
      <name val="Arial"/>
      <family val="2"/>
    </font>
    <font>
      <sz val="10"/>
      <name val="Arial"/>
      <family val="2"/>
    </font>
    <font>
      <vertAlign val="superscript"/>
      <sz val="8"/>
      <color theme="1"/>
      <name val="Arial"/>
      <family val="2"/>
    </font>
    <font>
      <sz val="9"/>
      <color theme="1"/>
      <name val="Arial"/>
      <family val="2"/>
    </font>
    <font>
      <sz val="9"/>
      <name val="Arial"/>
      <family val="2"/>
    </font>
    <font>
      <sz val="10"/>
      <color indexed="8"/>
      <name val="Arial"/>
      <family val="2"/>
    </font>
    <font>
      <sz val="10"/>
      <color theme="1"/>
      <name val="Times New Roman"/>
      <family val="2"/>
    </font>
    <font>
      <b/>
      <sz val="9"/>
      <name val="Arial"/>
      <family val="2"/>
    </font>
    <font>
      <b/>
      <sz val="8"/>
      <color rgb="FF000000"/>
      <name val="Arial"/>
      <family val="2"/>
    </font>
    <font>
      <sz val="11"/>
      <color indexed="8"/>
      <name val="Calibri"/>
      <family val="2"/>
    </font>
    <font>
      <b/>
      <sz val="8"/>
      <color indexed="8"/>
      <name val="Arial"/>
      <family val="2"/>
    </font>
    <font>
      <sz val="8"/>
      <color rgb="FF000000"/>
      <name val="Arial"/>
      <family val="2"/>
    </font>
    <font>
      <sz val="8"/>
      <color indexed="8"/>
      <name val="Arial"/>
      <family val="2"/>
    </font>
    <font>
      <b/>
      <sz val="10"/>
      <name val="Arial"/>
      <family val="2"/>
    </font>
    <font>
      <b/>
      <sz val="9"/>
      <color theme="1"/>
      <name val="Arial"/>
      <family val="2"/>
    </font>
    <font>
      <sz val="9"/>
      <color theme="0"/>
      <name val="Arial"/>
      <family val="2"/>
    </font>
    <font>
      <b/>
      <sz val="8"/>
      <color theme="0"/>
      <name val="Arial"/>
      <family val="2"/>
    </font>
    <font>
      <b/>
      <sz val="9"/>
      <color indexed="8"/>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indexed="40"/>
      </patternFill>
    </fill>
    <fill>
      <patternFill patternType="solid">
        <fgColor theme="0"/>
        <bgColor indexed="13"/>
      </patternFill>
    </fill>
    <fill>
      <patternFill patternType="solid">
        <fgColor indexed="9"/>
        <bgColor indexed="64"/>
      </patternFill>
    </fill>
    <fill>
      <patternFill patternType="solid">
        <fgColor theme="2"/>
        <bgColor indexed="64"/>
      </patternFill>
    </fill>
  </fills>
  <borders count="58">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style="thin">
        <color indexed="8"/>
      </top>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style="thin">
        <color indexed="8"/>
      </right>
      <top style="thin">
        <color indexed="8"/>
      </top>
      <bottom/>
      <diagonal/>
    </border>
    <border>
      <left style="thin">
        <color indexed="8"/>
      </left>
      <right/>
      <top style="thin">
        <color indexed="8"/>
      </top>
      <bottom/>
      <diagonal/>
    </border>
    <border>
      <left style="thin">
        <color indexed="64"/>
      </left>
      <right style="thin">
        <color indexed="8"/>
      </right>
      <top/>
      <bottom/>
      <diagonal/>
    </border>
    <border>
      <left style="thin">
        <color indexed="8"/>
      </left>
      <right/>
      <top/>
      <bottom/>
      <diagonal/>
    </border>
    <border>
      <left style="thin">
        <color indexed="8"/>
      </left>
      <right style="thin">
        <color indexed="64"/>
      </right>
      <top style="thin">
        <color indexed="64"/>
      </top>
      <bottom/>
      <diagonal/>
    </border>
    <border>
      <left style="thin">
        <color indexed="8"/>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0">
    <xf numFmtId="0" fontId="0" fillId="0" borderId="0"/>
    <xf numFmtId="0" fontId="1" fillId="0" borderId="0"/>
    <xf numFmtId="0" fontId="17" fillId="0" borderId="0"/>
    <xf numFmtId="0" fontId="7" fillId="0" borderId="0"/>
    <xf numFmtId="43" fontId="7" fillId="0" borderId="0" applyFont="0" applyFill="0" applyBorder="0" applyAlignment="0" applyProtection="0"/>
    <xf numFmtId="0" fontId="1" fillId="0" borderId="0"/>
    <xf numFmtId="0" fontId="7" fillId="0" borderId="0"/>
    <xf numFmtId="43" fontId="1" fillId="0" borderId="0" applyFont="0" applyFill="0" applyBorder="0" applyAlignment="0" applyProtection="0"/>
    <xf numFmtId="43" fontId="7" fillId="0" borderId="0" applyFont="0" applyFill="0" applyBorder="0" applyAlignment="0" applyProtection="0"/>
    <xf numFmtId="4" fontId="21" fillId="7" borderId="39" applyNumberFormat="0" applyProtection="0">
      <alignment horizontal="left" vertical="center" indent="1"/>
    </xf>
    <xf numFmtId="43" fontId="1" fillId="0" borderId="0" applyFont="0" applyFill="0" applyBorder="0" applyAlignment="0" applyProtection="0"/>
    <xf numFmtId="43" fontId="1" fillId="0" borderId="0" applyFont="0" applyFill="0" applyBorder="0" applyAlignment="0" applyProtection="0"/>
    <xf numFmtId="0" fontId="1" fillId="0" borderId="0"/>
    <xf numFmtId="0" fontId="22" fillId="0" borderId="0"/>
    <xf numFmtId="0" fontId="1" fillId="0" borderId="0"/>
    <xf numFmtId="43" fontId="25" fillId="0" borderId="0" applyFont="0" applyFill="0" applyBorder="0" applyAlignment="0" applyProtection="0"/>
    <xf numFmtId="0" fontId="22" fillId="0" borderId="0"/>
    <xf numFmtId="44" fontId="7" fillId="0" borderId="0" applyFont="0" applyFill="0" applyBorder="0" applyAlignment="0" applyProtection="0"/>
    <xf numFmtId="9" fontId="7" fillId="0" borderId="0" applyFont="0" applyFill="0" applyBorder="0" applyAlignment="0" applyProtection="0"/>
    <xf numFmtId="0" fontId="1" fillId="0" borderId="0"/>
  </cellStyleXfs>
  <cellXfs count="391">
    <xf numFmtId="0" fontId="0" fillId="0" borderId="0" xfId="0"/>
    <xf numFmtId="0" fontId="2" fillId="2" borderId="0" xfId="0" applyFont="1" applyFill="1"/>
    <xf numFmtId="0" fontId="3" fillId="2" borderId="0" xfId="0" applyFont="1" applyFill="1" applyAlignment="1">
      <alignment horizontal="center"/>
    </xf>
    <xf numFmtId="0" fontId="4" fillId="0" borderId="0" xfId="0" applyFont="1"/>
    <xf numFmtId="0" fontId="3" fillId="2" borderId="0" xfId="0" applyFont="1" applyFill="1" applyAlignment="1">
      <alignment horizontal="right"/>
    </xf>
    <xf numFmtId="0" fontId="3" fillId="2" borderId="1" xfId="0" applyFont="1" applyFill="1" applyBorder="1" applyProtection="1">
      <protection locked="0"/>
    </xf>
    <xf numFmtId="0" fontId="3" fillId="2" borderId="1" xfId="0" applyFont="1" applyFill="1" applyBorder="1" applyAlignment="1">
      <alignment horizontal="center"/>
    </xf>
    <xf numFmtId="0" fontId="3" fillId="3" borderId="4" xfId="0" applyFont="1" applyFill="1" applyBorder="1" applyAlignment="1">
      <alignment horizontal="center" vertical="center" wrapText="1"/>
    </xf>
    <xf numFmtId="0" fontId="5" fillId="2" borderId="0" xfId="0" applyFont="1" applyFill="1" applyAlignment="1">
      <alignment horizontal="justify" vertical="top"/>
    </xf>
    <xf numFmtId="0" fontId="3" fillId="3" borderId="4" xfId="0" applyFont="1" applyFill="1" applyBorder="1" applyAlignment="1">
      <alignment horizontal="justify" vertical="top"/>
    </xf>
    <xf numFmtId="0" fontId="3" fillId="3" borderId="7" xfId="0" applyFont="1" applyFill="1" applyBorder="1" applyAlignment="1">
      <alignment horizontal="justify" vertical="top"/>
    </xf>
    <xf numFmtId="4" fontId="3" fillId="3" borderId="4" xfId="0" applyNumberFormat="1" applyFont="1" applyFill="1" applyBorder="1"/>
    <xf numFmtId="4" fontId="3" fillId="3" borderId="6" xfId="0" applyNumberFormat="1" applyFont="1" applyFill="1" applyBorder="1"/>
    <xf numFmtId="0" fontId="3" fillId="4" borderId="5" xfId="0" applyFont="1" applyFill="1" applyBorder="1" applyAlignment="1">
      <alignment horizontal="justify" vertical="top"/>
    </xf>
    <xf numFmtId="0" fontId="3" fillId="4" borderId="0" xfId="0" applyFont="1" applyFill="1" applyAlignment="1">
      <alignment horizontal="justify" vertical="top"/>
    </xf>
    <xf numFmtId="4" fontId="3" fillId="4" borderId="5" xfId="0" applyNumberFormat="1" applyFont="1" applyFill="1" applyBorder="1"/>
    <xf numFmtId="4" fontId="3" fillId="4" borderId="8" xfId="0" applyNumberFormat="1" applyFont="1" applyFill="1" applyBorder="1"/>
    <xf numFmtId="0" fontId="3" fillId="0" borderId="5" xfId="0" applyFont="1" applyBorder="1" applyAlignment="1">
      <alignment horizontal="justify" vertical="top"/>
    </xf>
    <xf numFmtId="0" fontId="3" fillId="0" borderId="0" xfId="0" applyFont="1" applyAlignment="1">
      <alignment horizontal="justify" vertical="top"/>
    </xf>
    <xf numFmtId="4" fontId="3" fillId="0" borderId="5" xfId="0" applyNumberFormat="1" applyFont="1" applyBorder="1"/>
    <xf numFmtId="4" fontId="3" fillId="0" borderId="8" xfId="0" applyNumberFormat="1" applyFont="1" applyBorder="1"/>
    <xf numFmtId="0" fontId="2" fillId="2" borderId="0" xfId="0" applyFont="1" applyFill="1" applyAlignment="1">
      <alignment horizontal="justify" vertical="top"/>
    </xf>
    <xf numFmtId="0" fontId="4" fillId="0" borderId="5" xfId="0" applyFont="1" applyBorder="1" applyAlignment="1">
      <alignment horizontal="justify" vertical="top"/>
    </xf>
    <xf numFmtId="0" fontId="4" fillId="0" borderId="0" xfId="0" applyFont="1" applyAlignment="1">
      <alignment horizontal="justify" vertical="top"/>
    </xf>
    <xf numFmtId="4" fontId="4" fillId="0" borderId="5" xfId="0" applyNumberFormat="1" applyFont="1" applyBorder="1"/>
    <xf numFmtId="4" fontId="4" fillId="0" borderId="8" xfId="0" applyNumberFormat="1" applyFont="1" applyBorder="1"/>
    <xf numFmtId="0" fontId="3" fillId="2" borderId="5" xfId="0" applyFont="1" applyFill="1" applyBorder="1" applyAlignment="1">
      <alignment horizontal="justify" vertical="top"/>
    </xf>
    <xf numFmtId="0" fontId="3" fillId="2" borderId="0" xfId="0" applyFont="1" applyFill="1" applyAlignment="1">
      <alignment horizontal="justify" vertical="top"/>
    </xf>
    <xf numFmtId="0" fontId="4" fillId="2" borderId="5" xfId="0" applyFont="1" applyFill="1" applyBorder="1" applyAlignment="1">
      <alignment horizontal="justify" vertical="top"/>
    </xf>
    <xf numFmtId="0" fontId="4" fillId="2" borderId="0" xfId="0" applyFont="1" applyFill="1" applyAlignment="1">
      <alignment horizontal="justify" vertical="top"/>
    </xf>
    <xf numFmtId="4" fontId="4" fillId="4" borderId="5" xfId="0" applyNumberFormat="1" applyFont="1" applyFill="1" applyBorder="1"/>
    <xf numFmtId="4" fontId="4" fillId="4" borderId="8" xfId="0" applyNumberFormat="1" applyFont="1" applyFill="1" applyBorder="1"/>
    <xf numFmtId="0" fontId="4" fillId="0" borderId="9" xfId="0" applyFont="1" applyBorder="1" applyAlignment="1">
      <alignment horizontal="justify" vertical="top"/>
    </xf>
    <xf numFmtId="4" fontId="4" fillId="0" borderId="9" xfId="0" applyNumberFormat="1" applyFont="1" applyBorder="1"/>
    <xf numFmtId="0" fontId="3" fillId="3" borderId="10" xfId="0" applyFont="1" applyFill="1" applyBorder="1" applyAlignment="1">
      <alignment horizontal="justify" vertical="top"/>
    </xf>
    <xf numFmtId="4" fontId="3" fillId="3" borderId="10" xfId="0" applyNumberFormat="1" applyFont="1" applyFill="1" applyBorder="1"/>
    <xf numFmtId="0" fontId="7" fillId="2" borderId="0" xfId="0" applyFont="1" applyFill="1"/>
    <xf numFmtId="0" fontId="8" fillId="0" borderId="0" xfId="0" applyFont="1"/>
    <xf numFmtId="0" fontId="9" fillId="0" borderId="0" xfId="0" applyFont="1" applyAlignment="1">
      <alignment horizontal="center"/>
    </xf>
    <xf numFmtId="4" fontId="4" fillId="0" borderId="0" xfId="0" applyNumberFormat="1" applyFont="1"/>
    <xf numFmtId="0" fontId="6" fillId="0" borderId="0" xfId="1" applyFont="1" applyAlignment="1" applyProtection="1">
      <alignment vertical="top"/>
      <protection locked="0"/>
    </xf>
    <xf numFmtId="0" fontId="12" fillId="6" borderId="6" xfId="1" applyFont="1" applyFill="1" applyBorder="1" applyAlignment="1">
      <alignment horizontal="center" vertical="center" wrapText="1"/>
    </xf>
    <xf numFmtId="0" fontId="12" fillId="6" borderId="4" xfId="1" applyFont="1" applyFill="1" applyBorder="1" applyAlignment="1">
      <alignment horizontal="center" vertical="center" wrapText="1"/>
    </xf>
    <xf numFmtId="0" fontId="12" fillId="6" borderId="10" xfId="1" applyFont="1" applyFill="1" applyBorder="1" applyAlignment="1">
      <alignment horizontal="center" vertical="center" wrapText="1"/>
    </xf>
    <xf numFmtId="0" fontId="7" fillId="0" borderId="0" xfId="1" applyFont="1" applyAlignment="1" applyProtection="1">
      <alignment horizontal="center" vertical="top"/>
      <protection locked="0"/>
    </xf>
    <xf numFmtId="0" fontId="12" fillId="6" borderId="6" xfId="1" quotePrefix="1" applyFont="1" applyFill="1" applyBorder="1" applyAlignment="1">
      <alignment horizontal="center" vertical="center" wrapText="1"/>
    </xf>
    <xf numFmtId="0" fontId="12" fillId="6" borderId="4" xfId="1" quotePrefix="1" applyFont="1" applyFill="1" applyBorder="1" applyAlignment="1">
      <alignment horizontal="center" vertical="center" wrapText="1"/>
    </xf>
    <xf numFmtId="0" fontId="7" fillId="0" borderId="13" xfId="1" applyFont="1" applyBorder="1" applyAlignment="1" applyProtection="1">
      <alignment vertical="top"/>
      <protection locked="0"/>
    </xf>
    <xf numFmtId="0" fontId="7" fillId="0" borderId="0" xfId="1" applyFont="1" applyAlignment="1" applyProtection="1">
      <alignment vertical="top" wrapText="1"/>
      <protection locked="0"/>
    </xf>
    <xf numFmtId="3" fontId="7" fillId="0" borderId="2" xfId="1" applyNumberFormat="1" applyFont="1" applyBorder="1" applyAlignment="1" applyProtection="1">
      <alignment vertical="top"/>
      <protection locked="0"/>
    </xf>
    <xf numFmtId="49" fontId="13" fillId="0" borderId="0" xfId="1" applyNumberFormat="1" applyFont="1" applyAlignment="1" applyProtection="1">
      <alignment vertical="top"/>
      <protection locked="0"/>
    </xf>
    <xf numFmtId="0" fontId="7" fillId="0" borderId="0" xfId="1" applyFont="1" applyAlignment="1" applyProtection="1">
      <alignment vertical="top"/>
      <protection locked="0"/>
    </xf>
    <xf numFmtId="0" fontId="14" fillId="0" borderId="13" xfId="1" applyFont="1" applyBorder="1" applyAlignment="1" applyProtection="1">
      <alignment vertical="top"/>
      <protection locked="0"/>
    </xf>
    <xf numFmtId="0" fontId="14" fillId="0" borderId="0" xfId="1" applyFont="1" applyAlignment="1" applyProtection="1">
      <alignment vertical="top" wrapText="1"/>
      <protection locked="0"/>
    </xf>
    <xf numFmtId="3" fontId="7" fillId="0" borderId="5" xfId="1" applyNumberFormat="1" applyFont="1" applyBorder="1" applyAlignment="1" applyProtection="1">
      <alignment vertical="top"/>
      <protection locked="0"/>
    </xf>
    <xf numFmtId="0" fontId="0" fillId="0" borderId="13" xfId="1" applyFont="1" applyBorder="1" applyAlignment="1" applyProtection="1">
      <alignment vertical="top"/>
      <protection locked="0"/>
    </xf>
    <xf numFmtId="3" fontId="7" fillId="0" borderId="9" xfId="1" applyNumberFormat="1" applyFont="1" applyBorder="1" applyAlignment="1" applyProtection="1">
      <alignment vertical="top"/>
      <protection locked="0"/>
    </xf>
    <xf numFmtId="0" fontId="14" fillId="0" borderId="10" xfId="1" quotePrefix="1" applyFont="1" applyBorder="1" applyAlignment="1" applyProtection="1">
      <alignment horizontal="center" vertical="top"/>
      <protection locked="0"/>
    </xf>
    <xf numFmtId="0" fontId="12" fillId="0" borderId="7" xfId="1" applyFont="1" applyBorder="1" applyAlignment="1" applyProtection="1">
      <alignment horizontal="left" vertical="top" indent="3"/>
      <protection locked="0"/>
    </xf>
    <xf numFmtId="3" fontId="12" fillId="0" borderId="4" xfId="1" applyNumberFormat="1" applyFont="1" applyBorder="1" applyAlignment="1" applyProtection="1">
      <alignment vertical="top"/>
      <protection locked="0"/>
    </xf>
    <xf numFmtId="0" fontId="14" fillId="0" borderId="11" xfId="1" quotePrefix="1" applyFont="1" applyBorder="1" applyAlignment="1" applyProtection="1">
      <alignment horizontal="center" vertical="top"/>
      <protection locked="0"/>
    </xf>
    <xf numFmtId="0" fontId="14" fillId="0" borderId="3" xfId="1" applyFont="1" applyBorder="1" applyAlignment="1" applyProtection="1">
      <alignment vertical="top"/>
      <protection locked="0"/>
    </xf>
    <xf numFmtId="3" fontId="12" fillId="0" borderId="3" xfId="1" applyNumberFormat="1" applyFont="1" applyBorder="1" applyAlignment="1" applyProtection="1">
      <alignment vertical="top"/>
      <protection locked="0"/>
    </xf>
    <xf numFmtId="3" fontId="12" fillId="0" borderId="12" xfId="1" applyNumberFormat="1" applyFont="1" applyBorder="1" applyAlignment="1" applyProtection="1">
      <alignment vertical="top"/>
      <protection locked="0"/>
    </xf>
    <xf numFmtId="3" fontId="12" fillId="0" borderId="10" xfId="1" applyNumberFormat="1" applyFont="1" applyBorder="1" applyAlignment="1" applyProtection="1">
      <alignment vertical="top"/>
      <protection locked="0"/>
    </xf>
    <xf numFmtId="3" fontId="12" fillId="0" borderId="7" xfId="1" applyNumberFormat="1" applyFont="1" applyBorder="1" applyAlignment="1" applyProtection="1">
      <alignment vertical="top"/>
      <protection locked="0"/>
    </xf>
    <xf numFmtId="3" fontId="12" fillId="6" borderId="6" xfId="1" applyNumberFormat="1" applyFont="1" applyFill="1" applyBorder="1" applyAlignment="1">
      <alignment horizontal="center" vertical="center" wrapText="1"/>
    </xf>
    <xf numFmtId="3" fontId="12" fillId="6" borderId="4" xfId="1" applyNumberFormat="1" applyFont="1" applyFill="1" applyBorder="1" applyAlignment="1">
      <alignment horizontal="center" vertical="center" wrapText="1"/>
    </xf>
    <xf numFmtId="3" fontId="12" fillId="6" borderId="10" xfId="1" applyNumberFormat="1" applyFont="1" applyFill="1" applyBorder="1" applyAlignment="1">
      <alignment horizontal="center" vertical="center" wrapText="1"/>
    </xf>
    <xf numFmtId="3" fontId="12" fillId="6" borderId="6" xfId="1" quotePrefix="1" applyNumberFormat="1" applyFont="1" applyFill="1" applyBorder="1" applyAlignment="1">
      <alignment horizontal="center" vertical="center" wrapText="1"/>
    </xf>
    <xf numFmtId="3" fontId="12" fillId="6" borderId="4" xfId="1" quotePrefix="1" applyNumberFormat="1" applyFont="1" applyFill="1" applyBorder="1" applyAlignment="1">
      <alignment horizontal="center" vertical="center" wrapText="1"/>
    </xf>
    <xf numFmtId="0" fontId="12" fillId="0" borderId="13" xfId="1" applyFont="1" applyBorder="1" applyAlignment="1">
      <alignment horizontal="left" vertical="top"/>
    </xf>
    <xf numFmtId="0" fontId="12" fillId="0" borderId="0" xfId="1" applyFont="1" applyAlignment="1">
      <alignment horizontal="justify" vertical="top" wrapText="1"/>
    </xf>
    <xf numFmtId="3" fontId="12" fillId="0" borderId="2" xfId="1" applyNumberFormat="1" applyFont="1" applyBorder="1" applyAlignment="1" applyProtection="1">
      <alignment vertical="top"/>
      <protection locked="0"/>
    </xf>
    <xf numFmtId="0" fontId="14" fillId="0" borderId="13" xfId="1" applyFont="1" applyBorder="1" applyAlignment="1">
      <alignment horizontal="center" vertical="top"/>
    </xf>
    <xf numFmtId="0" fontId="14" fillId="0" borderId="0" xfId="1" applyFont="1" applyAlignment="1">
      <alignment horizontal="left" vertical="top" wrapText="1"/>
    </xf>
    <xf numFmtId="3" fontId="14" fillId="0" borderId="5" xfId="1" applyNumberFormat="1" applyFont="1" applyBorder="1" applyAlignment="1" applyProtection="1">
      <alignment vertical="top"/>
      <protection locked="0"/>
    </xf>
    <xf numFmtId="3" fontId="12" fillId="0" borderId="5" xfId="1" applyNumberFormat="1" applyFont="1" applyBorder="1" applyAlignment="1" applyProtection="1">
      <alignment vertical="top"/>
      <protection locked="0"/>
    </xf>
    <xf numFmtId="0" fontId="12" fillId="0" borderId="13" xfId="1" applyFont="1" applyBorder="1" applyAlignment="1">
      <alignment vertical="top"/>
    </xf>
    <xf numFmtId="0" fontId="12" fillId="0" borderId="0" xfId="1" applyFont="1" applyAlignment="1">
      <alignment vertical="top"/>
    </xf>
    <xf numFmtId="0" fontId="12" fillId="0" borderId="13" xfId="2" applyFont="1" applyBorder="1" applyAlignment="1">
      <alignment horizontal="center" vertical="top"/>
    </xf>
    <xf numFmtId="0" fontId="14" fillId="0" borderId="10" xfId="1" quotePrefix="1" applyFont="1" applyBorder="1" applyAlignment="1">
      <alignment horizontal="center" vertical="top"/>
    </xf>
    <xf numFmtId="0" fontId="12" fillId="0" borderId="7" xfId="1" applyFont="1" applyBorder="1" applyAlignment="1">
      <alignment horizontal="center" vertical="top" wrapText="1"/>
    </xf>
    <xf numFmtId="0" fontId="14" fillId="0" borderId="3" xfId="1" quotePrefix="1" applyFont="1" applyBorder="1" applyAlignment="1" applyProtection="1">
      <alignment horizontal="center" vertical="top"/>
      <protection locked="0"/>
    </xf>
    <xf numFmtId="4" fontId="12" fillId="0" borderId="3" xfId="1" applyNumberFormat="1" applyFont="1" applyBorder="1" applyAlignment="1" applyProtection="1">
      <alignment vertical="top"/>
      <protection locked="0"/>
    </xf>
    <xf numFmtId="4" fontId="12" fillId="0" borderId="10" xfId="1" applyNumberFormat="1" applyFont="1" applyBorder="1" applyAlignment="1" applyProtection="1">
      <alignment vertical="top"/>
      <protection locked="0"/>
    </xf>
    <xf numFmtId="4" fontId="12" fillId="0" borderId="6" xfId="1" applyNumberFormat="1" applyFont="1" applyBorder="1" applyAlignment="1" applyProtection="1">
      <alignment vertical="top"/>
      <protection locked="0"/>
    </xf>
    <xf numFmtId="4" fontId="12" fillId="0" borderId="9" xfId="1" applyNumberFormat="1" applyFont="1" applyBorder="1" applyAlignment="1" applyProtection="1">
      <alignment vertical="top"/>
      <protection locked="0"/>
    </xf>
    <xf numFmtId="0" fontId="14" fillId="0" borderId="0" xfId="1" quotePrefix="1" applyFont="1" applyAlignment="1" applyProtection="1">
      <alignment horizontal="center" vertical="top"/>
      <protection locked="0"/>
    </xf>
    <xf numFmtId="0" fontId="14" fillId="0" borderId="0" xfId="1" applyFont="1" applyAlignment="1" applyProtection="1">
      <alignment vertical="top"/>
      <protection locked="0"/>
    </xf>
    <xf numFmtId="4" fontId="14" fillId="0" borderId="0" xfId="1" applyNumberFormat="1" applyFont="1" applyAlignment="1" applyProtection="1">
      <alignment vertical="top"/>
      <protection locked="0"/>
    </xf>
    <xf numFmtId="4" fontId="12" fillId="0" borderId="0" xfId="1" applyNumberFormat="1" applyFont="1" applyAlignment="1" applyProtection="1">
      <alignment vertical="top"/>
      <protection locked="0"/>
    </xf>
    <xf numFmtId="0" fontId="7" fillId="0" borderId="0" xfId="3"/>
    <xf numFmtId="0" fontId="0" fillId="0" borderId="0" xfId="1" applyFont="1" applyAlignment="1" applyProtection="1">
      <alignment vertical="top"/>
      <protection locked="0"/>
    </xf>
    <xf numFmtId="3" fontId="7" fillId="0" borderId="0" xfId="1" applyNumberFormat="1" applyFont="1" applyAlignment="1" applyProtection="1">
      <alignment vertical="top"/>
      <protection locked="0"/>
    </xf>
    <xf numFmtId="0" fontId="8" fillId="0" borderId="0" xfId="3" applyFont="1"/>
    <xf numFmtId="0" fontId="8" fillId="2" borderId="0" xfId="3" applyFont="1" applyFill="1"/>
    <xf numFmtId="0" fontId="19" fillId="0" borderId="0" xfId="5" applyFont="1"/>
    <xf numFmtId="0" fontId="19" fillId="2" borderId="0" xfId="5" applyFont="1" applyFill="1"/>
    <xf numFmtId="0" fontId="12" fillId="6" borderId="24" xfId="5" applyFont="1" applyFill="1" applyBorder="1" applyAlignment="1">
      <alignment horizontal="center" vertical="center" wrapText="1"/>
    </xf>
    <xf numFmtId="0" fontId="12" fillId="6" borderId="25" xfId="5" applyFont="1" applyFill="1" applyBorder="1" applyAlignment="1">
      <alignment horizontal="center" vertical="center" wrapText="1"/>
    </xf>
    <xf numFmtId="0" fontId="12" fillId="6" borderId="26" xfId="5" applyFont="1" applyFill="1" applyBorder="1" applyAlignment="1">
      <alignment horizontal="center" vertical="center" wrapText="1"/>
    </xf>
    <xf numFmtId="0" fontId="12" fillId="6" borderId="29" xfId="5" applyFont="1" applyFill="1" applyBorder="1" applyAlignment="1">
      <alignment horizontal="center" vertical="center" wrapText="1"/>
    </xf>
    <xf numFmtId="0" fontId="14" fillId="0" borderId="30" xfId="3" applyFont="1" applyBorder="1" applyAlignment="1" applyProtection="1">
      <alignment horizontal="left" indent="1"/>
      <protection locked="0"/>
    </xf>
    <xf numFmtId="3" fontId="14" fillId="0" borderId="31" xfId="3" applyNumberFormat="1" applyFont="1" applyBorder="1" applyProtection="1">
      <protection locked="0"/>
    </xf>
    <xf numFmtId="3" fontId="14" fillId="0" borderId="32" xfId="3" applyNumberFormat="1" applyFont="1" applyBorder="1" applyProtection="1">
      <protection locked="0"/>
    </xf>
    <xf numFmtId="0" fontId="14" fillId="0" borderId="33" xfId="3" applyFont="1" applyBorder="1" applyAlignment="1" applyProtection="1">
      <alignment horizontal="left" indent="1"/>
      <protection locked="0"/>
    </xf>
    <xf numFmtId="3" fontId="14" fillId="0" borderId="5" xfId="3" applyNumberFormat="1" applyFont="1" applyBorder="1" applyProtection="1">
      <protection locked="0"/>
    </xf>
    <xf numFmtId="3" fontId="14" fillId="0" borderId="34" xfId="3" applyNumberFormat="1" applyFont="1" applyBorder="1" applyProtection="1">
      <protection locked="0"/>
    </xf>
    <xf numFmtId="43" fontId="14" fillId="0" borderId="35" xfId="6" applyNumberFormat="1" applyFont="1" applyBorder="1" applyProtection="1">
      <protection locked="0"/>
    </xf>
    <xf numFmtId="3" fontId="14" fillId="0" borderId="8" xfId="6" applyNumberFormat="1" applyFont="1" applyBorder="1" applyProtection="1">
      <protection locked="0"/>
    </xf>
    <xf numFmtId="3" fontId="14" fillId="0" borderId="5" xfId="6" applyNumberFormat="1" applyFont="1" applyBorder="1" applyProtection="1">
      <protection locked="0"/>
    </xf>
    <xf numFmtId="3" fontId="14" fillId="0" borderId="34" xfId="6" applyNumberFormat="1" applyFont="1" applyBorder="1" applyProtection="1">
      <protection locked="0"/>
    </xf>
    <xf numFmtId="0" fontId="6" fillId="2" borderId="27" xfId="2" applyFont="1" applyFill="1" applyBorder="1" applyAlignment="1">
      <alignment horizontal="justify" vertical="center" wrapText="1"/>
    </xf>
    <xf numFmtId="3" fontId="6" fillId="2" borderId="36" xfId="7" applyNumberFormat="1" applyFont="1" applyFill="1" applyBorder="1" applyAlignment="1">
      <alignment horizontal="right" vertical="center" wrapText="1"/>
    </xf>
    <xf numFmtId="3" fontId="6" fillId="2" borderId="37" xfId="7" applyNumberFormat="1" applyFont="1" applyFill="1" applyBorder="1" applyAlignment="1">
      <alignment horizontal="right" vertical="center" wrapText="1"/>
    </xf>
    <xf numFmtId="3" fontId="6" fillId="2" borderId="38" xfId="7" applyNumberFormat="1" applyFont="1" applyFill="1" applyBorder="1" applyAlignment="1">
      <alignment horizontal="right" vertical="center" wrapText="1"/>
    </xf>
    <xf numFmtId="0" fontId="7" fillId="2" borderId="0" xfId="5" applyFont="1" applyFill="1"/>
    <xf numFmtId="0" fontId="20" fillId="0" borderId="0" xfId="2" applyFont="1" applyAlignment="1">
      <alignment vertical="center"/>
    </xf>
    <xf numFmtId="0" fontId="12" fillId="6" borderId="4" xfId="2" applyFont="1" applyFill="1" applyBorder="1" applyAlignment="1">
      <alignment horizontal="center" vertical="center" wrapText="1"/>
    </xf>
    <xf numFmtId="0" fontId="14" fillId="8" borderId="2" xfId="9" applyNumberFormat="1" applyFont="1" applyFill="1" applyBorder="1" applyAlignment="1" applyProtection="1">
      <alignment horizontal="left" vertical="center" wrapText="1"/>
      <protection locked="0"/>
    </xf>
    <xf numFmtId="0" fontId="14" fillId="8" borderId="5" xfId="9" applyNumberFormat="1" applyFont="1" applyFill="1" applyBorder="1" applyAlignment="1" applyProtection="1">
      <alignment horizontal="left" vertical="center" wrapText="1"/>
      <protection locked="0"/>
    </xf>
    <xf numFmtId="0" fontId="12" fillId="8" borderId="4" xfId="9" applyNumberFormat="1" applyFont="1" applyFill="1" applyBorder="1" applyAlignment="1" applyProtection="1">
      <alignment horizontal="center" vertical="center" wrapText="1"/>
      <protection locked="0"/>
    </xf>
    <xf numFmtId="3" fontId="12" fillId="0" borderId="4" xfId="10" applyNumberFormat="1" applyFont="1" applyBorder="1" applyAlignment="1">
      <alignment vertical="center"/>
    </xf>
    <xf numFmtId="3" fontId="19" fillId="0" borderId="0" xfId="2" applyNumberFormat="1" applyFont="1"/>
    <xf numFmtId="3" fontId="20" fillId="0" borderId="0" xfId="2" applyNumberFormat="1" applyFont="1" applyAlignment="1">
      <alignment vertical="center"/>
    </xf>
    <xf numFmtId="43" fontId="20" fillId="0" borderId="0" xfId="11" applyFont="1" applyAlignment="1">
      <alignment vertical="center"/>
    </xf>
    <xf numFmtId="0" fontId="17" fillId="0" borderId="0" xfId="2" applyAlignment="1">
      <alignment vertical="center"/>
    </xf>
    <xf numFmtId="0" fontId="14" fillId="0" borderId="5" xfId="2" applyFont="1" applyBorder="1" applyAlignment="1">
      <alignment vertical="center"/>
    </xf>
    <xf numFmtId="0" fontId="14" fillId="0" borderId="5" xfId="2" applyFont="1" applyBorder="1" applyAlignment="1">
      <alignment vertical="center" wrapText="1"/>
    </xf>
    <xf numFmtId="0" fontId="6" fillId="0" borderId="4" xfId="2" applyFont="1" applyBorder="1" applyAlignment="1">
      <alignment horizontal="center" vertical="center"/>
    </xf>
    <xf numFmtId="3" fontId="6" fillId="0" borderId="4" xfId="2" applyNumberFormat="1" applyFont="1" applyBorder="1" applyAlignment="1" applyProtection="1">
      <alignment horizontal="right" vertical="center"/>
      <protection locked="0"/>
    </xf>
    <xf numFmtId="0" fontId="14" fillId="0" borderId="0" xfId="2" applyFont="1" applyAlignment="1">
      <alignment vertical="center"/>
    </xf>
    <xf numFmtId="164" fontId="14" fillId="0" borderId="0" xfId="2" applyNumberFormat="1" applyFont="1" applyAlignment="1">
      <alignment vertical="center"/>
    </xf>
    <xf numFmtId="4" fontId="12" fillId="0" borderId="0" xfId="2" applyNumberFormat="1" applyFont="1" applyAlignment="1" applyProtection="1">
      <alignment vertical="center"/>
      <protection locked="0"/>
    </xf>
    <xf numFmtId="4" fontId="17" fillId="0" borderId="0" xfId="2" applyNumberFormat="1" applyAlignment="1">
      <alignment vertical="center"/>
    </xf>
    <xf numFmtId="0" fontId="7" fillId="0" borderId="0" xfId="3" applyProtection="1">
      <protection locked="0"/>
    </xf>
    <xf numFmtId="4" fontId="12" fillId="6" borderId="4" xfId="13" applyNumberFormat="1" applyFont="1" applyFill="1" applyBorder="1" applyAlignment="1">
      <alignment horizontal="center" vertical="center" wrapText="1"/>
    </xf>
    <xf numFmtId="0" fontId="12" fillId="6" borderId="4" xfId="13" applyFont="1" applyFill="1" applyBorder="1" applyAlignment="1">
      <alignment horizontal="center" vertical="center" wrapText="1"/>
    </xf>
    <xf numFmtId="0" fontId="14" fillId="0" borderId="13" xfId="3" applyFont="1" applyBorder="1"/>
    <xf numFmtId="3" fontId="14" fillId="0" borderId="9" xfId="3" applyNumberFormat="1" applyFont="1" applyBorder="1" applyProtection="1">
      <protection locked="0"/>
    </xf>
    <xf numFmtId="0" fontId="12" fillId="0" borderId="4" xfId="3" applyFont="1" applyBorder="1" applyAlignment="1" applyProtection="1">
      <alignment horizontal="left"/>
      <protection locked="0"/>
    </xf>
    <xf numFmtId="3" fontId="12" fillId="0" borderId="4" xfId="3" applyNumberFormat="1" applyFont="1" applyBorder="1" applyProtection="1">
      <protection locked="0"/>
    </xf>
    <xf numFmtId="3" fontId="8" fillId="0" borderId="0" xfId="3" applyNumberFormat="1" applyFont="1"/>
    <xf numFmtId="43" fontId="7" fillId="0" borderId="0" xfId="4" applyFont="1" applyProtection="1">
      <protection locked="0"/>
    </xf>
    <xf numFmtId="3" fontId="7" fillId="0" borderId="0" xfId="3" applyNumberFormat="1" applyProtection="1">
      <protection locked="0"/>
    </xf>
    <xf numFmtId="0" fontId="19" fillId="0" borderId="0" xfId="14" applyFont="1" applyAlignment="1">
      <alignment vertical="center"/>
    </xf>
    <xf numFmtId="4" fontId="23" fillId="6" borderId="4" xfId="13" applyNumberFormat="1" applyFont="1" applyFill="1" applyBorder="1" applyAlignment="1">
      <alignment horizontal="center" vertical="center" wrapText="1"/>
    </xf>
    <xf numFmtId="0" fontId="23" fillId="6" borderId="4" xfId="13" applyFont="1" applyFill="1" applyBorder="1" applyAlignment="1">
      <alignment horizontal="center" vertical="center" wrapText="1"/>
    </xf>
    <xf numFmtId="3" fontId="26" fillId="2" borderId="5" xfId="15" applyNumberFormat="1" applyFont="1" applyFill="1" applyBorder="1" applyAlignment="1">
      <alignment vertical="center"/>
    </xf>
    <xf numFmtId="0" fontId="13" fillId="0" borderId="13" xfId="14" applyFont="1" applyBorder="1" applyAlignment="1">
      <alignment horizontal="center" vertical="center" wrapText="1"/>
    </xf>
    <xf numFmtId="0" fontId="27" fillId="0" borderId="0" xfId="14" applyFont="1" applyAlignment="1">
      <alignment vertical="center" wrapText="1"/>
    </xf>
    <xf numFmtId="3" fontId="28" fillId="2" borderId="5" xfId="15" applyNumberFormat="1" applyFont="1" applyFill="1" applyBorder="1" applyAlignment="1" applyProtection="1">
      <alignment vertical="center"/>
      <protection locked="0"/>
    </xf>
    <xf numFmtId="3" fontId="28" fillId="2" borderId="5" xfId="15" applyNumberFormat="1" applyFont="1" applyFill="1" applyBorder="1" applyAlignment="1">
      <alignment vertical="center"/>
    </xf>
    <xf numFmtId="0" fontId="6" fillId="0" borderId="10" xfId="14" applyFont="1" applyBorder="1" applyAlignment="1">
      <alignment horizontal="justify" vertical="center" wrapText="1"/>
    </xf>
    <xf numFmtId="0" fontId="6" fillId="0" borderId="6" xfId="14" applyFont="1" applyBorder="1" applyAlignment="1">
      <alignment horizontal="justify" vertical="center" wrapText="1"/>
    </xf>
    <xf numFmtId="3" fontId="26" fillId="2" borderId="4" xfId="15" applyNumberFormat="1" applyFont="1" applyFill="1" applyBorder="1" applyAlignment="1">
      <alignment vertical="center"/>
    </xf>
    <xf numFmtId="0" fontId="7" fillId="0" borderId="0" xfId="14" applyFont="1"/>
    <xf numFmtId="3" fontId="19" fillId="0" borderId="0" xfId="14" applyNumberFormat="1" applyFont="1" applyAlignment="1">
      <alignment vertical="center"/>
    </xf>
    <xf numFmtId="4" fontId="29" fillId="6" borderId="4" xfId="13" applyNumberFormat="1" applyFont="1" applyFill="1" applyBorder="1" applyAlignment="1">
      <alignment horizontal="center" vertical="center" wrapText="1"/>
    </xf>
    <xf numFmtId="0" fontId="29" fillId="6" borderId="4" xfId="13" applyFont="1" applyFill="1" applyBorder="1" applyAlignment="1">
      <alignment horizontal="center" vertical="center" wrapText="1"/>
    </xf>
    <xf numFmtId="3" fontId="30" fillId="2" borderId="5" xfId="7" applyNumberFormat="1" applyFont="1" applyFill="1" applyBorder="1" applyAlignment="1">
      <alignment vertical="center"/>
    </xf>
    <xf numFmtId="0" fontId="30" fillId="0" borderId="0" xfId="14" applyFont="1" applyAlignment="1">
      <alignment vertical="center"/>
    </xf>
    <xf numFmtId="0" fontId="31" fillId="2" borderId="13" xfId="14" applyFont="1" applyFill="1" applyBorder="1" applyAlignment="1">
      <alignment horizontal="left" vertical="center"/>
    </xf>
    <xf numFmtId="0" fontId="19" fillId="2" borderId="8" xfId="14" applyFont="1" applyFill="1" applyBorder="1" applyAlignment="1">
      <alignment horizontal="justify" vertical="center"/>
    </xf>
    <xf numFmtId="3" fontId="19" fillId="2" borderId="5" xfId="7" applyNumberFormat="1" applyFont="1" applyFill="1" applyBorder="1" applyAlignment="1">
      <alignment vertical="center"/>
    </xf>
    <xf numFmtId="3" fontId="19" fillId="2" borderId="5" xfId="14" applyNumberFormat="1" applyFont="1" applyFill="1" applyBorder="1" applyAlignment="1">
      <alignment vertical="center"/>
    </xf>
    <xf numFmtId="0" fontId="30" fillId="2" borderId="10" xfId="14" applyFont="1" applyFill="1" applyBorder="1" applyAlignment="1">
      <alignment horizontal="left" vertical="center"/>
    </xf>
    <xf numFmtId="0" fontId="30" fillId="2" borderId="6" xfId="14" applyFont="1" applyFill="1" applyBorder="1" applyAlignment="1">
      <alignment vertical="center"/>
    </xf>
    <xf numFmtId="3" fontId="30" fillId="2" borderId="4" xfId="7" applyNumberFormat="1" applyFont="1" applyFill="1" applyBorder="1" applyAlignment="1">
      <alignment vertical="center"/>
    </xf>
    <xf numFmtId="0" fontId="19" fillId="0" borderId="0" xfId="14" applyFont="1" applyAlignment="1">
      <alignment horizontal="left" vertical="center"/>
    </xf>
    <xf numFmtId="0" fontId="7" fillId="2" borderId="0" xfId="14" applyFont="1" applyFill="1" applyAlignment="1">
      <alignment vertical="center"/>
    </xf>
    <xf numFmtId="3" fontId="8" fillId="0" borderId="0" xfId="14" applyNumberFormat="1" applyFont="1" applyAlignment="1">
      <alignment vertical="center"/>
    </xf>
    <xf numFmtId="41" fontId="19" fillId="0" borderId="0" xfId="14" applyNumberFormat="1" applyFont="1" applyAlignment="1">
      <alignment vertical="center"/>
    </xf>
    <xf numFmtId="0" fontId="7" fillId="0" borderId="0" xfId="14" applyFont="1" applyProtection="1">
      <protection locked="0"/>
    </xf>
    <xf numFmtId="4" fontId="12" fillId="6" borderId="6" xfId="13" applyNumberFormat="1" applyFont="1" applyFill="1" applyBorder="1" applyAlignment="1">
      <alignment horizontal="center" vertical="center" wrapText="1"/>
    </xf>
    <xf numFmtId="4" fontId="12" fillId="6" borderId="10" xfId="13" applyNumberFormat="1" applyFont="1" applyFill="1" applyBorder="1" applyAlignment="1">
      <alignment horizontal="center" vertical="center" wrapText="1"/>
    </xf>
    <xf numFmtId="0" fontId="12" fillId="0" borderId="13" xfId="13" applyFont="1" applyBorder="1"/>
    <xf numFmtId="0" fontId="12" fillId="0" borderId="0" xfId="16" applyFont="1"/>
    <xf numFmtId="3" fontId="12" fillId="0" borderId="5" xfId="14" applyNumberFormat="1" applyFont="1" applyBorder="1" applyAlignment="1" applyProtection="1">
      <alignment horizontal="right"/>
      <protection locked="0"/>
    </xf>
    <xf numFmtId="0" fontId="32" fillId="0" borderId="13" xfId="14" applyFont="1" applyBorder="1" applyProtection="1">
      <protection locked="0"/>
    </xf>
    <xf numFmtId="0" fontId="12" fillId="0" borderId="0" xfId="2" applyFont="1" applyAlignment="1" applyProtection="1">
      <alignment horizontal="left" vertical="top"/>
      <protection hidden="1"/>
    </xf>
    <xf numFmtId="0" fontId="12" fillId="0" borderId="0" xfId="3" applyFont="1" applyAlignment="1">
      <alignment horizontal="left"/>
    </xf>
    <xf numFmtId="3" fontId="6" fillId="0" borderId="5" xfId="7" applyNumberFormat="1" applyFont="1" applyFill="1" applyBorder="1" applyProtection="1">
      <protection locked="0"/>
    </xf>
    <xf numFmtId="3" fontId="12" fillId="0" borderId="5" xfId="7" applyNumberFormat="1" applyFont="1" applyFill="1" applyBorder="1" applyProtection="1">
      <protection locked="0"/>
    </xf>
    <xf numFmtId="0" fontId="13" fillId="0" borderId="13" xfId="14" applyFont="1" applyBorder="1" applyProtection="1">
      <protection locked="0"/>
    </xf>
    <xf numFmtId="0" fontId="14" fillId="0" borderId="0" xfId="3" applyFont="1" applyAlignment="1">
      <alignment horizontal="center"/>
    </xf>
    <xf numFmtId="0" fontId="14" fillId="0" borderId="0" xfId="3" applyFont="1" applyAlignment="1">
      <alignment horizontal="left"/>
    </xf>
    <xf numFmtId="3" fontId="14" fillId="0" borderId="5" xfId="7" applyNumberFormat="1" applyFont="1" applyFill="1" applyBorder="1" applyProtection="1">
      <protection locked="0"/>
    </xf>
    <xf numFmtId="3" fontId="12" fillId="0" borderId="5" xfId="3" applyNumberFormat="1" applyFont="1" applyBorder="1" applyProtection="1">
      <protection locked="0"/>
    </xf>
    <xf numFmtId="3" fontId="12" fillId="0" borderId="4" xfId="14" applyNumberFormat="1" applyFont="1" applyBorder="1" applyProtection="1">
      <protection locked="0"/>
    </xf>
    <xf numFmtId="3" fontId="7" fillId="0" borderId="0" xfId="14" applyNumberFormat="1" applyFont="1"/>
    <xf numFmtId="3" fontId="7" fillId="0" borderId="0" xfId="14" applyNumberFormat="1" applyFont="1" applyProtection="1">
      <protection locked="0"/>
    </xf>
    <xf numFmtId="4" fontId="7" fillId="0" borderId="0" xfId="14" applyNumberFormat="1" applyFont="1" applyProtection="1">
      <protection locked="0"/>
    </xf>
    <xf numFmtId="0" fontId="17" fillId="0" borderId="0" xfId="3" applyFont="1"/>
    <xf numFmtId="0" fontId="17" fillId="2" borderId="0" xfId="3" applyFont="1" applyFill="1"/>
    <xf numFmtId="0" fontId="33" fillId="0" borderId="51" xfId="3" applyFont="1" applyBorder="1" applyAlignment="1">
      <alignment horizontal="center" vertical="center" wrapText="1"/>
    </xf>
    <xf numFmtId="0" fontId="17" fillId="0" borderId="51" xfId="3" applyFont="1" applyBorder="1"/>
    <xf numFmtId="0" fontId="26" fillId="0" borderId="51" xfId="3" applyFont="1" applyBorder="1" applyAlignment="1">
      <alignment horizontal="right" vertical="center" wrapText="1"/>
    </xf>
    <xf numFmtId="0" fontId="26" fillId="0" borderId="52" xfId="3" applyFont="1" applyBorder="1" applyAlignment="1">
      <alignment horizontal="right" vertical="center" wrapText="1"/>
    </xf>
    <xf numFmtId="0" fontId="17" fillId="0" borderId="53" xfId="3" applyFont="1" applyBorder="1"/>
    <xf numFmtId="0" fontId="33" fillId="0" borderId="4" xfId="3" applyFont="1" applyBorder="1" applyAlignment="1">
      <alignment horizontal="center" vertical="center" wrapText="1"/>
    </xf>
    <xf numFmtId="0" fontId="33" fillId="0" borderId="4" xfId="3" applyFont="1" applyBorder="1" applyAlignment="1">
      <alignment vertical="center" wrapText="1"/>
    </xf>
    <xf numFmtId="0" fontId="28" fillId="0" borderId="4" xfId="3" applyFont="1" applyBorder="1" applyAlignment="1">
      <alignment horizontal="left" vertical="top" wrapText="1"/>
    </xf>
    <xf numFmtId="0" fontId="28" fillId="0" borderId="54" xfId="3" applyFont="1" applyBorder="1" applyAlignment="1">
      <alignment horizontal="left" vertical="top" wrapText="1"/>
    </xf>
    <xf numFmtId="0" fontId="17" fillId="0" borderId="4" xfId="3" applyFont="1" applyBorder="1"/>
    <xf numFmtId="0" fontId="28" fillId="0" borderId="4" xfId="3" applyFont="1" applyBorder="1" applyAlignment="1">
      <alignment horizontal="center" vertical="center" wrapText="1"/>
    </xf>
    <xf numFmtId="0" fontId="28" fillId="0" borderId="4" xfId="3" applyFont="1" applyBorder="1" applyAlignment="1">
      <alignment vertical="center" wrapText="1"/>
    </xf>
    <xf numFmtId="165" fontId="26" fillId="0" borderId="4" xfId="3" applyNumberFormat="1" applyFont="1" applyBorder="1" applyAlignment="1">
      <alignment horizontal="left" vertical="top" wrapText="1"/>
    </xf>
    <xf numFmtId="0" fontId="14" fillId="0" borderId="53" xfId="3" applyFont="1" applyBorder="1"/>
    <xf numFmtId="0" fontId="14" fillId="0" borderId="4" xfId="3" applyFont="1" applyBorder="1"/>
    <xf numFmtId="0" fontId="28" fillId="0" borderId="4" xfId="3" applyFont="1" applyBorder="1" applyAlignment="1">
      <alignment horizontal="left" wrapText="1"/>
    </xf>
    <xf numFmtId="165" fontId="28" fillId="0" borderId="4" xfId="3" applyNumberFormat="1" applyFont="1" applyBorder="1" applyAlignment="1">
      <alignment horizontal="left" vertical="top" wrapText="1"/>
    </xf>
    <xf numFmtId="44" fontId="28" fillId="0" borderId="4" xfId="17" applyFont="1" applyFill="1" applyBorder="1" applyAlignment="1" applyProtection="1">
      <alignment vertical="top" wrapText="1"/>
    </xf>
    <xf numFmtId="3" fontId="28" fillId="0" borderId="4" xfId="17" applyNumberFormat="1" applyFont="1" applyFill="1" applyBorder="1" applyAlignment="1" applyProtection="1">
      <alignment vertical="top" wrapText="1"/>
    </xf>
    <xf numFmtId="9" fontId="28" fillId="0" borderId="4" xfId="18" applyFont="1" applyFill="1" applyBorder="1" applyAlignment="1" applyProtection="1">
      <alignment horizontal="center" vertical="top" wrapText="1"/>
    </xf>
    <xf numFmtId="9" fontId="28" fillId="0" borderId="54" xfId="18" applyFont="1" applyFill="1" applyBorder="1" applyAlignment="1" applyProtection="1">
      <alignment horizontal="center" vertical="top" wrapText="1"/>
    </xf>
    <xf numFmtId="0" fontId="26" fillId="0" borderId="4" xfId="3" applyFont="1" applyBorder="1" applyAlignment="1">
      <alignment horizontal="center" vertical="center" wrapText="1"/>
    </xf>
    <xf numFmtId="0" fontId="26" fillId="0" borderId="4" xfId="3" applyFont="1" applyBorder="1" applyAlignment="1">
      <alignment vertical="center" wrapText="1"/>
    </xf>
    <xf numFmtId="44" fontId="26" fillId="0" borderId="4" xfId="17" applyFont="1" applyFill="1" applyBorder="1" applyAlignment="1" applyProtection="1">
      <alignment horizontal="left" vertical="top" wrapText="1"/>
    </xf>
    <xf numFmtId="9" fontId="26" fillId="0" borderId="4" xfId="18" applyFont="1" applyFill="1" applyBorder="1" applyAlignment="1" applyProtection="1">
      <alignment horizontal="center" vertical="top" wrapText="1"/>
    </xf>
    <xf numFmtId="9" fontId="26" fillId="0" borderId="54" xfId="18" applyFont="1" applyFill="1" applyBorder="1" applyAlignment="1" applyProtection="1">
      <alignment horizontal="center" vertical="top" wrapText="1"/>
    </xf>
    <xf numFmtId="0" fontId="28" fillId="0" borderId="4" xfId="3" applyFont="1" applyBorder="1" applyAlignment="1">
      <alignment horizontal="center" vertical="top" wrapText="1"/>
    </xf>
    <xf numFmtId="43" fontId="26" fillId="2" borderId="4" xfId="3" applyNumberFormat="1" applyFont="1" applyFill="1" applyBorder="1" applyAlignment="1">
      <alignment horizontal="right" vertical="center" wrapText="1"/>
    </xf>
    <xf numFmtId="9" fontId="26" fillId="2" borderId="4" xfId="18" applyFont="1" applyFill="1" applyBorder="1" applyAlignment="1" applyProtection="1">
      <alignment horizontal="center" vertical="top" wrapText="1"/>
    </xf>
    <xf numFmtId="9" fontId="26" fillId="2" borderId="54" xfId="18" applyFont="1" applyFill="1" applyBorder="1" applyAlignment="1" applyProtection="1">
      <alignment horizontal="center" vertical="top" wrapText="1"/>
    </xf>
    <xf numFmtId="0" fontId="26" fillId="0" borderId="53" xfId="3" applyFont="1" applyBorder="1" applyAlignment="1">
      <alignment horizontal="left" vertical="center" wrapText="1"/>
    </xf>
    <xf numFmtId="0" fontId="26" fillId="0" borderId="4" xfId="3" applyFont="1" applyBorder="1" applyAlignment="1">
      <alignment horizontal="left" vertical="center" wrapText="1"/>
    </xf>
    <xf numFmtId="0" fontId="28" fillId="9" borderId="4" xfId="3" applyFont="1" applyFill="1" applyBorder="1" applyAlignment="1">
      <alignment horizontal="left" vertical="top" wrapText="1"/>
    </xf>
    <xf numFmtId="0" fontId="28" fillId="9" borderId="4" xfId="3" applyFont="1" applyFill="1" applyBorder="1" applyAlignment="1">
      <alignment horizontal="center" vertical="top" wrapText="1"/>
    </xf>
    <xf numFmtId="0" fontId="28" fillId="9" borderId="54" xfId="3" applyFont="1" applyFill="1" applyBorder="1" applyAlignment="1">
      <alignment horizontal="left" vertical="top" wrapText="1"/>
    </xf>
    <xf numFmtId="43" fontId="26" fillId="10" borderId="4" xfId="3" applyNumberFormat="1" applyFont="1" applyFill="1" applyBorder="1" applyAlignment="1">
      <alignment horizontal="right" vertical="center" wrapText="1"/>
    </xf>
    <xf numFmtId="9" fontId="26" fillId="4" borderId="4" xfId="18" applyFont="1" applyFill="1" applyBorder="1" applyAlignment="1" applyProtection="1">
      <alignment horizontal="center" vertical="top" wrapText="1"/>
    </xf>
    <xf numFmtId="9" fontId="26" fillId="4" borderId="54" xfId="18" applyFont="1" applyFill="1" applyBorder="1" applyAlignment="1" applyProtection="1">
      <alignment horizontal="center" vertical="top" wrapText="1"/>
    </xf>
    <xf numFmtId="0" fontId="17" fillId="0" borderId="55" xfId="3" applyFont="1" applyBorder="1"/>
    <xf numFmtId="0" fontId="17" fillId="0" borderId="37" xfId="3" applyFont="1" applyBorder="1"/>
    <xf numFmtId="0" fontId="17" fillId="0" borderId="37" xfId="3" applyFont="1" applyBorder="1" applyAlignment="1">
      <alignment horizontal="center"/>
    </xf>
    <xf numFmtId="0" fontId="17" fillId="0" borderId="38" xfId="3" applyFont="1" applyBorder="1"/>
    <xf numFmtId="0" fontId="17" fillId="0" borderId="4" xfId="3" applyFont="1" applyBorder="1" applyAlignment="1">
      <alignment horizontal="center"/>
    </xf>
    <xf numFmtId="0" fontId="17" fillId="0" borderId="54" xfId="3" applyFont="1" applyBorder="1"/>
    <xf numFmtId="0" fontId="14" fillId="0" borderId="53" xfId="3" applyFont="1" applyBorder="1" applyProtection="1">
      <protection locked="0"/>
    </xf>
    <xf numFmtId="0" fontId="14" fillId="0" borderId="4" xfId="3" applyFont="1" applyBorder="1" applyProtection="1">
      <protection locked="0"/>
    </xf>
    <xf numFmtId="0" fontId="7" fillId="0" borderId="4" xfId="3" applyBorder="1" applyProtection="1">
      <protection locked="0"/>
    </xf>
    <xf numFmtId="0" fontId="7" fillId="0" borderId="4" xfId="3" applyBorder="1" applyAlignment="1" applyProtection="1">
      <alignment horizontal="center"/>
      <protection locked="0"/>
    </xf>
    <xf numFmtId="0" fontId="8" fillId="0" borderId="55" xfId="3" applyFont="1" applyBorder="1"/>
    <xf numFmtId="0" fontId="8" fillId="0" borderId="37" xfId="3" applyFont="1" applyBorder="1"/>
    <xf numFmtId="0" fontId="8" fillId="0" borderId="38" xfId="3" applyFont="1" applyBorder="1"/>
    <xf numFmtId="0" fontId="6" fillId="5" borderId="3" xfId="0" applyFont="1" applyFill="1" applyBorder="1" applyAlignment="1">
      <alignment horizontal="justify" wrapText="1"/>
    </xf>
    <xf numFmtId="0" fontId="3" fillId="2" borderId="0" xfId="0" applyFont="1" applyFill="1" applyAlignment="1">
      <alignment horizont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 xfId="0" applyFont="1" applyFill="1" applyBorder="1" applyAlignment="1">
      <alignment horizontal="center" vertical="center"/>
    </xf>
    <xf numFmtId="0" fontId="3" fillId="3" borderId="0" xfId="0" applyFont="1" applyFill="1" applyAlignment="1">
      <alignment horizontal="center" vertical="center"/>
    </xf>
    <xf numFmtId="0" fontId="3" fillId="3" borderId="4"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2" fillId="0" borderId="13" xfId="1" applyFont="1" applyBorder="1" applyAlignment="1">
      <alignment horizontal="left" vertical="top" wrapText="1"/>
    </xf>
    <xf numFmtId="0" fontId="12" fillId="0" borderId="8" xfId="1" applyFont="1" applyBorder="1" applyAlignment="1">
      <alignment horizontal="left" vertical="top" wrapText="1"/>
    </xf>
    <xf numFmtId="0" fontId="0" fillId="0" borderId="0" xfId="1" applyFont="1" applyAlignment="1" applyProtection="1">
      <alignment horizontal="left" vertical="top" wrapText="1"/>
      <protection locked="0"/>
    </xf>
    <xf numFmtId="0" fontId="12" fillId="6" borderId="10" xfId="1" applyFont="1" applyFill="1" applyBorder="1" applyAlignment="1" applyProtection="1">
      <alignment horizontal="center" vertical="center" wrapText="1"/>
      <protection locked="0"/>
    </xf>
    <xf numFmtId="0" fontId="12" fillId="6" borderId="7" xfId="1" applyFont="1" applyFill="1" applyBorder="1" applyAlignment="1" applyProtection="1">
      <alignment horizontal="center" vertical="center" wrapText="1"/>
      <protection locked="0"/>
    </xf>
    <xf numFmtId="0" fontId="12" fillId="6" borderId="6" xfId="1" applyFont="1" applyFill="1" applyBorder="1" applyAlignment="1" applyProtection="1">
      <alignment horizontal="center" vertical="center" wrapText="1"/>
      <protection locked="0"/>
    </xf>
    <xf numFmtId="0" fontId="12" fillId="6" borderId="11" xfId="1" applyFont="1" applyFill="1" applyBorder="1" applyAlignment="1">
      <alignment horizontal="center" vertical="center"/>
    </xf>
    <xf numFmtId="0" fontId="12" fillId="6" borderId="12" xfId="1" applyFont="1" applyFill="1" applyBorder="1" applyAlignment="1">
      <alignment horizontal="center" vertical="center"/>
    </xf>
    <xf numFmtId="0" fontId="12" fillId="6" borderId="13" xfId="1" applyFont="1" applyFill="1" applyBorder="1" applyAlignment="1">
      <alignment horizontal="center" vertical="center"/>
    </xf>
    <xf numFmtId="0" fontId="12" fillId="6" borderId="8" xfId="1" applyFont="1" applyFill="1" applyBorder="1" applyAlignment="1">
      <alignment horizontal="center" vertical="center"/>
    </xf>
    <xf numFmtId="0" fontId="12" fillId="6" borderId="14" xfId="1" applyFont="1" applyFill="1" applyBorder="1" applyAlignment="1">
      <alignment horizontal="center" vertical="center"/>
    </xf>
    <xf numFmtId="0" fontId="12" fillId="6" borderId="15" xfId="1" applyFont="1" applyFill="1" applyBorder="1" applyAlignment="1">
      <alignment horizontal="center" vertical="center"/>
    </xf>
    <xf numFmtId="0" fontId="12" fillId="6" borderId="2" xfId="1" applyFont="1" applyFill="1" applyBorder="1" applyAlignment="1">
      <alignment horizontal="center" vertical="center" wrapText="1"/>
    </xf>
    <xf numFmtId="0" fontId="12" fillId="6" borderId="9" xfId="1" applyFont="1" applyFill="1" applyBorder="1" applyAlignment="1">
      <alignment horizontal="center" vertical="center" wrapText="1"/>
    </xf>
    <xf numFmtId="3" fontId="12" fillId="0" borderId="2" xfId="1" applyNumberFormat="1" applyFont="1" applyBorder="1" applyAlignment="1" applyProtection="1">
      <alignment horizontal="right" vertical="top"/>
      <protection locked="0"/>
    </xf>
    <xf numFmtId="3" fontId="12" fillId="0" borderId="9" xfId="1" applyNumberFormat="1" applyFont="1" applyBorder="1" applyAlignment="1" applyProtection="1">
      <alignment horizontal="right" vertical="top"/>
      <protection locked="0"/>
    </xf>
    <xf numFmtId="0" fontId="12" fillId="6" borderId="11" xfId="1" applyFont="1" applyFill="1" applyBorder="1" applyAlignment="1">
      <alignment horizontal="center" vertical="center" wrapText="1"/>
    </xf>
    <xf numFmtId="0" fontId="12" fillId="6" borderId="12" xfId="1" applyFont="1" applyFill="1" applyBorder="1" applyAlignment="1">
      <alignment horizontal="center" vertical="center" wrapText="1"/>
    </xf>
    <xf numFmtId="0" fontId="12" fillId="6" borderId="13" xfId="1" applyFont="1" applyFill="1" applyBorder="1" applyAlignment="1">
      <alignment horizontal="center" vertical="center" wrapText="1"/>
    </xf>
    <xf numFmtId="0" fontId="12" fillId="6" borderId="8" xfId="1" applyFont="1" applyFill="1" applyBorder="1" applyAlignment="1">
      <alignment horizontal="center" vertical="center" wrapText="1"/>
    </xf>
    <xf numFmtId="0" fontId="12" fillId="6" borderId="14" xfId="1" applyFont="1" applyFill="1" applyBorder="1" applyAlignment="1">
      <alignment horizontal="center" vertical="center" wrapText="1"/>
    </xf>
    <xf numFmtId="0" fontId="12" fillId="6" borderId="15" xfId="1" applyFont="1" applyFill="1" applyBorder="1" applyAlignment="1">
      <alignment horizontal="center" vertical="center" wrapText="1"/>
    </xf>
    <xf numFmtId="3" fontId="12" fillId="6" borderId="10" xfId="1" applyNumberFormat="1" applyFont="1" applyFill="1" applyBorder="1" applyAlignment="1" applyProtection="1">
      <alignment horizontal="center" vertical="center" wrapText="1"/>
      <protection locked="0"/>
    </xf>
    <xf numFmtId="3" fontId="12" fillId="6" borderId="7" xfId="1" applyNumberFormat="1" applyFont="1" applyFill="1" applyBorder="1" applyAlignment="1" applyProtection="1">
      <alignment horizontal="center" vertical="center" wrapText="1"/>
      <protection locked="0"/>
    </xf>
    <xf numFmtId="3" fontId="12" fillId="6" borderId="6" xfId="1" applyNumberFormat="1" applyFont="1" applyFill="1" applyBorder="1" applyAlignment="1" applyProtection="1">
      <alignment horizontal="center" vertical="center" wrapText="1"/>
      <protection locked="0"/>
    </xf>
    <xf numFmtId="3" fontId="12" fillId="6" borderId="2" xfId="1" applyNumberFormat="1" applyFont="1" applyFill="1" applyBorder="1" applyAlignment="1">
      <alignment horizontal="center" vertical="center" wrapText="1"/>
    </xf>
    <xf numFmtId="3" fontId="12" fillId="6" borderId="9" xfId="1" applyNumberFormat="1" applyFont="1" applyFill="1" applyBorder="1" applyAlignment="1">
      <alignment horizontal="center" vertical="center" wrapText="1"/>
    </xf>
    <xf numFmtId="0" fontId="12" fillId="6" borderId="16" xfId="2" applyFont="1" applyFill="1" applyBorder="1" applyAlignment="1">
      <alignment horizontal="center" vertical="center" wrapText="1"/>
    </xf>
    <xf numFmtId="0" fontId="12" fillId="6" borderId="17" xfId="2" applyFont="1" applyFill="1" applyBorder="1" applyAlignment="1">
      <alignment horizontal="center" vertical="center"/>
    </xf>
    <xf numFmtId="0" fontId="12" fillId="6" borderId="18" xfId="2" applyFont="1" applyFill="1" applyBorder="1" applyAlignment="1">
      <alignment horizontal="center" vertical="center"/>
    </xf>
    <xf numFmtId="0" fontId="12" fillId="6" borderId="16" xfId="5" applyFont="1" applyFill="1" applyBorder="1" applyAlignment="1">
      <alignment horizontal="center" vertical="center"/>
    </xf>
    <xf numFmtId="0" fontId="12" fillId="6" borderId="23" xfId="5" applyFont="1" applyFill="1" applyBorder="1" applyAlignment="1">
      <alignment horizontal="center" vertical="center"/>
    </xf>
    <xf numFmtId="0" fontId="12" fillId="6" borderId="28" xfId="5" applyFont="1" applyFill="1" applyBorder="1" applyAlignment="1">
      <alignment horizontal="center" vertical="center"/>
    </xf>
    <xf numFmtId="0" fontId="12" fillId="6" borderId="19" xfId="5" applyFont="1" applyFill="1" applyBorder="1" applyAlignment="1">
      <alignment horizontal="center" vertical="center" wrapText="1"/>
    </xf>
    <xf numFmtId="0" fontId="12" fillId="6" borderId="20" xfId="5" applyFont="1" applyFill="1" applyBorder="1" applyAlignment="1">
      <alignment horizontal="center" vertical="center" wrapText="1"/>
    </xf>
    <xf numFmtId="0" fontId="12" fillId="6" borderId="21" xfId="5" applyFont="1" applyFill="1" applyBorder="1" applyAlignment="1">
      <alignment horizontal="center" vertical="center" wrapText="1"/>
    </xf>
    <xf numFmtId="0" fontId="12" fillId="6" borderId="22" xfId="5" applyFont="1" applyFill="1" applyBorder="1" applyAlignment="1">
      <alignment horizontal="center" vertical="center" wrapText="1"/>
    </xf>
    <xf numFmtId="0" fontId="12" fillId="6" borderId="27" xfId="5" applyFont="1" applyFill="1" applyBorder="1" applyAlignment="1">
      <alignment horizontal="center" vertical="center" wrapText="1"/>
    </xf>
    <xf numFmtId="0" fontId="12" fillId="6" borderId="11" xfId="2" applyFont="1" applyFill="1" applyBorder="1" applyAlignment="1">
      <alignment horizontal="center" wrapText="1"/>
    </xf>
    <xf numFmtId="0" fontId="12" fillId="6" borderId="3" xfId="2" applyFont="1" applyFill="1" applyBorder="1" applyAlignment="1">
      <alignment horizontal="center"/>
    </xf>
    <xf numFmtId="0" fontId="12" fillId="6" borderId="12" xfId="2" applyFont="1" applyFill="1" applyBorder="1" applyAlignment="1">
      <alignment horizontal="center"/>
    </xf>
    <xf numFmtId="0" fontId="12" fillId="6" borderId="4" xfId="2" applyFont="1" applyFill="1" applyBorder="1" applyAlignment="1">
      <alignment horizontal="center" vertical="center"/>
    </xf>
    <xf numFmtId="0" fontId="12" fillId="6" borderId="4" xfId="2" applyFont="1" applyFill="1" applyBorder="1" applyAlignment="1">
      <alignment horizontal="center" vertical="center" wrapText="1"/>
    </xf>
    <xf numFmtId="0" fontId="14" fillId="8" borderId="3" xfId="9" applyNumberFormat="1" applyFont="1" applyFill="1" applyBorder="1" applyAlignment="1" applyProtection="1">
      <alignment horizontal="left" vertical="center" wrapText="1"/>
      <protection locked="0"/>
    </xf>
    <xf numFmtId="0" fontId="12" fillId="6" borderId="10" xfId="13" applyFont="1" applyFill="1" applyBorder="1" applyAlignment="1" applyProtection="1">
      <alignment horizontal="center" vertical="center" wrapText="1"/>
      <protection locked="0"/>
    </xf>
    <xf numFmtId="0" fontId="12" fillId="6" borderId="7" xfId="13" applyFont="1" applyFill="1" applyBorder="1" applyAlignment="1" applyProtection="1">
      <alignment horizontal="center" vertical="center" wrapText="1"/>
      <protection locked="0"/>
    </xf>
    <xf numFmtId="0" fontId="12" fillId="6" borderId="6" xfId="13" applyFont="1" applyFill="1" applyBorder="1" applyAlignment="1" applyProtection="1">
      <alignment horizontal="center" vertical="center" wrapText="1"/>
      <protection locked="0"/>
    </xf>
    <xf numFmtId="0" fontId="12" fillId="6" borderId="2" xfId="13" applyFont="1" applyFill="1" applyBorder="1" applyAlignment="1">
      <alignment horizontal="center" vertical="center"/>
    </xf>
    <xf numFmtId="0" fontId="12" fillId="6" borderId="5" xfId="13" applyFont="1" applyFill="1" applyBorder="1" applyAlignment="1">
      <alignment horizontal="center" vertical="center"/>
    </xf>
    <xf numFmtId="0" fontId="12" fillId="6" borderId="9" xfId="13" applyFont="1" applyFill="1" applyBorder="1" applyAlignment="1">
      <alignment horizontal="center" vertical="center"/>
    </xf>
    <xf numFmtId="4" fontId="12" fillId="6" borderId="2" xfId="13" applyNumberFormat="1" applyFont="1" applyFill="1" applyBorder="1" applyAlignment="1">
      <alignment horizontal="center" vertical="center" wrapText="1"/>
    </xf>
    <xf numFmtId="4" fontId="12" fillId="6" borderId="9" xfId="13" applyNumberFormat="1" applyFont="1" applyFill="1" applyBorder="1" applyAlignment="1">
      <alignment horizontal="center" vertical="center" wrapText="1"/>
    </xf>
    <xf numFmtId="0" fontId="7" fillId="0" borderId="13" xfId="3" applyBorder="1" applyAlignment="1" applyProtection="1">
      <alignment horizontal="left" vertical="top" wrapText="1"/>
      <protection locked="0"/>
    </xf>
    <xf numFmtId="0" fontId="7" fillId="0" borderId="0" xfId="3" applyAlignment="1" applyProtection="1">
      <alignment horizontal="left" vertical="top" wrapText="1"/>
      <protection locked="0"/>
    </xf>
    <xf numFmtId="0" fontId="24" fillId="0" borderId="13" xfId="14" applyFont="1" applyBorder="1" applyAlignment="1">
      <alignment horizontal="left" vertical="center" wrapText="1"/>
    </xf>
    <xf numFmtId="0" fontId="24" fillId="0" borderId="0" xfId="14" applyFont="1" applyAlignment="1">
      <alignment horizontal="left" vertical="center" wrapText="1"/>
    </xf>
    <xf numFmtId="0" fontId="23" fillId="6" borderId="10" xfId="13" applyFont="1" applyFill="1" applyBorder="1" applyAlignment="1" applyProtection="1">
      <alignment horizontal="center" vertical="center" wrapText="1"/>
      <protection locked="0"/>
    </xf>
    <xf numFmtId="0" fontId="23" fillId="6" borderId="7" xfId="13" applyFont="1" applyFill="1" applyBorder="1" applyAlignment="1" applyProtection="1">
      <alignment horizontal="center" vertical="center" wrapText="1"/>
      <protection locked="0"/>
    </xf>
    <xf numFmtId="0" fontId="23" fillId="6" borderId="6" xfId="13" applyFont="1" applyFill="1" applyBorder="1" applyAlignment="1" applyProtection="1">
      <alignment horizontal="center" vertical="center" wrapText="1"/>
      <protection locked="0"/>
    </xf>
    <xf numFmtId="0" fontId="23" fillId="6" borderId="11" xfId="13" applyFont="1" applyFill="1" applyBorder="1" applyAlignment="1">
      <alignment horizontal="center" vertical="center"/>
    </xf>
    <xf numFmtId="0" fontId="23" fillId="6" borderId="12" xfId="13" applyFont="1" applyFill="1" applyBorder="1" applyAlignment="1">
      <alignment horizontal="center" vertical="center"/>
    </xf>
    <xf numFmtId="0" fontId="23" fillId="6" borderId="13" xfId="13" applyFont="1" applyFill="1" applyBorder="1" applyAlignment="1">
      <alignment horizontal="center" vertical="center"/>
    </xf>
    <xf numFmtId="0" fontId="23" fillId="6" borderId="8" xfId="13" applyFont="1" applyFill="1" applyBorder="1" applyAlignment="1">
      <alignment horizontal="center" vertical="center"/>
    </xf>
    <xf numFmtId="0" fontId="23" fillId="6" borderId="14" xfId="13" applyFont="1" applyFill="1" applyBorder="1" applyAlignment="1">
      <alignment horizontal="center" vertical="center"/>
    </xf>
    <xf numFmtId="0" fontId="23" fillId="6" borderId="15" xfId="13" applyFont="1" applyFill="1" applyBorder="1" applyAlignment="1">
      <alignment horizontal="center" vertical="center"/>
    </xf>
    <xf numFmtId="4" fontId="23" fillId="6" borderId="2" xfId="13" applyNumberFormat="1" applyFont="1" applyFill="1" applyBorder="1" applyAlignment="1">
      <alignment horizontal="center" vertical="center" wrapText="1"/>
    </xf>
    <xf numFmtId="4" fontId="23" fillId="6" borderId="9" xfId="13" applyNumberFormat="1" applyFont="1" applyFill="1" applyBorder="1" applyAlignment="1">
      <alignment horizontal="center" vertical="center" wrapText="1"/>
    </xf>
    <xf numFmtId="0" fontId="30" fillId="2" borderId="13" xfId="14" applyFont="1" applyFill="1" applyBorder="1" applyAlignment="1">
      <alignment horizontal="left" vertical="center" wrapText="1"/>
    </xf>
    <xf numFmtId="0" fontId="30" fillId="2" borderId="8" xfId="14" applyFont="1" applyFill="1" applyBorder="1" applyAlignment="1">
      <alignment horizontal="left" vertical="center" wrapText="1"/>
    </xf>
    <xf numFmtId="0" fontId="29" fillId="6" borderId="10" xfId="13" applyFont="1" applyFill="1" applyBorder="1" applyAlignment="1" applyProtection="1">
      <alignment horizontal="center" vertical="center" wrapText="1"/>
      <protection locked="0"/>
    </xf>
    <xf numFmtId="0" fontId="29" fillId="6" borderId="7" xfId="13" applyFont="1" applyFill="1" applyBorder="1" applyAlignment="1" applyProtection="1">
      <alignment horizontal="center" vertical="center" wrapText="1"/>
      <protection locked="0"/>
    </xf>
    <xf numFmtId="0" fontId="29" fillId="6" borderId="6" xfId="13" applyFont="1" applyFill="1" applyBorder="1" applyAlignment="1" applyProtection="1">
      <alignment horizontal="center" vertical="center" wrapText="1"/>
      <protection locked="0"/>
    </xf>
    <xf numFmtId="0" fontId="29" fillId="6" borderId="11" xfId="13" applyFont="1" applyFill="1" applyBorder="1" applyAlignment="1">
      <alignment horizontal="center" vertical="center"/>
    </xf>
    <xf numFmtId="0" fontId="29" fillId="6" borderId="12" xfId="13" applyFont="1" applyFill="1" applyBorder="1" applyAlignment="1">
      <alignment horizontal="center" vertical="center"/>
    </xf>
    <xf numFmtId="0" fontId="29" fillId="6" borderId="13" xfId="13" applyFont="1" applyFill="1" applyBorder="1" applyAlignment="1">
      <alignment horizontal="center" vertical="center"/>
    </xf>
    <xf numFmtId="0" fontId="29" fillId="6" borderId="8" xfId="13" applyFont="1" applyFill="1" applyBorder="1" applyAlignment="1">
      <alignment horizontal="center" vertical="center"/>
    </xf>
    <xf numFmtId="0" fontId="29" fillId="6" borderId="14" xfId="13" applyFont="1" applyFill="1" applyBorder="1" applyAlignment="1">
      <alignment horizontal="center" vertical="center"/>
    </xf>
    <xf numFmtId="0" fontId="29" fillId="6" borderId="15" xfId="13" applyFont="1" applyFill="1" applyBorder="1" applyAlignment="1">
      <alignment horizontal="center" vertical="center"/>
    </xf>
    <xf numFmtId="4" fontId="29" fillId="6" borderId="2" xfId="13" applyNumberFormat="1" applyFont="1" applyFill="1" applyBorder="1" applyAlignment="1">
      <alignment horizontal="center" vertical="center" wrapText="1"/>
    </xf>
    <xf numFmtId="4" fontId="29" fillId="6" borderId="9" xfId="13" applyNumberFormat="1" applyFont="1" applyFill="1" applyBorder="1" applyAlignment="1">
      <alignment horizontal="center" vertical="center" wrapText="1"/>
    </xf>
    <xf numFmtId="0" fontId="12" fillId="6" borderId="11" xfId="13" applyFont="1" applyFill="1" applyBorder="1" applyAlignment="1">
      <alignment horizontal="center" vertical="center"/>
    </xf>
    <xf numFmtId="0" fontId="12" fillId="6" borderId="3" xfId="13" applyFont="1" applyFill="1" applyBorder="1" applyAlignment="1">
      <alignment horizontal="center" vertical="center"/>
    </xf>
    <xf numFmtId="0" fontId="12" fillId="6" borderId="12" xfId="13" applyFont="1" applyFill="1" applyBorder="1" applyAlignment="1">
      <alignment horizontal="center" vertical="center"/>
    </xf>
    <xf numFmtId="0" fontId="12" fillId="6" borderId="13" xfId="13" applyFont="1" applyFill="1" applyBorder="1" applyAlignment="1">
      <alignment horizontal="center" vertical="center"/>
    </xf>
    <xf numFmtId="0" fontId="12" fillId="6" borderId="0" xfId="13" applyFont="1" applyFill="1" applyAlignment="1">
      <alignment horizontal="center" vertical="center"/>
    </xf>
    <xf numFmtId="0" fontId="12" fillId="6" borderId="8" xfId="13" applyFont="1" applyFill="1" applyBorder="1" applyAlignment="1">
      <alignment horizontal="center" vertical="center"/>
    </xf>
    <xf numFmtId="0" fontId="12" fillId="6" borderId="14" xfId="13" applyFont="1" applyFill="1" applyBorder="1" applyAlignment="1">
      <alignment horizontal="center" vertical="center"/>
    </xf>
    <xf numFmtId="0" fontId="12" fillId="6" borderId="1" xfId="13" applyFont="1" applyFill="1" applyBorder="1" applyAlignment="1">
      <alignment horizontal="center" vertical="center"/>
    </xf>
    <xf numFmtId="0" fontId="12" fillId="6" borderId="15" xfId="13" applyFont="1" applyFill="1" applyBorder="1" applyAlignment="1">
      <alignment horizontal="center" vertical="center"/>
    </xf>
    <xf numFmtId="0" fontId="12" fillId="0" borderId="10" xfId="14" applyFont="1" applyBorder="1" applyAlignment="1" applyProtection="1">
      <alignment horizontal="center"/>
      <protection locked="0"/>
    </xf>
    <xf numFmtId="0" fontId="12" fillId="0" borderId="7" xfId="14" applyFont="1" applyBorder="1" applyAlignment="1" applyProtection="1">
      <alignment horizontal="center"/>
      <protection locked="0"/>
    </xf>
    <xf numFmtId="0" fontId="12" fillId="0" borderId="6" xfId="14" applyFont="1" applyBorder="1" applyAlignment="1" applyProtection="1">
      <alignment horizontal="center"/>
      <protection locked="0"/>
    </xf>
    <xf numFmtId="0" fontId="33" fillId="0" borderId="4" xfId="3" applyFont="1" applyBorder="1" applyAlignment="1">
      <alignment horizontal="left" vertical="center" wrapText="1"/>
    </xf>
    <xf numFmtId="0" fontId="26" fillId="2" borderId="53" xfId="3" applyFont="1" applyFill="1" applyBorder="1" applyAlignment="1">
      <alignment horizontal="left" vertical="center" wrapText="1"/>
    </xf>
    <xf numFmtId="0" fontId="26" fillId="2" borderId="4" xfId="3" applyFont="1" applyFill="1" applyBorder="1" applyAlignment="1">
      <alignment horizontal="left" vertical="center" wrapText="1"/>
    </xf>
    <xf numFmtId="0" fontId="33" fillId="0" borderId="53" xfId="3" applyFont="1" applyBorder="1" applyAlignment="1">
      <alignment horizontal="left" vertical="center" wrapText="1"/>
    </xf>
    <xf numFmtId="0" fontId="26" fillId="10" borderId="53" xfId="3" applyFont="1" applyFill="1" applyBorder="1" applyAlignment="1">
      <alignment horizontal="left" vertical="center" wrapText="1"/>
    </xf>
    <xf numFmtId="0" fontId="26" fillId="10" borderId="4" xfId="3" applyFont="1" applyFill="1" applyBorder="1" applyAlignment="1">
      <alignment horizontal="left" vertical="center" wrapText="1"/>
    </xf>
    <xf numFmtId="0" fontId="14" fillId="4" borderId="42" xfId="3" applyFont="1" applyFill="1" applyBorder="1" applyAlignment="1">
      <alignment horizontal="center" vertical="center" wrapText="1"/>
    </xf>
    <xf numFmtId="0" fontId="14" fillId="4" borderId="0" xfId="3" applyFont="1" applyFill="1" applyAlignment="1">
      <alignment horizontal="center" vertical="center" wrapText="1"/>
    </xf>
    <xf numFmtId="0" fontId="14" fillId="4" borderId="10" xfId="3" applyFont="1" applyFill="1" applyBorder="1" applyAlignment="1">
      <alignment horizontal="center" vertical="center" wrapText="1"/>
    </xf>
    <xf numFmtId="0" fontId="14" fillId="4" borderId="6" xfId="3" applyFont="1" applyFill="1" applyBorder="1" applyAlignment="1">
      <alignment horizontal="center" vertical="center" wrapText="1"/>
    </xf>
    <xf numFmtId="0" fontId="14" fillId="4" borderId="48" xfId="3" applyFont="1" applyFill="1" applyBorder="1" applyAlignment="1">
      <alignment horizontal="center" vertical="center" wrapText="1"/>
    </xf>
    <xf numFmtId="0" fontId="14" fillId="4" borderId="49" xfId="3" applyFont="1" applyFill="1" applyBorder="1" applyAlignment="1">
      <alignment horizontal="center" vertical="center" wrapText="1"/>
    </xf>
    <xf numFmtId="0" fontId="14" fillId="4" borderId="2" xfId="3" applyFont="1" applyFill="1" applyBorder="1" applyAlignment="1">
      <alignment horizontal="center" vertical="center" wrapText="1"/>
    </xf>
    <xf numFmtId="0" fontId="14" fillId="4" borderId="5" xfId="3" applyFont="1" applyFill="1" applyBorder="1" applyAlignment="1">
      <alignment horizontal="center" vertical="center" wrapText="1"/>
    </xf>
    <xf numFmtId="0" fontId="33" fillId="0" borderId="50" xfId="3" applyFont="1" applyBorder="1" applyAlignment="1">
      <alignment horizontal="left" vertical="center" wrapText="1"/>
    </xf>
    <xf numFmtId="0" fontId="33" fillId="0" borderId="51" xfId="3" applyFont="1" applyBorder="1" applyAlignment="1">
      <alignment horizontal="left" vertical="center" wrapText="1"/>
    </xf>
    <xf numFmtId="0" fontId="26" fillId="0" borderId="51" xfId="3" applyFont="1" applyBorder="1" applyAlignment="1">
      <alignment horizontal="right" vertical="center" wrapText="1"/>
    </xf>
    <xf numFmtId="0" fontId="12" fillId="6" borderId="11" xfId="16" applyFont="1" applyFill="1" applyBorder="1" applyAlignment="1" applyProtection="1">
      <alignment horizontal="center" vertical="center" wrapText="1"/>
      <protection locked="0"/>
    </xf>
    <xf numFmtId="0" fontId="12" fillId="6" borderId="3" xfId="16" applyFont="1" applyFill="1" applyBorder="1" applyAlignment="1" applyProtection="1">
      <alignment horizontal="center" vertical="center" wrapText="1"/>
      <protection locked="0"/>
    </xf>
    <xf numFmtId="0" fontId="12" fillId="6" borderId="12" xfId="16" applyFont="1" applyFill="1" applyBorder="1" applyAlignment="1" applyProtection="1">
      <alignment horizontal="center" vertical="center" wrapText="1"/>
      <protection locked="0"/>
    </xf>
    <xf numFmtId="0" fontId="14" fillId="4" borderId="11" xfId="3" applyFont="1" applyFill="1" applyBorder="1" applyAlignment="1">
      <alignment horizontal="center" vertical="center" wrapText="1"/>
    </xf>
    <xf numFmtId="0" fontId="14" fillId="4" borderId="12" xfId="3" applyFont="1" applyFill="1" applyBorder="1" applyAlignment="1">
      <alignment horizontal="center" vertical="center" wrapText="1"/>
    </xf>
    <xf numFmtId="0" fontId="14" fillId="4" borderId="13" xfId="3" applyFont="1" applyFill="1" applyBorder="1" applyAlignment="1">
      <alignment horizontal="center" vertical="center" wrapText="1"/>
    </xf>
    <xf numFmtId="0" fontId="14" fillId="4" borderId="8" xfId="3" applyFont="1" applyFill="1" applyBorder="1" applyAlignment="1">
      <alignment horizontal="center" vertical="center" wrapText="1"/>
    </xf>
    <xf numFmtId="0" fontId="14" fillId="4" borderId="40" xfId="3" applyFont="1" applyFill="1" applyBorder="1" applyAlignment="1">
      <alignment horizontal="center" vertical="center" wrapText="1"/>
    </xf>
    <xf numFmtId="0" fontId="14" fillId="4" borderId="41" xfId="3" applyFont="1" applyFill="1" applyBorder="1" applyAlignment="1">
      <alignment horizontal="center" vertical="center" wrapText="1"/>
    </xf>
    <xf numFmtId="0" fontId="14" fillId="4" borderId="43" xfId="3" applyFont="1" applyFill="1" applyBorder="1" applyAlignment="1">
      <alignment horizontal="center" vertical="center" wrapText="1"/>
    </xf>
    <xf numFmtId="0" fontId="14" fillId="4" borderId="44" xfId="3" applyFont="1" applyFill="1" applyBorder="1" applyAlignment="1">
      <alignment horizontal="center" vertical="center" wrapText="1"/>
    </xf>
    <xf numFmtId="0" fontId="14" fillId="4" borderId="46" xfId="3" applyFont="1" applyFill="1" applyBorder="1" applyAlignment="1">
      <alignment horizontal="center" vertical="center" wrapText="1"/>
    </xf>
    <xf numFmtId="0" fontId="14" fillId="4" borderId="45" xfId="3" applyFont="1" applyFill="1" applyBorder="1" applyAlignment="1">
      <alignment horizontal="center" vertical="center" wrapText="1"/>
    </xf>
    <xf numFmtId="0" fontId="14" fillId="4" borderId="47" xfId="3" applyFont="1" applyFill="1" applyBorder="1" applyAlignment="1">
      <alignment horizontal="center" vertical="center" wrapText="1"/>
    </xf>
    <xf numFmtId="0" fontId="17" fillId="0" borderId="0" xfId="3" applyFont="1" applyBorder="1"/>
    <xf numFmtId="0" fontId="14" fillId="0" borderId="56" xfId="3" applyFont="1" applyBorder="1"/>
    <xf numFmtId="0" fontId="14" fillId="0" borderId="2" xfId="3" applyFont="1" applyBorder="1"/>
    <xf numFmtId="0" fontId="28" fillId="0" borderId="2" xfId="3" applyFont="1" applyBorder="1" applyAlignment="1">
      <alignment horizontal="left" wrapText="1"/>
    </xf>
    <xf numFmtId="0" fontId="28" fillId="0" borderId="2" xfId="3" applyFont="1" applyBorder="1" applyAlignment="1">
      <alignment horizontal="center" vertical="center" wrapText="1"/>
    </xf>
    <xf numFmtId="0" fontId="28" fillId="0" borderId="2" xfId="3" applyFont="1" applyBorder="1" applyAlignment="1">
      <alignment vertical="center" wrapText="1"/>
    </xf>
    <xf numFmtId="165" fontId="28" fillId="0" borderId="2" xfId="3" applyNumberFormat="1" applyFont="1" applyBorder="1" applyAlignment="1">
      <alignment horizontal="left" vertical="top" wrapText="1"/>
    </xf>
    <xf numFmtId="44" fontId="28" fillId="0" borderId="2" xfId="17" applyFont="1" applyFill="1" applyBorder="1" applyAlignment="1" applyProtection="1">
      <alignment vertical="top" wrapText="1"/>
    </xf>
    <xf numFmtId="3" fontId="28" fillId="0" borderId="2" xfId="17" applyNumberFormat="1" applyFont="1" applyFill="1" applyBorder="1" applyAlignment="1" applyProtection="1">
      <alignment vertical="top" wrapText="1"/>
    </xf>
    <xf numFmtId="9" fontId="28" fillId="0" borderId="2" xfId="18" applyFont="1" applyFill="1" applyBorder="1" applyAlignment="1" applyProtection="1">
      <alignment horizontal="center" vertical="top" wrapText="1"/>
    </xf>
    <xf numFmtId="9" fontId="28" fillId="0" borderId="57" xfId="18" applyFont="1" applyFill="1" applyBorder="1" applyAlignment="1" applyProtection="1">
      <alignment horizontal="center" vertical="top" wrapText="1"/>
    </xf>
    <xf numFmtId="0" fontId="8" fillId="0" borderId="0" xfId="3" applyFont="1" applyBorder="1"/>
    <xf numFmtId="0" fontId="8" fillId="2" borderId="0" xfId="3" applyFont="1" applyFill="1" applyBorder="1"/>
  </cellXfs>
  <cellStyles count="20">
    <cellStyle name="Millares 10 8" xfId="7" xr:uid="{FF460960-5FC6-40B1-BE0A-8E32D373BFCC}"/>
    <cellStyle name="Millares 2" xfId="4" xr:uid="{BB85BEE8-382E-4305-8942-C3315E659EFE}"/>
    <cellStyle name="Millares 2 2" xfId="15" xr:uid="{14B3ED65-4798-40A0-98A0-7F44D99A6E68}"/>
    <cellStyle name="Millares 2 2 2 2" xfId="10" xr:uid="{84DE29BE-F36F-43FF-831F-5FDD9A2B3AFA}"/>
    <cellStyle name="Millares 2 31" xfId="8" xr:uid="{6A30401B-046D-4BB7-A240-B1C279EF776C}"/>
    <cellStyle name="Millares 5 2 2" xfId="11" xr:uid="{C4029D2A-7BEB-4563-8F26-A733EBCD3733}"/>
    <cellStyle name="Moneda 2" xfId="17" xr:uid="{E5A325F7-9D1E-433F-B5E3-4BD023CAD5EE}"/>
    <cellStyle name="Normal" xfId="0" builtinId="0"/>
    <cellStyle name="Normal 16 6" xfId="19" xr:uid="{F230F424-BE7F-41A9-B2E0-8BFF6C691FDC}"/>
    <cellStyle name="Normal 2" xfId="3" xr:uid="{2C650FB3-B5EF-4F61-8371-2495278B1E09}"/>
    <cellStyle name="Normal 2 2" xfId="2" xr:uid="{A06CEADA-5355-408B-9AE9-49DE033B3A8D}"/>
    <cellStyle name="Normal 2 24" xfId="1" xr:uid="{72EE35D8-4C78-4289-A0BA-6BC43E12D266}"/>
    <cellStyle name="Normal 2 3 3" xfId="14" xr:uid="{370BEC4A-FF13-4097-B818-57D4A037A544}"/>
    <cellStyle name="Normal 2 31" xfId="6" xr:uid="{52C63482-8F1A-4CA1-BE8D-644D5599E40C}"/>
    <cellStyle name="Normal 3 10 2" xfId="16" xr:uid="{C6D57C77-8583-455C-8A11-EAC06DB1E9D4}"/>
    <cellStyle name="Normal 3 2 3" xfId="13" xr:uid="{211FB1AB-F5E1-4D01-99FD-AAC62A7D1BEB}"/>
    <cellStyle name="Normal 5 3 2 8" xfId="5" xr:uid="{C90875FF-16AC-40E4-8F06-2460F224141F}"/>
    <cellStyle name="Normal 5 3 3 2" xfId="12" xr:uid="{99A617BA-BF2D-48B0-924C-4E1DE355C735}"/>
    <cellStyle name="Porcentaje 2" xfId="18" xr:uid="{E135A18F-E645-4892-B657-B0DB2891709D}"/>
    <cellStyle name="SAPBEXstdItem" xfId="9" xr:uid="{AC979EE1-3C80-4B9B-A760-E2F5FFF4B68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3\DepuracionCuentas$\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 val="EA"/>
      <sheetName val="EAA"/>
      <sheetName val="EADOP"/>
      <sheetName val="ECSF"/>
      <sheetName val="EFE"/>
      <sheetName val="ESF"/>
      <sheetName val="EVHP"/>
      <sheetName val="Notas P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1655F-323C-4231-A579-D00146121E39}">
  <sheetPr>
    <tabColor theme="9" tint="-0.249977111117893"/>
    <pageSetUpPr fitToPage="1"/>
  </sheetPr>
  <dimension ref="A1:J123"/>
  <sheetViews>
    <sheetView showGridLines="0" workbookViewId="0">
      <selection activeCell="D19" sqref="D19"/>
    </sheetView>
  </sheetViews>
  <sheetFormatPr baseColWidth="10" defaultColWidth="11.42578125" defaultRowHeight="12.75" x14ac:dyDescent="0.2"/>
  <cols>
    <col min="1" max="1" width="7.42578125" style="1" customWidth="1"/>
    <col min="2" max="2" width="11.42578125" style="3"/>
    <col min="3" max="3" width="45.140625" style="3" customWidth="1"/>
    <col min="4" max="9" width="19.28515625" style="3" customWidth="1"/>
    <col min="10" max="16384" width="11.42578125" style="3"/>
  </cols>
  <sheetData>
    <row r="1" spans="1:9" x14ac:dyDescent="0.2">
      <c r="B1" s="248" t="s">
        <v>0</v>
      </c>
      <c r="C1" s="248"/>
      <c r="D1" s="248"/>
      <c r="E1" s="248"/>
      <c r="F1" s="248"/>
      <c r="G1" s="248"/>
      <c r="H1" s="248"/>
      <c r="I1" s="248"/>
    </row>
    <row r="2" spans="1:9" x14ac:dyDescent="0.2">
      <c r="B2" s="248" t="s">
        <v>1</v>
      </c>
      <c r="C2" s="248"/>
      <c r="D2" s="248"/>
      <c r="E2" s="248"/>
      <c r="F2" s="248"/>
      <c r="G2" s="248"/>
      <c r="H2" s="248"/>
      <c r="I2" s="248"/>
    </row>
    <row r="3" spans="1:9" x14ac:dyDescent="0.2">
      <c r="B3" s="248" t="s">
        <v>2</v>
      </c>
      <c r="C3" s="248"/>
      <c r="D3" s="248"/>
      <c r="E3" s="248"/>
      <c r="F3" s="248"/>
      <c r="G3" s="248"/>
      <c r="H3" s="248"/>
      <c r="I3" s="248"/>
    </row>
    <row r="4" spans="1:9" x14ac:dyDescent="0.2">
      <c r="B4" s="2"/>
      <c r="C4" s="2"/>
      <c r="D4" s="2"/>
      <c r="E4" s="2"/>
      <c r="F4" s="2"/>
      <c r="G4" s="2"/>
      <c r="H4" s="2"/>
      <c r="I4" s="2"/>
    </row>
    <row r="5" spans="1:9" x14ac:dyDescent="0.2">
      <c r="B5" s="2"/>
      <c r="C5" s="4" t="s">
        <v>3</v>
      </c>
      <c r="D5" s="5" t="s">
        <v>4</v>
      </c>
      <c r="E5" s="6"/>
      <c r="F5" s="6"/>
      <c r="G5" s="6"/>
      <c r="H5" s="2"/>
      <c r="I5" s="2"/>
    </row>
    <row r="6" spans="1:9" x14ac:dyDescent="0.2">
      <c r="B6" s="2"/>
      <c r="C6" s="2"/>
      <c r="D6" s="2"/>
      <c r="E6" s="2"/>
      <c r="F6" s="2"/>
      <c r="G6" s="2"/>
      <c r="H6" s="2"/>
      <c r="I6" s="2"/>
    </row>
    <row r="7" spans="1:9" x14ac:dyDescent="0.2">
      <c r="B7" s="249" t="s">
        <v>5</v>
      </c>
      <c r="C7" s="251" t="s">
        <v>6</v>
      </c>
      <c r="D7" s="253" t="s">
        <v>7</v>
      </c>
      <c r="E7" s="253"/>
      <c r="F7" s="253"/>
      <c r="G7" s="253"/>
      <c r="H7" s="253"/>
      <c r="I7" s="253" t="s">
        <v>8</v>
      </c>
    </row>
    <row r="8" spans="1:9" ht="34.5" customHeight="1" x14ac:dyDescent="0.2">
      <c r="B8" s="250"/>
      <c r="C8" s="252"/>
      <c r="D8" s="7" t="s">
        <v>9</v>
      </c>
      <c r="E8" s="7" t="s">
        <v>10</v>
      </c>
      <c r="F8" s="7" t="s">
        <v>11</v>
      </c>
      <c r="G8" s="7" t="s">
        <v>12</v>
      </c>
      <c r="H8" s="7" t="s">
        <v>13</v>
      </c>
      <c r="I8" s="254"/>
    </row>
    <row r="9" spans="1:9" ht="15" customHeight="1" x14ac:dyDescent="0.2">
      <c r="A9" s="8"/>
      <c r="B9" s="9">
        <v>1</v>
      </c>
      <c r="C9" s="10" t="s">
        <v>14</v>
      </c>
      <c r="D9" s="11">
        <f>+D10+D77</f>
        <v>15610818915.970001</v>
      </c>
      <c r="E9" s="11">
        <f t="shared" ref="E9:H9" si="0">+E10+E77</f>
        <v>440031365.80000001</v>
      </c>
      <c r="F9" s="11">
        <f>+D9+E9</f>
        <v>16050850281.77</v>
      </c>
      <c r="G9" s="11">
        <f t="shared" si="0"/>
        <v>4089552366.46</v>
      </c>
      <c r="H9" s="11">
        <f t="shared" si="0"/>
        <v>4084019517.6600003</v>
      </c>
      <c r="I9" s="12">
        <f>+H9-D9</f>
        <v>-11526799398.310001</v>
      </c>
    </row>
    <row r="10" spans="1:9" ht="15" customHeight="1" x14ac:dyDescent="0.2">
      <c r="A10" s="8"/>
      <c r="B10" s="9">
        <v>1.1000000000000001</v>
      </c>
      <c r="C10" s="10" t="s">
        <v>15</v>
      </c>
      <c r="D10" s="11">
        <f>+D11+D33+D38+D39+D43+D50+D54+D57+D75</f>
        <v>15393411949.970001</v>
      </c>
      <c r="E10" s="11">
        <f t="shared" ref="E10:H10" si="1">+E11+E33+E38+E39+E43+E50+E54+E57+E75</f>
        <v>182378836.48000002</v>
      </c>
      <c r="F10" s="11">
        <f t="shared" ref="F10:F73" si="2">+D10+E10</f>
        <v>15575790786.450001</v>
      </c>
      <c r="G10" s="11">
        <f t="shared" si="1"/>
        <v>4032961625.6999998</v>
      </c>
      <c r="H10" s="11">
        <f t="shared" si="1"/>
        <v>4027428776.9000001</v>
      </c>
      <c r="I10" s="12">
        <f t="shared" ref="I10:I73" si="3">+H10-D10</f>
        <v>-11365983173.070002</v>
      </c>
    </row>
    <row r="11" spans="1:9" ht="15" customHeight="1" x14ac:dyDescent="0.2">
      <c r="A11" s="8"/>
      <c r="B11" s="13" t="s">
        <v>16</v>
      </c>
      <c r="C11" s="14" t="s">
        <v>17</v>
      </c>
      <c r="D11" s="15">
        <f>+D12+D18+D20+D21+D26+D29+D30+D31+D32</f>
        <v>0</v>
      </c>
      <c r="E11" s="15">
        <f t="shared" ref="E11:H11" si="4">+E12+E18+E20+E21+E26+E29+E30+E31+E32</f>
        <v>0</v>
      </c>
      <c r="F11" s="15">
        <f t="shared" si="2"/>
        <v>0</v>
      </c>
      <c r="G11" s="15">
        <f t="shared" si="4"/>
        <v>0</v>
      </c>
      <c r="H11" s="15">
        <f t="shared" si="4"/>
        <v>0</v>
      </c>
      <c r="I11" s="16">
        <f t="shared" si="3"/>
        <v>0</v>
      </c>
    </row>
    <row r="12" spans="1:9" ht="15" customHeight="1" x14ac:dyDescent="0.2">
      <c r="A12" s="8"/>
      <c r="B12" s="13" t="s">
        <v>18</v>
      </c>
      <c r="C12" s="14" t="s">
        <v>19</v>
      </c>
      <c r="D12" s="15">
        <f>+D13+D15+D17</f>
        <v>0</v>
      </c>
      <c r="E12" s="15">
        <f t="shared" ref="E12:H12" si="5">+E13+E15+E17</f>
        <v>0</v>
      </c>
      <c r="F12" s="15">
        <f t="shared" si="2"/>
        <v>0</v>
      </c>
      <c r="G12" s="15">
        <f t="shared" si="5"/>
        <v>0</v>
      </c>
      <c r="H12" s="15">
        <f t="shared" si="5"/>
        <v>0</v>
      </c>
      <c r="I12" s="16">
        <f t="shared" si="3"/>
        <v>0</v>
      </c>
    </row>
    <row r="13" spans="1:9" ht="15" customHeight="1" x14ac:dyDescent="0.2">
      <c r="A13" s="8"/>
      <c r="B13" s="17" t="s">
        <v>20</v>
      </c>
      <c r="C13" s="18" t="s">
        <v>21</v>
      </c>
      <c r="D13" s="19">
        <f>+D14</f>
        <v>0</v>
      </c>
      <c r="E13" s="19">
        <f t="shared" ref="E13:H13" si="6">+E14</f>
        <v>0</v>
      </c>
      <c r="F13" s="19">
        <f t="shared" si="2"/>
        <v>0</v>
      </c>
      <c r="G13" s="19">
        <f t="shared" si="6"/>
        <v>0</v>
      </c>
      <c r="H13" s="19">
        <f t="shared" si="6"/>
        <v>0</v>
      </c>
      <c r="I13" s="20">
        <f t="shared" si="3"/>
        <v>0</v>
      </c>
    </row>
    <row r="14" spans="1:9" ht="15" customHeight="1" x14ac:dyDescent="0.2">
      <c r="A14" s="21">
        <v>111111</v>
      </c>
      <c r="B14" s="22" t="s">
        <v>22</v>
      </c>
      <c r="C14" s="23" t="s">
        <v>23</v>
      </c>
      <c r="D14" s="24"/>
      <c r="E14" s="24"/>
      <c r="F14" s="24">
        <f t="shared" si="2"/>
        <v>0</v>
      </c>
      <c r="G14" s="24"/>
      <c r="H14" s="24"/>
      <c r="I14" s="25">
        <f t="shared" si="3"/>
        <v>0</v>
      </c>
    </row>
    <row r="15" spans="1:9" ht="15" customHeight="1" x14ac:dyDescent="0.2">
      <c r="A15" s="8"/>
      <c r="B15" s="17" t="s">
        <v>24</v>
      </c>
      <c r="C15" s="18" t="s">
        <v>25</v>
      </c>
      <c r="D15" s="19">
        <f>+D16</f>
        <v>0</v>
      </c>
      <c r="E15" s="19">
        <f t="shared" ref="E15:H15" si="7">+E16</f>
        <v>0</v>
      </c>
      <c r="F15" s="19">
        <f t="shared" si="2"/>
        <v>0</v>
      </c>
      <c r="G15" s="19">
        <f t="shared" si="7"/>
        <v>0</v>
      </c>
      <c r="H15" s="19">
        <f t="shared" si="7"/>
        <v>0</v>
      </c>
      <c r="I15" s="20">
        <f t="shared" si="3"/>
        <v>0</v>
      </c>
    </row>
    <row r="16" spans="1:9" ht="15" customHeight="1" x14ac:dyDescent="0.2">
      <c r="A16" s="21">
        <v>111121</v>
      </c>
      <c r="B16" s="22" t="s">
        <v>26</v>
      </c>
      <c r="C16" s="23" t="s">
        <v>23</v>
      </c>
      <c r="D16" s="24"/>
      <c r="E16" s="24"/>
      <c r="F16" s="24">
        <f t="shared" si="2"/>
        <v>0</v>
      </c>
      <c r="G16" s="24"/>
      <c r="H16" s="24"/>
      <c r="I16" s="25">
        <f t="shared" si="3"/>
        <v>0</v>
      </c>
    </row>
    <row r="17" spans="1:9" ht="15" customHeight="1" x14ac:dyDescent="0.2">
      <c r="A17" s="21">
        <v>11113</v>
      </c>
      <c r="B17" s="17" t="s">
        <v>27</v>
      </c>
      <c r="C17" s="18" t="s">
        <v>28</v>
      </c>
      <c r="D17" s="24"/>
      <c r="E17" s="24"/>
      <c r="F17" s="24">
        <f t="shared" si="2"/>
        <v>0</v>
      </c>
      <c r="G17" s="24"/>
      <c r="H17" s="24"/>
      <c r="I17" s="25">
        <f t="shared" si="3"/>
        <v>0</v>
      </c>
    </row>
    <row r="18" spans="1:9" ht="15" customHeight="1" x14ac:dyDescent="0.2">
      <c r="A18" s="8"/>
      <c r="B18" s="13" t="s">
        <v>29</v>
      </c>
      <c r="C18" s="14" t="s">
        <v>30</v>
      </c>
      <c r="D18" s="15">
        <f>SUM(D19)</f>
        <v>0</v>
      </c>
      <c r="E18" s="15">
        <f t="shared" ref="E18:H18" si="8">SUM(E19)</f>
        <v>0</v>
      </c>
      <c r="F18" s="15">
        <f t="shared" si="2"/>
        <v>0</v>
      </c>
      <c r="G18" s="15">
        <f t="shared" si="8"/>
        <v>0</v>
      </c>
      <c r="H18" s="15">
        <f t="shared" si="8"/>
        <v>0</v>
      </c>
      <c r="I18" s="16">
        <f t="shared" si="3"/>
        <v>0</v>
      </c>
    </row>
    <row r="19" spans="1:9" ht="15" customHeight="1" x14ac:dyDescent="0.2">
      <c r="A19" s="21">
        <v>11121</v>
      </c>
      <c r="B19" s="22" t="s">
        <v>31</v>
      </c>
      <c r="C19" s="23" t="s">
        <v>32</v>
      </c>
      <c r="D19" s="24"/>
      <c r="E19" s="24"/>
      <c r="F19" s="24">
        <f t="shared" si="2"/>
        <v>0</v>
      </c>
      <c r="G19" s="24"/>
      <c r="H19" s="24"/>
      <c r="I19" s="25">
        <f t="shared" si="3"/>
        <v>0</v>
      </c>
    </row>
    <row r="20" spans="1:9" ht="15" customHeight="1" x14ac:dyDescent="0.2">
      <c r="A20" s="21">
        <v>1113</v>
      </c>
      <c r="B20" s="13" t="s">
        <v>33</v>
      </c>
      <c r="C20" s="14" t="s">
        <v>34</v>
      </c>
      <c r="D20" s="15"/>
      <c r="E20" s="15"/>
      <c r="F20" s="15">
        <f t="shared" si="2"/>
        <v>0</v>
      </c>
      <c r="G20" s="15"/>
      <c r="H20" s="15"/>
      <c r="I20" s="16">
        <f t="shared" si="3"/>
        <v>0</v>
      </c>
    </row>
    <row r="21" spans="1:9" ht="15" customHeight="1" x14ac:dyDescent="0.2">
      <c r="A21" s="8"/>
      <c r="B21" s="13" t="s">
        <v>35</v>
      </c>
      <c r="C21" s="14" t="s">
        <v>36</v>
      </c>
      <c r="D21" s="15">
        <f>+D22</f>
        <v>0</v>
      </c>
      <c r="E21" s="15">
        <f t="shared" ref="E21:H21" si="9">+E22</f>
        <v>0</v>
      </c>
      <c r="F21" s="15">
        <f t="shared" si="2"/>
        <v>0</v>
      </c>
      <c r="G21" s="15">
        <f t="shared" si="9"/>
        <v>0</v>
      </c>
      <c r="H21" s="15">
        <f t="shared" si="9"/>
        <v>0</v>
      </c>
      <c r="I21" s="16">
        <f t="shared" si="3"/>
        <v>0</v>
      </c>
    </row>
    <row r="22" spans="1:9" ht="15" customHeight="1" x14ac:dyDescent="0.2">
      <c r="A22" s="21"/>
      <c r="B22" s="17" t="s">
        <v>37</v>
      </c>
      <c r="C22" s="18" t="s">
        <v>38</v>
      </c>
      <c r="D22" s="19">
        <f>SUM(D23:D25)</f>
        <v>0</v>
      </c>
      <c r="E22" s="19">
        <f t="shared" ref="E22:H22" si="10">SUM(E23:E25)</f>
        <v>0</v>
      </c>
      <c r="F22" s="19">
        <f t="shared" si="2"/>
        <v>0</v>
      </c>
      <c r="G22" s="19">
        <f t="shared" si="10"/>
        <v>0</v>
      </c>
      <c r="H22" s="19">
        <f t="shared" si="10"/>
        <v>0</v>
      </c>
      <c r="I22" s="20">
        <f t="shared" si="3"/>
        <v>0</v>
      </c>
    </row>
    <row r="23" spans="1:9" ht="15" customHeight="1" x14ac:dyDescent="0.2">
      <c r="A23" s="21">
        <v>111411</v>
      </c>
      <c r="B23" s="22" t="s">
        <v>39</v>
      </c>
      <c r="C23" s="23" t="s">
        <v>40</v>
      </c>
      <c r="D23" s="24"/>
      <c r="E23" s="24"/>
      <c r="F23" s="24">
        <f t="shared" si="2"/>
        <v>0</v>
      </c>
      <c r="G23" s="24"/>
      <c r="H23" s="24"/>
      <c r="I23" s="25">
        <f t="shared" si="3"/>
        <v>0</v>
      </c>
    </row>
    <row r="24" spans="1:9" ht="15" customHeight="1" x14ac:dyDescent="0.2">
      <c r="A24" s="21">
        <v>111412</v>
      </c>
      <c r="B24" s="22" t="s">
        <v>41</v>
      </c>
      <c r="C24" s="23" t="s">
        <v>42</v>
      </c>
      <c r="D24" s="24"/>
      <c r="E24" s="24"/>
      <c r="F24" s="24">
        <f t="shared" si="2"/>
        <v>0</v>
      </c>
      <c r="G24" s="24"/>
      <c r="H24" s="24"/>
      <c r="I24" s="25">
        <f t="shared" si="3"/>
        <v>0</v>
      </c>
    </row>
    <row r="25" spans="1:9" ht="15" customHeight="1" x14ac:dyDescent="0.2">
      <c r="A25" s="21">
        <v>111413</v>
      </c>
      <c r="B25" s="22" t="s">
        <v>43</v>
      </c>
      <c r="C25" s="23" t="s">
        <v>44</v>
      </c>
      <c r="D25" s="24"/>
      <c r="E25" s="24"/>
      <c r="F25" s="24">
        <f t="shared" si="2"/>
        <v>0</v>
      </c>
      <c r="G25" s="24"/>
      <c r="H25" s="24"/>
      <c r="I25" s="25">
        <f t="shared" si="3"/>
        <v>0</v>
      </c>
    </row>
    <row r="26" spans="1:9" ht="15" customHeight="1" x14ac:dyDescent="0.2">
      <c r="A26" s="8"/>
      <c r="B26" s="13" t="s">
        <v>45</v>
      </c>
      <c r="C26" s="14" t="s">
        <v>46</v>
      </c>
      <c r="D26" s="15">
        <f>SUM(D27:D28)</f>
        <v>0</v>
      </c>
      <c r="E26" s="15">
        <f t="shared" ref="E26:H26" si="11">SUM(E27:E28)</f>
        <v>0</v>
      </c>
      <c r="F26" s="15">
        <f t="shared" si="2"/>
        <v>0</v>
      </c>
      <c r="G26" s="15">
        <f t="shared" si="11"/>
        <v>0</v>
      </c>
      <c r="H26" s="15">
        <f t="shared" si="11"/>
        <v>0</v>
      </c>
      <c r="I26" s="16">
        <f t="shared" si="3"/>
        <v>0</v>
      </c>
    </row>
    <row r="27" spans="1:9" ht="15" customHeight="1" x14ac:dyDescent="0.2">
      <c r="A27" s="21">
        <v>11151</v>
      </c>
      <c r="B27" s="22" t="s">
        <v>47</v>
      </c>
      <c r="C27" s="23" t="s">
        <v>48</v>
      </c>
      <c r="D27" s="24"/>
      <c r="E27" s="24">
        <v>0</v>
      </c>
      <c r="F27" s="24">
        <f t="shared" si="2"/>
        <v>0</v>
      </c>
      <c r="G27" s="24"/>
      <c r="H27" s="24"/>
      <c r="I27" s="25">
        <f t="shared" si="3"/>
        <v>0</v>
      </c>
    </row>
    <row r="28" spans="1:9" ht="15" customHeight="1" x14ac:dyDescent="0.2">
      <c r="A28" s="21">
        <v>11152</v>
      </c>
      <c r="B28" s="22" t="s">
        <v>49</v>
      </c>
      <c r="C28" s="23" t="s">
        <v>50</v>
      </c>
      <c r="D28" s="24"/>
      <c r="E28" s="24"/>
      <c r="F28" s="24">
        <f t="shared" si="2"/>
        <v>0</v>
      </c>
      <c r="G28" s="24"/>
      <c r="H28" s="24"/>
      <c r="I28" s="25">
        <f t="shared" si="3"/>
        <v>0</v>
      </c>
    </row>
    <row r="29" spans="1:9" ht="15" customHeight="1" x14ac:dyDescent="0.2">
      <c r="A29" s="21">
        <v>1116</v>
      </c>
      <c r="B29" s="13" t="s">
        <v>51</v>
      </c>
      <c r="C29" s="14" t="s">
        <v>52</v>
      </c>
      <c r="D29" s="15"/>
      <c r="E29" s="15"/>
      <c r="F29" s="15">
        <f t="shared" si="2"/>
        <v>0</v>
      </c>
      <c r="G29" s="15"/>
      <c r="H29" s="15"/>
      <c r="I29" s="16">
        <f t="shared" si="3"/>
        <v>0</v>
      </c>
    </row>
    <row r="30" spans="1:9" ht="15" customHeight="1" x14ac:dyDescent="0.2">
      <c r="A30" s="21">
        <v>1117</v>
      </c>
      <c r="B30" s="13" t="s">
        <v>53</v>
      </c>
      <c r="C30" s="14" t="s">
        <v>54</v>
      </c>
      <c r="D30" s="15"/>
      <c r="E30" s="15"/>
      <c r="F30" s="15">
        <f t="shared" si="2"/>
        <v>0</v>
      </c>
      <c r="G30" s="15"/>
      <c r="H30" s="15"/>
      <c r="I30" s="16">
        <f t="shared" si="3"/>
        <v>0</v>
      </c>
    </row>
    <row r="31" spans="1:9" ht="15" customHeight="1" x14ac:dyDescent="0.2">
      <c r="A31" s="21">
        <v>1118</v>
      </c>
      <c r="B31" s="13" t="s">
        <v>55</v>
      </c>
      <c r="C31" s="14" t="s">
        <v>56</v>
      </c>
      <c r="D31" s="15"/>
      <c r="E31" s="15"/>
      <c r="F31" s="15">
        <f t="shared" si="2"/>
        <v>0</v>
      </c>
      <c r="G31" s="15"/>
      <c r="H31" s="15"/>
      <c r="I31" s="16">
        <f t="shared" si="3"/>
        <v>0</v>
      </c>
    </row>
    <row r="32" spans="1:9" ht="15" customHeight="1" x14ac:dyDescent="0.2">
      <c r="A32" s="21">
        <v>1119</v>
      </c>
      <c r="B32" s="13" t="s">
        <v>57</v>
      </c>
      <c r="C32" s="14" t="s">
        <v>58</v>
      </c>
      <c r="D32" s="15"/>
      <c r="E32" s="15"/>
      <c r="F32" s="15">
        <f t="shared" si="2"/>
        <v>0</v>
      </c>
      <c r="G32" s="15"/>
      <c r="H32" s="15"/>
      <c r="I32" s="16">
        <f t="shared" si="3"/>
        <v>0</v>
      </c>
    </row>
    <row r="33" spans="1:9" ht="15" customHeight="1" x14ac:dyDescent="0.2">
      <c r="A33" s="8"/>
      <c r="B33" s="13" t="s">
        <v>59</v>
      </c>
      <c r="C33" s="14" t="s">
        <v>60</v>
      </c>
      <c r="D33" s="15">
        <f>SUM(D34:D37)</f>
        <v>0</v>
      </c>
      <c r="E33" s="15">
        <f t="shared" ref="E33:H33" si="12">SUM(E34:E37)</f>
        <v>0</v>
      </c>
      <c r="F33" s="15">
        <f t="shared" si="2"/>
        <v>0</v>
      </c>
      <c r="G33" s="15">
        <f t="shared" si="12"/>
        <v>0</v>
      </c>
      <c r="H33" s="15">
        <f t="shared" si="12"/>
        <v>0</v>
      </c>
      <c r="I33" s="16">
        <f t="shared" si="3"/>
        <v>0</v>
      </c>
    </row>
    <row r="34" spans="1:9" ht="15" customHeight="1" x14ac:dyDescent="0.2">
      <c r="A34" s="21">
        <v>1121</v>
      </c>
      <c r="B34" s="22" t="s">
        <v>61</v>
      </c>
      <c r="C34" s="23" t="s">
        <v>62</v>
      </c>
      <c r="D34" s="24"/>
      <c r="E34" s="24"/>
      <c r="F34" s="24">
        <f t="shared" si="2"/>
        <v>0</v>
      </c>
      <c r="G34" s="24"/>
      <c r="H34" s="24"/>
      <c r="I34" s="25">
        <f t="shared" si="3"/>
        <v>0</v>
      </c>
    </row>
    <row r="35" spans="1:9" ht="15" customHeight="1" x14ac:dyDescent="0.2">
      <c r="A35" s="21">
        <v>1122</v>
      </c>
      <c r="B35" s="22" t="s">
        <v>63</v>
      </c>
      <c r="C35" s="23" t="s">
        <v>64</v>
      </c>
      <c r="D35" s="24"/>
      <c r="E35" s="24"/>
      <c r="F35" s="24">
        <f t="shared" si="2"/>
        <v>0</v>
      </c>
      <c r="G35" s="24"/>
      <c r="H35" s="24"/>
      <c r="I35" s="25">
        <f t="shared" si="3"/>
        <v>0</v>
      </c>
    </row>
    <row r="36" spans="1:9" ht="15" customHeight="1" x14ac:dyDescent="0.2">
      <c r="A36" s="21">
        <v>1123</v>
      </c>
      <c r="B36" s="22" t="s">
        <v>65</v>
      </c>
      <c r="C36" s="23" t="s">
        <v>66</v>
      </c>
      <c r="D36" s="24"/>
      <c r="E36" s="24"/>
      <c r="F36" s="24">
        <f t="shared" si="2"/>
        <v>0</v>
      </c>
      <c r="G36" s="24"/>
      <c r="H36" s="24"/>
      <c r="I36" s="25">
        <f t="shared" si="3"/>
        <v>0</v>
      </c>
    </row>
    <row r="37" spans="1:9" ht="15" customHeight="1" x14ac:dyDescent="0.2">
      <c r="A37" s="21">
        <v>1124</v>
      </c>
      <c r="B37" s="22" t="s">
        <v>67</v>
      </c>
      <c r="C37" s="23" t="s">
        <v>68</v>
      </c>
      <c r="D37" s="24"/>
      <c r="E37" s="24"/>
      <c r="F37" s="24">
        <f t="shared" si="2"/>
        <v>0</v>
      </c>
      <c r="G37" s="24"/>
      <c r="H37" s="24"/>
      <c r="I37" s="25">
        <f t="shared" si="3"/>
        <v>0</v>
      </c>
    </row>
    <row r="38" spans="1:9" ht="15" customHeight="1" x14ac:dyDescent="0.2">
      <c r="A38" s="21">
        <v>113</v>
      </c>
      <c r="B38" s="13" t="s">
        <v>69</v>
      </c>
      <c r="C38" s="14" t="s">
        <v>70</v>
      </c>
      <c r="D38" s="15"/>
      <c r="E38" s="15"/>
      <c r="F38" s="15">
        <f t="shared" si="2"/>
        <v>0</v>
      </c>
      <c r="G38" s="15"/>
      <c r="H38" s="15"/>
      <c r="I38" s="16">
        <f t="shared" si="3"/>
        <v>0</v>
      </c>
    </row>
    <row r="39" spans="1:9" ht="15" customHeight="1" x14ac:dyDescent="0.2">
      <c r="A39" s="8"/>
      <c r="B39" s="13" t="s">
        <v>71</v>
      </c>
      <c r="C39" s="14" t="s">
        <v>72</v>
      </c>
      <c r="D39" s="15">
        <f>SUM(D40:D42)</f>
        <v>0</v>
      </c>
      <c r="E39" s="15">
        <f t="shared" ref="E39:H39" si="13">SUM(E40:E42)</f>
        <v>0</v>
      </c>
      <c r="F39" s="15">
        <f t="shared" si="2"/>
        <v>0</v>
      </c>
      <c r="G39" s="15">
        <f t="shared" si="13"/>
        <v>0</v>
      </c>
      <c r="H39" s="15">
        <f t="shared" si="13"/>
        <v>0</v>
      </c>
      <c r="I39" s="16">
        <f t="shared" si="3"/>
        <v>0</v>
      </c>
    </row>
    <row r="40" spans="1:9" ht="15" customHeight="1" x14ac:dyDescent="0.2">
      <c r="A40" s="21">
        <v>1141</v>
      </c>
      <c r="B40" s="22" t="s">
        <v>73</v>
      </c>
      <c r="C40" s="23" t="s">
        <v>74</v>
      </c>
      <c r="D40" s="24"/>
      <c r="E40" s="24"/>
      <c r="F40" s="24">
        <f t="shared" si="2"/>
        <v>0</v>
      </c>
      <c r="G40" s="24"/>
      <c r="H40" s="24"/>
      <c r="I40" s="25">
        <f t="shared" si="3"/>
        <v>0</v>
      </c>
    </row>
    <row r="41" spans="1:9" ht="15" customHeight="1" x14ac:dyDescent="0.2">
      <c r="A41" s="21">
        <v>1142</v>
      </c>
      <c r="B41" s="22" t="s">
        <v>75</v>
      </c>
      <c r="C41" s="23" t="s">
        <v>76</v>
      </c>
      <c r="D41" s="24"/>
      <c r="E41" s="24"/>
      <c r="F41" s="24">
        <f t="shared" si="2"/>
        <v>0</v>
      </c>
      <c r="G41" s="24"/>
      <c r="H41" s="24"/>
      <c r="I41" s="25">
        <f t="shared" si="3"/>
        <v>0</v>
      </c>
    </row>
    <row r="42" spans="1:9" ht="15" customHeight="1" x14ac:dyDescent="0.2">
      <c r="A42" s="21">
        <v>1143</v>
      </c>
      <c r="B42" s="22" t="s">
        <v>77</v>
      </c>
      <c r="C42" s="23" t="s">
        <v>78</v>
      </c>
      <c r="D42" s="24"/>
      <c r="E42" s="24"/>
      <c r="F42" s="24">
        <f t="shared" si="2"/>
        <v>0</v>
      </c>
      <c r="G42" s="24"/>
      <c r="H42" s="24"/>
      <c r="I42" s="25">
        <f t="shared" si="3"/>
        <v>0</v>
      </c>
    </row>
    <row r="43" spans="1:9" ht="15" customHeight="1" x14ac:dyDescent="0.2">
      <c r="A43" s="8"/>
      <c r="B43" s="13" t="s">
        <v>79</v>
      </c>
      <c r="C43" s="14" t="s">
        <v>80</v>
      </c>
      <c r="D43" s="15">
        <f>+D44+D47+D48+D49</f>
        <v>0</v>
      </c>
      <c r="E43" s="15">
        <f t="shared" ref="E43:H43" si="14">+E44+E47+E48+E49</f>
        <v>0</v>
      </c>
      <c r="F43" s="15">
        <f t="shared" si="2"/>
        <v>0</v>
      </c>
      <c r="G43" s="15">
        <f t="shared" si="14"/>
        <v>0</v>
      </c>
      <c r="H43" s="15">
        <f t="shared" si="14"/>
        <v>0</v>
      </c>
      <c r="I43" s="16">
        <f t="shared" si="3"/>
        <v>0</v>
      </c>
    </row>
    <row r="44" spans="1:9" ht="15" customHeight="1" x14ac:dyDescent="0.2">
      <c r="A44" s="21"/>
      <c r="B44" s="17" t="s">
        <v>81</v>
      </c>
      <c r="C44" s="18" t="s">
        <v>82</v>
      </c>
      <c r="D44" s="19">
        <f>+D45+D46</f>
        <v>0</v>
      </c>
      <c r="E44" s="19">
        <f t="shared" ref="E44:H44" si="15">+E45+E46</f>
        <v>0</v>
      </c>
      <c r="F44" s="19">
        <f t="shared" si="2"/>
        <v>0</v>
      </c>
      <c r="G44" s="19">
        <f t="shared" si="15"/>
        <v>0</v>
      </c>
      <c r="H44" s="19">
        <f t="shared" si="15"/>
        <v>0</v>
      </c>
      <c r="I44" s="20">
        <f t="shared" si="3"/>
        <v>0</v>
      </c>
    </row>
    <row r="45" spans="1:9" ht="15" customHeight="1" x14ac:dyDescent="0.2">
      <c r="A45" s="21">
        <v>11511</v>
      </c>
      <c r="B45" s="22" t="s">
        <v>83</v>
      </c>
      <c r="C45" s="23" t="s">
        <v>84</v>
      </c>
      <c r="D45" s="24"/>
      <c r="E45" s="24"/>
      <c r="F45" s="24">
        <f t="shared" si="2"/>
        <v>0</v>
      </c>
      <c r="G45" s="24"/>
      <c r="H45" s="24"/>
      <c r="I45" s="25">
        <f t="shared" si="3"/>
        <v>0</v>
      </c>
    </row>
    <row r="46" spans="1:9" ht="15" customHeight="1" x14ac:dyDescent="0.2">
      <c r="A46" s="21">
        <v>11512</v>
      </c>
      <c r="B46" s="22" t="s">
        <v>85</v>
      </c>
      <c r="C46" s="23" t="s">
        <v>86</v>
      </c>
      <c r="D46" s="24"/>
      <c r="E46" s="24"/>
      <c r="F46" s="24">
        <f t="shared" si="2"/>
        <v>0</v>
      </c>
      <c r="G46" s="24"/>
      <c r="H46" s="24"/>
      <c r="I46" s="25">
        <f t="shared" si="3"/>
        <v>0</v>
      </c>
    </row>
    <row r="47" spans="1:9" ht="15" customHeight="1" x14ac:dyDescent="0.2">
      <c r="A47" s="21">
        <v>1152</v>
      </c>
      <c r="B47" s="17" t="s">
        <v>87</v>
      </c>
      <c r="C47" s="18" t="s">
        <v>88</v>
      </c>
      <c r="D47" s="19"/>
      <c r="E47" s="19"/>
      <c r="F47" s="19">
        <f t="shared" si="2"/>
        <v>0</v>
      </c>
      <c r="G47" s="19"/>
      <c r="H47" s="19"/>
      <c r="I47" s="20">
        <f t="shared" si="3"/>
        <v>0</v>
      </c>
    </row>
    <row r="48" spans="1:9" ht="15" customHeight="1" x14ac:dyDescent="0.2">
      <c r="A48" s="21">
        <v>1153</v>
      </c>
      <c r="B48" s="17" t="s">
        <v>89</v>
      </c>
      <c r="C48" s="18" t="s">
        <v>90</v>
      </c>
      <c r="D48" s="19"/>
      <c r="E48" s="19"/>
      <c r="F48" s="19">
        <f t="shared" si="2"/>
        <v>0</v>
      </c>
      <c r="G48" s="19"/>
      <c r="H48" s="19"/>
      <c r="I48" s="20">
        <f t="shared" si="3"/>
        <v>0</v>
      </c>
    </row>
    <row r="49" spans="1:9" ht="15" customHeight="1" x14ac:dyDescent="0.2">
      <c r="A49" s="21">
        <v>1154</v>
      </c>
      <c r="B49" s="17" t="s">
        <v>91</v>
      </c>
      <c r="C49" s="18" t="s">
        <v>92</v>
      </c>
      <c r="D49" s="19"/>
      <c r="E49" s="19"/>
      <c r="F49" s="19">
        <f t="shared" si="2"/>
        <v>0</v>
      </c>
      <c r="G49" s="19"/>
      <c r="H49" s="19"/>
      <c r="I49" s="20">
        <f t="shared" si="3"/>
        <v>0</v>
      </c>
    </row>
    <row r="50" spans="1:9" ht="15" customHeight="1" x14ac:dyDescent="0.2">
      <c r="A50" s="8"/>
      <c r="B50" s="13" t="s">
        <v>93</v>
      </c>
      <c r="C50" s="14" t="s">
        <v>94</v>
      </c>
      <c r="D50" s="15">
        <f>SUM(D51:D53)</f>
        <v>22923736</v>
      </c>
      <c r="E50" s="15">
        <f t="shared" ref="E50:H50" si="16">SUM(E51:E53)</f>
        <v>276875.56</v>
      </c>
      <c r="F50" s="15">
        <f t="shared" si="2"/>
        <v>23200611.559999999</v>
      </c>
      <c r="G50" s="15">
        <f t="shared" si="16"/>
        <v>14136311.77</v>
      </c>
      <c r="H50" s="15">
        <f t="shared" si="16"/>
        <v>14136311.77</v>
      </c>
      <c r="I50" s="16">
        <f t="shared" si="3"/>
        <v>-8787424.2300000004</v>
      </c>
    </row>
    <row r="51" spans="1:9" ht="15" customHeight="1" x14ac:dyDescent="0.2">
      <c r="A51" s="21">
        <v>1161</v>
      </c>
      <c r="B51" s="22" t="s">
        <v>95</v>
      </c>
      <c r="C51" s="23" t="s">
        <v>96</v>
      </c>
      <c r="D51" s="24"/>
      <c r="E51" s="24"/>
      <c r="F51" s="24">
        <f t="shared" si="2"/>
        <v>0</v>
      </c>
      <c r="G51" s="24"/>
      <c r="H51" s="24"/>
      <c r="I51" s="25">
        <f t="shared" si="3"/>
        <v>0</v>
      </c>
    </row>
    <row r="52" spans="1:9" ht="15" customHeight="1" x14ac:dyDescent="0.2">
      <c r="A52" s="21">
        <v>1162</v>
      </c>
      <c r="B52" s="22" t="s">
        <v>97</v>
      </c>
      <c r="C52" s="23" t="s">
        <v>98</v>
      </c>
      <c r="D52" s="24"/>
      <c r="E52" s="24">
        <v>0</v>
      </c>
      <c r="F52" s="24">
        <f t="shared" si="2"/>
        <v>0</v>
      </c>
      <c r="G52" s="24"/>
      <c r="H52" s="24"/>
      <c r="I52" s="25">
        <f t="shared" si="3"/>
        <v>0</v>
      </c>
    </row>
    <row r="53" spans="1:9" ht="15" customHeight="1" x14ac:dyDescent="0.2">
      <c r="A53" s="21">
        <v>1163</v>
      </c>
      <c r="B53" s="22" t="s">
        <v>99</v>
      </c>
      <c r="C53" s="23" t="s">
        <v>100</v>
      </c>
      <c r="D53" s="24">
        <v>22923736</v>
      </c>
      <c r="E53" s="24">
        <v>276875.56</v>
      </c>
      <c r="F53" s="24">
        <f t="shared" si="2"/>
        <v>23200611.559999999</v>
      </c>
      <c r="G53" s="24">
        <v>14136311.77</v>
      </c>
      <c r="H53" s="24">
        <v>14136311.77</v>
      </c>
      <c r="I53" s="25">
        <f t="shared" si="3"/>
        <v>-8787424.2300000004</v>
      </c>
    </row>
    <row r="54" spans="1:9" ht="15" customHeight="1" x14ac:dyDescent="0.2">
      <c r="A54" s="8"/>
      <c r="B54" s="13" t="s">
        <v>101</v>
      </c>
      <c r="C54" s="14" t="s">
        <v>102</v>
      </c>
      <c r="D54" s="15">
        <f>SUM(D55:D56)</f>
        <v>0</v>
      </c>
      <c r="E54" s="15">
        <f t="shared" ref="E54:H54" si="17">SUM(E55:E56)</f>
        <v>0</v>
      </c>
      <c r="F54" s="15">
        <f t="shared" si="2"/>
        <v>0</v>
      </c>
      <c r="G54" s="15">
        <f t="shared" si="17"/>
        <v>0</v>
      </c>
      <c r="H54" s="15">
        <f t="shared" si="17"/>
        <v>0</v>
      </c>
      <c r="I54" s="16">
        <f t="shared" si="3"/>
        <v>0</v>
      </c>
    </row>
    <row r="55" spans="1:9" ht="15" customHeight="1" x14ac:dyDescent="0.2">
      <c r="A55" s="21">
        <v>1171</v>
      </c>
      <c r="B55" s="22" t="s">
        <v>103</v>
      </c>
      <c r="C55" s="23" t="s">
        <v>104</v>
      </c>
      <c r="D55" s="24"/>
      <c r="E55" s="24"/>
      <c r="F55" s="24">
        <f t="shared" si="2"/>
        <v>0</v>
      </c>
      <c r="G55" s="24"/>
      <c r="H55" s="24"/>
      <c r="I55" s="25">
        <f t="shared" si="3"/>
        <v>0</v>
      </c>
    </row>
    <row r="56" spans="1:9" ht="15" customHeight="1" x14ac:dyDescent="0.2">
      <c r="A56" s="21">
        <v>1172</v>
      </c>
      <c r="B56" s="22" t="s">
        <v>105</v>
      </c>
      <c r="C56" s="23" t="s">
        <v>106</v>
      </c>
      <c r="D56" s="24"/>
      <c r="E56" s="24"/>
      <c r="F56" s="24">
        <f t="shared" si="2"/>
        <v>0</v>
      </c>
      <c r="G56" s="24"/>
      <c r="H56" s="24"/>
      <c r="I56" s="25">
        <f t="shared" si="3"/>
        <v>0</v>
      </c>
    </row>
    <row r="57" spans="1:9" ht="15" customHeight="1" x14ac:dyDescent="0.2">
      <c r="A57" s="8"/>
      <c r="B57" s="13" t="s">
        <v>107</v>
      </c>
      <c r="C57" s="14" t="s">
        <v>108</v>
      </c>
      <c r="D57" s="15">
        <f>+D58+D59+D71</f>
        <v>15370488213.970001</v>
      </c>
      <c r="E57" s="15">
        <f t="shared" ref="E57:H57" si="18">+E58+E59+E71</f>
        <v>182101960.92000002</v>
      </c>
      <c r="F57" s="15">
        <f t="shared" si="2"/>
        <v>15552590174.890001</v>
      </c>
      <c r="G57" s="15">
        <f t="shared" si="18"/>
        <v>4018825313.9299998</v>
      </c>
      <c r="H57" s="15">
        <f t="shared" si="18"/>
        <v>4013292465.1300001</v>
      </c>
      <c r="I57" s="16">
        <f t="shared" si="3"/>
        <v>-11357195748.84</v>
      </c>
    </row>
    <row r="58" spans="1:9" ht="15" customHeight="1" x14ac:dyDescent="0.2">
      <c r="A58" s="21">
        <v>1181</v>
      </c>
      <c r="B58" s="13" t="s">
        <v>109</v>
      </c>
      <c r="C58" s="14" t="s">
        <v>110</v>
      </c>
      <c r="D58" s="15"/>
      <c r="E58" s="15"/>
      <c r="F58" s="15">
        <f t="shared" si="2"/>
        <v>0</v>
      </c>
      <c r="G58" s="15"/>
      <c r="H58" s="15"/>
      <c r="I58" s="16">
        <f t="shared" si="3"/>
        <v>0</v>
      </c>
    </row>
    <row r="59" spans="1:9" ht="15" customHeight="1" x14ac:dyDescent="0.2">
      <c r="A59" s="21"/>
      <c r="B59" s="13" t="s">
        <v>111</v>
      </c>
      <c r="C59" s="14" t="s">
        <v>112</v>
      </c>
      <c r="D59" s="15">
        <f>+D60+D65+D70</f>
        <v>15370488213.970001</v>
      </c>
      <c r="E59" s="15">
        <f t="shared" ref="E59:H59" si="19">+E60+E65+E70</f>
        <v>182101960.92000002</v>
      </c>
      <c r="F59" s="15">
        <f t="shared" si="2"/>
        <v>15552590174.890001</v>
      </c>
      <c r="G59" s="15">
        <f t="shared" si="19"/>
        <v>4018825313.9299998</v>
      </c>
      <c r="H59" s="15">
        <f t="shared" si="19"/>
        <v>4013292465.1300001</v>
      </c>
      <c r="I59" s="16">
        <f t="shared" si="3"/>
        <v>-11357195748.84</v>
      </c>
    </row>
    <row r="60" spans="1:9" ht="15" customHeight="1" x14ac:dyDescent="0.2">
      <c r="A60" s="21"/>
      <c r="B60" s="26" t="s">
        <v>113</v>
      </c>
      <c r="C60" s="27" t="s">
        <v>114</v>
      </c>
      <c r="D60" s="19">
        <f>SUM(D61:D64)</f>
        <v>6912888924.9700003</v>
      </c>
      <c r="E60" s="19">
        <f t="shared" ref="E60:H60" si="20">SUM(E61:E64)</f>
        <v>104020690.05</v>
      </c>
      <c r="F60" s="19">
        <f t="shared" si="2"/>
        <v>7016909615.0200005</v>
      </c>
      <c r="G60" s="19">
        <f t="shared" si="20"/>
        <v>1967609833.0899999</v>
      </c>
      <c r="H60" s="19">
        <f t="shared" si="20"/>
        <v>1967609833.0899999</v>
      </c>
      <c r="I60" s="20">
        <f t="shared" si="3"/>
        <v>-4945279091.8800001</v>
      </c>
    </row>
    <row r="61" spans="1:9" ht="15" customHeight="1" x14ac:dyDescent="0.2">
      <c r="A61" s="21">
        <v>118211</v>
      </c>
      <c r="B61" s="28" t="s">
        <v>115</v>
      </c>
      <c r="C61" s="29" t="s">
        <v>116</v>
      </c>
      <c r="D61" s="24">
        <v>6912888924.9700003</v>
      </c>
      <c r="E61" s="24">
        <v>104020690.05</v>
      </c>
      <c r="F61" s="24">
        <f t="shared" si="2"/>
        <v>7016909615.0200005</v>
      </c>
      <c r="G61" s="24">
        <v>1967609833.0899999</v>
      </c>
      <c r="H61" s="24">
        <v>1967609833.0899999</v>
      </c>
      <c r="I61" s="25">
        <f t="shared" si="3"/>
        <v>-4945279091.8800001</v>
      </c>
    </row>
    <row r="62" spans="1:9" ht="15" customHeight="1" x14ac:dyDescent="0.2">
      <c r="A62" s="21">
        <v>118212</v>
      </c>
      <c r="B62" s="28" t="s">
        <v>117</v>
      </c>
      <c r="C62" s="29" t="s">
        <v>118</v>
      </c>
      <c r="D62" s="24"/>
      <c r="E62" s="24"/>
      <c r="F62" s="24">
        <f t="shared" si="2"/>
        <v>0</v>
      </c>
      <c r="G62" s="24"/>
      <c r="H62" s="24"/>
      <c r="I62" s="25">
        <f t="shared" si="3"/>
        <v>0</v>
      </c>
    </row>
    <row r="63" spans="1:9" ht="15" customHeight="1" x14ac:dyDescent="0.2">
      <c r="A63" s="21">
        <v>118213</v>
      </c>
      <c r="B63" s="28" t="s">
        <v>119</v>
      </c>
      <c r="C63" s="29" t="s">
        <v>120</v>
      </c>
      <c r="D63" s="24"/>
      <c r="E63" s="24"/>
      <c r="F63" s="24">
        <f t="shared" si="2"/>
        <v>0</v>
      </c>
      <c r="G63" s="24"/>
      <c r="H63" s="24"/>
      <c r="I63" s="25">
        <f t="shared" si="3"/>
        <v>0</v>
      </c>
    </row>
    <row r="64" spans="1:9" ht="15" customHeight="1" x14ac:dyDescent="0.2">
      <c r="A64" s="21">
        <v>118214</v>
      </c>
      <c r="B64" s="28" t="s">
        <v>121</v>
      </c>
      <c r="C64" s="29" t="s">
        <v>122</v>
      </c>
      <c r="D64" s="24"/>
      <c r="E64" s="24"/>
      <c r="F64" s="24">
        <f t="shared" si="2"/>
        <v>0</v>
      </c>
      <c r="G64" s="24"/>
      <c r="H64" s="24"/>
      <c r="I64" s="25">
        <f t="shared" si="3"/>
        <v>0</v>
      </c>
    </row>
    <row r="65" spans="1:9" ht="15" customHeight="1" x14ac:dyDescent="0.2">
      <c r="A65" s="21"/>
      <c r="B65" s="26" t="s">
        <v>123</v>
      </c>
      <c r="C65" s="27" t="s">
        <v>124</v>
      </c>
      <c r="D65" s="19">
        <f>SUM(D66:D69)</f>
        <v>8457599289</v>
      </c>
      <c r="E65" s="19">
        <f t="shared" ref="E65:H65" si="21">SUM(E66:E69)</f>
        <v>78081270.870000005</v>
      </c>
      <c r="F65" s="19">
        <f t="shared" si="2"/>
        <v>8535680559.8699999</v>
      </c>
      <c r="G65" s="19">
        <f t="shared" si="21"/>
        <v>2051215480.8399999</v>
      </c>
      <c r="H65" s="19">
        <f t="shared" si="21"/>
        <v>2045682632.04</v>
      </c>
      <c r="I65" s="20">
        <f t="shared" si="3"/>
        <v>-6411916656.96</v>
      </c>
    </row>
    <row r="66" spans="1:9" ht="15" customHeight="1" x14ac:dyDescent="0.2">
      <c r="A66" s="21">
        <v>118221</v>
      </c>
      <c r="B66" s="28" t="s">
        <v>125</v>
      </c>
      <c r="C66" s="29" t="s">
        <v>116</v>
      </c>
      <c r="D66" s="24">
        <v>8457599289</v>
      </c>
      <c r="E66" s="24">
        <v>78081270.870000005</v>
      </c>
      <c r="F66" s="24">
        <f t="shared" si="2"/>
        <v>8535680559.8699999</v>
      </c>
      <c r="G66" s="24">
        <v>2051215480.8399999</v>
      </c>
      <c r="H66" s="24">
        <v>2045682632.04</v>
      </c>
      <c r="I66" s="25">
        <f t="shared" si="3"/>
        <v>-6411916656.96</v>
      </c>
    </row>
    <row r="67" spans="1:9" ht="15" customHeight="1" x14ac:dyDescent="0.2">
      <c r="A67" s="21">
        <v>118222</v>
      </c>
      <c r="B67" s="28" t="s">
        <v>126</v>
      </c>
      <c r="C67" s="29" t="s">
        <v>118</v>
      </c>
      <c r="D67" s="24"/>
      <c r="E67" s="24"/>
      <c r="F67" s="24">
        <f t="shared" si="2"/>
        <v>0</v>
      </c>
      <c r="G67" s="24"/>
      <c r="H67" s="24"/>
      <c r="I67" s="25">
        <f t="shared" si="3"/>
        <v>0</v>
      </c>
    </row>
    <row r="68" spans="1:9" ht="15" customHeight="1" x14ac:dyDescent="0.2">
      <c r="A68" s="21">
        <v>118223</v>
      </c>
      <c r="B68" s="28" t="s">
        <v>127</v>
      </c>
      <c r="C68" s="29" t="s">
        <v>120</v>
      </c>
      <c r="D68" s="24"/>
      <c r="E68" s="24"/>
      <c r="F68" s="24">
        <f t="shared" si="2"/>
        <v>0</v>
      </c>
      <c r="G68" s="24"/>
      <c r="H68" s="24"/>
      <c r="I68" s="25">
        <f t="shared" si="3"/>
        <v>0</v>
      </c>
    </row>
    <row r="69" spans="1:9" ht="15" customHeight="1" x14ac:dyDescent="0.2">
      <c r="A69" s="21">
        <v>118224</v>
      </c>
      <c r="B69" s="28" t="s">
        <v>128</v>
      </c>
      <c r="C69" s="29" t="s">
        <v>122</v>
      </c>
      <c r="D69" s="24"/>
      <c r="E69" s="24"/>
      <c r="F69" s="24">
        <f t="shared" si="2"/>
        <v>0</v>
      </c>
      <c r="G69" s="24"/>
      <c r="H69" s="24"/>
      <c r="I69" s="25">
        <f t="shared" si="3"/>
        <v>0</v>
      </c>
    </row>
    <row r="70" spans="1:9" ht="15" customHeight="1" x14ac:dyDescent="0.2">
      <c r="A70" s="21">
        <v>11823</v>
      </c>
      <c r="B70" s="26" t="s">
        <v>129</v>
      </c>
      <c r="C70" s="27" t="s">
        <v>130</v>
      </c>
      <c r="D70" s="19"/>
      <c r="E70" s="19"/>
      <c r="F70" s="19">
        <f t="shared" si="2"/>
        <v>0</v>
      </c>
      <c r="G70" s="19"/>
      <c r="H70" s="19"/>
      <c r="I70" s="20">
        <f t="shared" si="3"/>
        <v>0</v>
      </c>
    </row>
    <row r="71" spans="1:9" ht="15" customHeight="1" x14ac:dyDescent="0.2">
      <c r="A71" s="21"/>
      <c r="B71" s="13" t="s">
        <v>131</v>
      </c>
      <c r="C71" s="14" t="s">
        <v>132</v>
      </c>
      <c r="D71" s="15">
        <f>SUM(D72:D74)</f>
        <v>0</v>
      </c>
      <c r="E71" s="15">
        <f t="shared" ref="E71:H71" si="22">SUM(E72:E74)</f>
        <v>0</v>
      </c>
      <c r="F71" s="15">
        <f t="shared" si="2"/>
        <v>0</v>
      </c>
      <c r="G71" s="15">
        <f t="shared" si="22"/>
        <v>0</v>
      </c>
      <c r="H71" s="15">
        <f t="shared" si="22"/>
        <v>0</v>
      </c>
      <c r="I71" s="16">
        <f t="shared" si="3"/>
        <v>0</v>
      </c>
    </row>
    <row r="72" spans="1:9" ht="15" customHeight="1" x14ac:dyDescent="0.2">
      <c r="A72" s="21">
        <v>11831</v>
      </c>
      <c r="B72" s="28" t="s">
        <v>133</v>
      </c>
      <c r="C72" s="29" t="s">
        <v>134</v>
      </c>
      <c r="D72" s="24"/>
      <c r="E72" s="24"/>
      <c r="F72" s="24">
        <f t="shared" si="2"/>
        <v>0</v>
      </c>
      <c r="G72" s="24"/>
      <c r="H72" s="24"/>
      <c r="I72" s="25">
        <f t="shared" si="3"/>
        <v>0</v>
      </c>
    </row>
    <row r="73" spans="1:9" ht="15" customHeight="1" x14ac:dyDescent="0.2">
      <c r="A73" s="21">
        <v>11832</v>
      </c>
      <c r="B73" s="28" t="s">
        <v>135</v>
      </c>
      <c r="C73" s="29" t="s">
        <v>136</v>
      </c>
      <c r="D73" s="24"/>
      <c r="E73" s="24"/>
      <c r="F73" s="24">
        <f t="shared" si="2"/>
        <v>0</v>
      </c>
      <c r="G73" s="24"/>
      <c r="H73" s="24"/>
      <c r="I73" s="25">
        <f t="shared" si="3"/>
        <v>0</v>
      </c>
    </row>
    <row r="74" spans="1:9" ht="15" customHeight="1" x14ac:dyDescent="0.2">
      <c r="A74" s="21">
        <v>11833</v>
      </c>
      <c r="B74" s="28" t="s">
        <v>137</v>
      </c>
      <c r="C74" s="29" t="s">
        <v>138</v>
      </c>
      <c r="D74" s="24"/>
      <c r="E74" s="24"/>
      <c r="F74" s="24">
        <f t="shared" ref="F74:F119" si="23">+D74+E74</f>
        <v>0</v>
      </c>
      <c r="G74" s="24"/>
      <c r="H74" s="24"/>
      <c r="I74" s="25">
        <f t="shared" ref="I74:I119" si="24">+H74-D74</f>
        <v>0</v>
      </c>
    </row>
    <row r="75" spans="1:9" ht="15" customHeight="1" x14ac:dyDescent="0.2">
      <c r="A75" s="21">
        <v>119</v>
      </c>
      <c r="B75" s="13" t="s">
        <v>139</v>
      </c>
      <c r="C75" s="14" t="s">
        <v>140</v>
      </c>
      <c r="D75" s="30"/>
      <c r="E75" s="30"/>
      <c r="F75" s="30">
        <f t="shared" si="23"/>
        <v>0</v>
      </c>
      <c r="G75" s="30"/>
      <c r="H75" s="30"/>
      <c r="I75" s="31">
        <f t="shared" si="24"/>
        <v>0</v>
      </c>
    </row>
    <row r="76" spans="1:9" ht="15" customHeight="1" x14ac:dyDescent="0.2">
      <c r="A76" s="21"/>
      <c r="B76" s="22"/>
      <c r="C76" s="23"/>
      <c r="D76" s="24"/>
      <c r="E76" s="24"/>
      <c r="F76" s="24">
        <f t="shared" si="23"/>
        <v>0</v>
      </c>
      <c r="G76" s="24"/>
      <c r="H76" s="24"/>
      <c r="I76" s="25">
        <f t="shared" si="24"/>
        <v>0</v>
      </c>
    </row>
    <row r="77" spans="1:9" ht="15" customHeight="1" x14ac:dyDescent="0.2">
      <c r="A77" s="8"/>
      <c r="B77" s="9">
        <v>1.1000000000000001</v>
      </c>
      <c r="C77" s="10" t="s">
        <v>141</v>
      </c>
      <c r="D77" s="11">
        <f>+D78+D82+D90+D95+D113</f>
        <v>217406966</v>
      </c>
      <c r="E77" s="11">
        <f t="shared" ref="E77:H77" si="25">+E78+E82+E90+E95+E113</f>
        <v>257652529.31999999</v>
      </c>
      <c r="F77" s="11">
        <f t="shared" si="23"/>
        <v>475059495.31999999</v>
      </c>
      <c r="G77" s="11">
        <f t="shared" si="25"/>
        <v>56590740.759999998</v>
      </c>
      <c r="H77" s="11">
        <f t="shared" si="25"/>
        <v>56590740.759999998</v>
      </c>
      <c r="I77" s="12">
        <f t="shared" si="24"/>
        <v>-160816225.24000001</v>
      </c>
    </row>
    <row r="78" spans="1:9" ht="15" customHeight="1" x14ac:dyDescent="0.2">
      <c r="A78" s="8"/>
      <c r="B78" s="13" t="s">
        <v>142</v>
      </c>
      <c r="C78" s="14" t="s">
        <v>143</v>
      </c>
      <c r="D78" s="15">
        <f>SUM(D79:D81)</f>
        <v>0</v>
      </c>
      <c r="E78" s="15">
        <f t="shared" ref="E78:H78" si="26">SUM(E79:E81)</f>
        <v>0</v>
      </c>
      <c r="F78" s="15">
        <f t="shared" si="23"/>
        <v>0</v>
      </c>
      <c r="G78" s="15">
        <f t="shared" si="26"/>
        <v>0</v>
      </c>
      <c r="H78" s="15">
        <f t="shared" si="26"/>
        <v>0</v>
      </c>
      <c r="I78" s="16">
        <f t="shared" si="24"/>
        <v>0</v>
      </c>
    </row>
    <row r="79" spans="1:9" ht="15" customHeight="1" x14ac:dyDescent="0.2">
      <c r="A79" s="21">
        <v>1211</v>
      </c>
      <c r="B79" s="22" t="s">
        <v>144</v>
      </c>
      <c r="C79" s="23" t="s">
        <v>145</v>
      </c>
      <c r="D79" s="24"/>
      <c r="E79" s="24"/>
      <c r="F79" s="24">
        <f t="shared" si="23"/>
        <v>0</v>
      </c>
      <c r="G79" s="24"/>
      <c r="H79" s="24"/>
      <c r="I79" s="25">
        <f t="shared" si="24"/>
        <v>0</v>
      </c>
    </row>
    <row r="80" spans="1:9" ht="15" customHeight="1" x14ac:dyDescent="0.2">
      <c r="A80" s="21">
        <v>1212</v>
      </c>
      <c r="B80" s="22" t="s">
        <v>146</v>
      </c>
      <c r="C80" s="23" t="s">
        <v>147</v>
      </c>
      <c r="D80" s="24"/>
      <c r="E80" s="24"/>
      <c r="F80" s="24">
        <f t="shared" si="23"/>
        <v>0</v>
      </c>
      <c r="G80" s="24"/>
      <c r="H80" s="24"/>
      <c r="I80" s="25">
        <f t="shared" si="24"/>
        <v>0</v>
      </c>
    </row>
    <row r="81" spans="1:9" ht="15" customHeight="1" x14ac:dyDescent="0.2">
      <c r="A81" s="21">
        <v>1213</v>
      </c>
      <c r="B81" s="22" t="s">
        <v>148</v>
      </c>
      <c r="C81" s="23" t="s">
        <v>149</v>
      </c>
      <c r="D81" s="24"/>
      <c r="E81" s="24"/>
      <c r="F81" s="24">
        <f t="shared" si="23"/>
        <v>0</v>
      </c>
      <c r="G81" s="24"/>
      <c r="H81" s="24"/>
      <c r="I81" s="25">
        <f t="shared" si="24"/>
        <v>0</v>
      </c>
    </row>
    <row r="82" spans="1:9" ht="15" customHeight="1" x14ac:dyDescent="0.2">
      <c r="A82" s="8"/>
      <c r="B82" s="13" t="s">
        <v>150</v>
      </c>
      <c r="C82" s="14" t="s">
        <v>151</v>
      </c>
      <c r="D82" s="15">
        <f>SUM(D83:D89)</f>
        <v>0</v>
      </c>
      <c r="E82" s="15">
        <f t="shared" ref="E82:H82" si="27">SUM(E83:E89)</f>
        <v>0</v>
      </c>
      <c r="F82" s="15">
        <f t="shared" si="23"/>
        <v>0</v>
      </c>
      <c r="G82" s="15">
        <f t="shared" si="27"/>
        <v>0</v>
      </c>
      <c r="H82" s="15">
        <f t="shared" si="27"/>
        <v>0</v>
      </c>
      <c r="I82" s="16">
        <f t="shared" si="24"/>
        <v>0</v>
      </c>
    </row>
    <row r="83" spans="1:9" ht="15" customHeight="1" x14ac:dyDescent="0.2">
      <c r="A83" s="21">
        <v>1221</v>
      </c>
      <c r="B83" s="22" t="s">
        <v>152</v>
      </c>
      <c r="C83" s="23" t="s">
        <v>153</v>
      </c>
      <c r="D83" s="24"/>
      <c r="E83" s="24"/>
      <c r="F83" s="24">
        <f t="shared" si="23"/>
        <v>0</v>
      </c>
      <c r="G83" s="24"/>
      <c r="H83" s="24"/>
      <c r="I83" s="25">
        <f t="shared" si="24"/>
        <v>0</v>
      </c>
    </row>
    <row r="84" spans="1:9" ht="15" customHeight="1" x14ac:dyDescent="0.2">
      <c r="A84" s="21">
        <v>1222</v>
      </c>
      <c r="B84" s="22" t="s">
        <v>154</v>
      </c>
      <c r="C84" s="23" t="s">
        <v>155</v>
      </c>
      <c r="D84" s="24"/>
      <c r="E84" s="24"/>
      <c r="F84" s="24">
        <f t="shared" si="23"/>
        <v>0</v>
      </c>
      <c r="G84" s="24"/>
      <c r="H84" s="24"/>
      <c r="I84" s="25">
        <f t="shared" si="24"/>
        <v>0</v>
      </c>
    </row>
    <row r="85" spans="1:9" ht="15" customHeight="1" x14ac:dyDescent="0.2">
      <c r="A85" s="21">
        <v>1223</v>
      </c>
      <c r="B85" s="22" t="s">
        <v>156</v>
      </c>
      <c r="C85" s="23" t="s">
        <v>157</v>
      </c>
      <c r="D85" s="24"/>
      <c r="E85" s="24"/>
      <c r="F85" s="24">
        <f t="shared" si="23"/>
        <v>0</v>
      </c>
      <c r="G85" s="24"/>
      <c r="H85" s="24"/>
      <c r="I85" s="25">
        <f t="shared" si="24"/>
        <v>0</v>
      </c>
    </row>
    <row r="86" spans="1:9" ht="15" customHeight="1" x14ac:dyDescent="0.2">
      <c r="A86" s="21">
        <v>1224</v>
      </c>
      <c r="B86" s="22" t="s">
        <v>158</v>
      </c>
      <c r="C86" s="23" t="s">
        <v>159</v>
      </c>
      <c r="D86" s="24"/>
      <c r="E86" s="24"/>
      <c r="F86" s="24">
        <f t="shared" si="23"/>
        <v>0</v>
      </c>
      <c r="G86" s="24"/>
      <c r="H86" s="24"/>
      <c r="I86" s="25">
        <f t="shared" si="24"/>
        <v>0</v>
      </c>
    </row>
    <row r="87" spans="1:9" ht="15" customHeight="1" x14ac:dyDescent="0.2">
      <c r="A87" s="21">
        <v>1225</v>
      </c>
      <c r="B87" s="22" t="s">
        <v>160</v>
      </c>
      <c r="C87" s="23" t="s">
        <v>161</v>
      </c>
      <c r="D87" s="24"/>
      <c r="E87" s="24"/>
      <c r="F87" s="24">
        <f t="shared" si="23"/>
        <v>0</v>
      </c>
      <c r="G87" s="24"/>
      <c r="H87" s="24"/>
      <c r="I87" s="25">
        <f t="shared" si="24"/>
        <v>0</v>
      </c>
    </row>
    <row r="88" spans="1:9" ht="15" customHeight="1" x14ac:dyDescent="0.2">
      <c r="A88" s="21">
        <v>1226</v>
      </c>
      <c r="B88" s="22" t="s">
        <v>162</v>
      </c>
      <c r="C88" s="23" t="s">
        <v>163</v>
      </c>
      <c r="D88" s="24"/>
      <c r="E88" s="24"/>
      <c r="F88" s="24">
        <f t="shared" si="23"/>
        <v>0</v>
      </c>
      <c r="G88" s="24"/>
      <c r="H88" s="24"/>
      <c r="I88" s="25">
        <f t="shared" si="24"/>
        <v>0</v>
      </c>
    </row>
    <row r="89" spans="1:9" ht="15" customHeight="1" x14ac:dyDescent="0.2">
      <c r="A89" s="21">
        <v>1227</v>
      </c>
      <c r="B89" s="22" t="s">
        <v>164</v>
      </c>
      <c r="C89" s="23" t="s">
        <v>165</v>
      </c>
      <c r="D89" s="24"/>
      <c r="E89" s="24"/>
      <c r="F89" s="24">
        <f t="shared" si="23"/>
        <v>0</v>
      </c>
      <c r="G89" s="24"/>
      <c r="H89" s="24"/>
      <c r="I89" s="25">
        <f t="shared" si="24"/>
        <v>0</v>
      </c>
    </row>
    <row r="90" spans="1:9" ht="15" customHeight="1" x14ac:dyDescent="0.2">
      <c r="A90" s="8"/>
      <c r="B90" s="13" t="s">
        <v>166</v>
      </c>
      <c r="C90" s="14" t="s">
        <v>167</v>
      </c>
      <c r="D90" s="15">
        <f>SUM(D91:D94)</f>
        <v>0</v>
      </c>
      <c r="E90" s="15">
        <f t="shared" ref="E90:H90" si="28">SUM(E91:E94)</f>
        <v>0</v>
      </c>
      <c r="F90" s="15">
        <f t="shared" si="23"/>
        <v>0</v>
      </c>
      <c r="G90" s="15">
        <f t="shared" si="28"/>
        <v>0</v>
      </c>
      <c r="H90" s="15">
        <f t="shared" si="28"/>
        <v>0</v>
      </c>
      <c r="I90" s="16">
        <f t="shared" si="24"/>
        <v>0</v>
      </c>
    </row>
    <row r="91" spans="1:9" ht="15" customHeight="1" x14ac:dyDescent="0.2">
      <c r="A91" s="21">
        <v>1231</v>
      </c>
      <c r="B91" s="22" t="s">
        <v>168</v>
      </c>
      <c r="C91" s="23" t="s">
        <v>169</v>
      </c>
      <c r="D91" s="24"/>
      <c r="E91" s="24"/>
      <c r="F91" s="24">
        <f t="shared" si="23"/>
        <v>0</v>
      </c>
      <c r="G91" s="24"/>
      <c r="H91" s="24"/>
      <c r="I91" s="25">
        <f t="shared" si="24"/>
        <v>0</v>
      </c>
    </row>
    <row r="92" spans="1:9" ht="15" customHeight="1" x14ac:dyDescent="0.2">
      <c r="A92" s="21">
        <v>1232</v>
      </c>
      <c r="B92" s="22" t="s">
        <v>170</v>
      </c>
      <c r="C92" s="23" t="s">
        <v>171</v>
      </c>
      <c r="D92" s="24"/>
      <c r="E92" s="24"/>
      <c r="F92" s="24">
        <f t="shared" si="23"/>
        <v>0</v>
      </c>
      <c r="G92" s="24"/>
      <c r="H92" s="24"/>
      <c r="I92" s="25">
        <f t="shared" si="24"/>
        <v>0</v>
      </c>
    </row>
    <row r="93" spans="1:9" ht="15" customHeight="1" x14ac:dyDescent="0.2">
      <c r="A93" s="21">
        <v>1233</v>
      </c>
      <c r="B93" s="22" t="s">
        <v>172</v>
      </c>
      <c r="C93" s="23" t="s">
        <v>173</v>
      </c>
      <c r="D93" s="24"/>
      <c r="E93" s="24"/>
      <c r="F93" s="24">
        <f t="shared" si="23"/>
        <v>0</v>
      </c>
      <c r="G93" s="24"/>
      <c r="H93" s="24"/>
      <c r="I93" s="25">
        <f t="shared" si="24"/>
        <v>0</v>
      </c>
    </row>
    <row r="94" spans="1:9" ht="15" customHeight="1" x14ac:dyDescent="0.2">
      <c r="A94" s="21">
        <v>1234</v>
      </c>
      <c r="B94" s="22" t="s">
        <v>174</v>
      </c>
      <c r="C94" s="23" t="s">
        <v>175</v>
      </c>
      <c r="D94" s="24"/>
      <c r="E94" s="24"/>
      <c r="F94" s="24">
        <f t="shared" si="23"/>
        <v>0</v>
      </c>
      <c r="G94" s="24"/>
      <c r="H94" s="24"/>
      <c r="I94" s="25">
        <f t="shared" si="24"/>
        <v>0</v>
      </c>
    </row>
    <row r="95" spans="1:9" ht="15" customHeight="1" x14ac:dyDescent="0.2">
      <c r="A95" s="8"/>
      <c r="B95" s="13" t="s">
        <v>176</v>
      </c>
      <c r="C95" s="14" t="s">
        <v>177</v>
      </c>
      <c r="D95" s="15">
        <f>+D96+D97+D109</f>
        <v>217406966</v>
      </c>
      <c r="E95" s="15">
        <f t="shared" ref="E95:H95" si="29">+E96+E97+E109</f>
        <v>257652529.31999999</v>
      </c>
      <c r="F95" s="15">
        <f t="shared" si="23"/>
        <v>475059495.31999999</v>
      </c>
      <c r="G95" s="15">
        <f t="shared" si="29"/>
        <v>56590740.759999998</v>
      </c>
      <c r="H95" s="15">
        <f t="shared" si="29"/>
        <v>56590740.759999998</v>
      </c>
      <c r="I95" s="15">
        <f t="shared" si="24"/>
        <v>-160816225.24000001</v>
      </c>
    </row>
    <row r="96" spans="1:9" ht="15" customHeight="1" x14ac:dyDescent="0.2">
      <c r="A96" s="21">
        <v>1241</v>
      </c>
      <c r="B96" s="13" t="s">
        <v>178</v>
      </c>
      <c r="C96" s="14" t="s">
        <v>110</v>
      </c>
      <c r="D96" s="15"/>
      <c r="E96" s="15"/>
      <c r="F96" s="15">
        <f t="shared" si="23"/>
        <v>0</v>
      </c>
      <c r="G96" s="15"/>
      <c r="H96" s="15"/>
      <c r="I96" s="16">
        <f t="shared" si="24"/>
        <v>0</v>
      </c>
    </row>
    <row r="97" spans="1:9" ht="15" customHeight="1" x14ac:dyDescent="0.2">
      <c r="A97" s="21"/>
      <c r="B97" s="13" t="s">
        <v>179</v>
      </c>
      <c r="C97" s="14" t="s">
        <v>112</v>
      </c>
      <c r="D97" s="15">
        <f>+D98+D103+D108</f>
        <v>217406966</v>
      </c>
      <c r="E97" s="15">
        <f t="shared" ref="E97:H97" si="30">+E98+E103+E108</f>
        <v>257652529.31999999</v>
      </c>
      <c r="F97" s="15">
        <f t="shared" si="23"/>
        <v>475059495.31999999</v>
      </c>
      <c r="G97" s="15">
        <f t="shared" si="30"/>
        <v>56590740.759999998</v>
      </c>
      <c r="H97" s="15">
        <f t="shared" si="30"/>
        <v>56590740.759999998</v>
      </c>
      <c r="I97" s="15">
        <f t="shared" si="24"/>
        <v>-160816225.24000001</v>
      </c>
    </row>
    <row r="98" spans="1:9" ht="15" customHeight="1" x14ac:dyDescent="0.2">
      <c r="A98" s="21"/>
      <c r="B98" s="26" t="s">
        <v>180</v>
      </c>
      <c r="C98" s="27" t="s">
        <v>181</v>
      </c>
      <c r="D98" s="19">
        <f>SUM(D99:D102)</f>
        <v>215612700</v>
      </c>
      <c r="E98" s="19">
        <f t="shared" ref="E98:H98" si="31">SUM(E99:E102)</f>
        <v>257652529.31999999</v>
      </c>
      <c r="F98" s="19">
        <f t="shared" si="23"/>
        <v>473265229.31999999</v>
      </c>
      <c r="G98" s="19">
        <f t="shared" si="31"/>
        <v>56590246.75</v>
      </c>
      <c r="H98" s="19">
        <f t="shared" si="31"/>
        <v>56590246.75</v>
      </c>
      <c r="I98" s="20">
        <f t="shared" si="24"/>
        <v>-159022453.25</v>
      </c>
    </row>
    <row r="99" spans="1:9" ht="15" customHeight="1" x14ac:dyDescent="0.2">
      <c r="A99" s="21">
        <v>124211</v>
      </c>
      <c r="B99" s="28" t="s">
        <v>182</v>
      </c>
      <c r="C99" s="29" t="s">
        <v>116</v>
      </c>
      <c r="D99" s="24">
        <v>215612700</v>
      </c>
      <c r="E99" s="24">
        <v>257652529.31999999</v>
      </c>
      <c r="F99" s="24">
        <f t="shared" si="23"/>
        <v>473265229.31999999</v>
      </c>
      <c r="G99" s="24">
        <v>56590246.75</v>
      </c>
      <c r="H99" s="24">
        <v>56590246.75</v>
      </c>
      <c r="I99" s="25">
        <f t="shared" si="24"/>
        <v>-159022453.25</v>
      </c>
    </row>
    <row r="100" spans="1:9" ht="15" customHeight="1" x14ac:dyDescent="0.2">
      <c r="A100" s="21">
        <v>124212</v>
      </c>
      <c r="B100" s="28" t="s">
        <v>183</v>
      </c>
      <c r="C100" s="29" t="s">
        <v>118</v>
      </c>
      <c r="D100" s="24"/>
      <c r="E100" s="24"/>
      <c r="F100" s="24">
        <f t="shared" si="23"/>
        <v>0</v>
      </c>
      <c r="G100" s="24"/>
      <c r="H100" s="24"/>
      <c r="I100" s="25">
        <f t="shared" si="24"/>
        <v>0</v>
      </c>
    </row>
    <row r="101" spans="1:9" ht="15" customHeight="1" x14ac:dyDescent="0.2">
      <c r="A101" s="21">
        <v>124213</v>
      </c>
      <c r="B101" s="28" t="s">
        <v>184</v>
      </c>
      <c r="C101" s="29" t="s">
        <v>120</v>
      </c>
      <c r="D101" s="24"/>
      <c r="E101" s="24"/>
      <c r="F101" s="24">
        <f t="shared" si="23"/>
        <v>0</v>
      </c>
      <c r="G101" s="24"/>
      <c r="H101" s="24"/>
      <c r="I101" s="25">
        <f t="shared" si="24"/>
        <v>0</v>
      </c>
    </row>
    <row r="102" spans="1:9" ht="15" customHeight="1" x14ac:dyDescent="0.2">
      <c r="A102" s="21">
        <v>124214</v>
      </c>
      <c r="B102" s="28" t="s">
        <v>185</v>
      </c>
      <c r="C102" s="29" t="s">
        <v>122</v>
      </c>
      <c r="D102" s="24"/>
      <c r="E102" s="24"/>
      <c r="F102" s="24">
        <f t="shared" si="23"/>
        <v>0</v>
      </c>
      <c r="G102" s="24"/>
      <c r="H102" s="24"/>
      <c r="I102" s="25">
        <f t="shared" si="24"/>
        <v>0</v>
      </c>
    </row>
    <row r="103" spans="1:9" ht="15" customHeight="1" x14ac:dyDescent="0.2">
      <c r="A103" s="21"/>
      <c r="B103" s="26" t="s">
        <v>186</v>
      </c>
      <c r="C103" s="27" t="s">
        <v>124</v>
      </c>
      <c r="D103" s="19">
        <f>SUM(D104:D107)</f>
        <v>1794266</v>
      </c>
      <c r="E103" s="19">
        <f t="shared" ref="E103:H103" si="32">SUM(E104:E107)</f>
        <v>0</v>
      </c>
      <c r="F103" s="19">
        <f t="shared" si="23"/>
        <v>1794266</v>
      </c>
      <c r="G103" s="19">
        <f t="shared" si="32"/>
        <v>494.01</v>
      </c>
      <c r="H103" s="19">
        <f t="shared" si="32"/>
        <v>494.01</v>
      </c>
      <c r="I103" s="20">
        <f t="shared" si="24"/>
        <v>-1793771.99</v>
      </c>
    </row>
    <row r="104" spans="1:9" ht="15" customHeight="1" x14ac:dyDescent="0.2">
      <c r="A104" s="21">
        <v>124221</v>
      </c>
      <c r="B104" s="28" t="s">
        <v>187</v>
      </c>
      <c r="C104" s="29" t="s">
        <v>116</v>
      </c>
      <c r="D104" s="24">
        <v>1794266</v>
      </c>
      <c r="E104" s="24">
        <v>0</v>
      </c>
      <c r="F104" s="24">
        <f t="shared" si="23"/>
        <v>1794266</v>
      </c>
      <c r="G104" s="24">
        <v>494.01</v>
      </c>
      <c r="H104" s="24">
        <v>494.01</v>
      </c>
      <c r="I104" s="25">
        <f t="shared" si="24"/>
        <v>-1793771.99</v>
      </c>
    </row>
    <row r="105" spans="1:9" ht="15" customHeight="1" x14ac:dyDescent="0.2">
      <c r="A105" s="21">
        <v>124222</v>
      </c>
      <c r="B105" s="28" t="s">
        <v>188</v>
      </c>
      <c r="C105" s="29" t="s">
        <v>118</v>
      </c>
      <c r="D105" s="24"/>
      <c r="E105" s="24"/>
      <c r="F105" s="24">
        <f t="shared" si="23"/>
        <v>0</v>
      </c>
      <c r="G105" s="24"/>
      <c r="H105" s="24"/>
      <c r="I105" s="25">
        <f t="shared" si="24"/>
        <v>0</v>
      </c>
    </row>
    <row r="106" spans="1:9" ht="15" customHeight="1" x14ac:dyDescent="0.2">
      <c r="A106" s="21">
        <v>124223</v>
      </c>
      <c r="B106" s="28" t="s">
        <v>189</v>
      </c>
      <c r="C106" s="29" t="s">
        <v>120</v>
      </c>
      <c r="D106" s="24"/>
      <c r="E106" s="24"/>
      <c r="F106" s="24">
        <f t="shared" si="23"/>
        <v>0</v>
      </c>
      <c r="G106" s="24"/>
      <c r="H106" s="24"/>
      <c r="I106" s="25">
        <f t="shared" si="24"/>
        <v>0</v>
      </c>
    </row>
    <row r="107" spans="1:9" ht="15" customHeight="1" x14ac:dyDescent="0.2">
      <c r="A107" s="21">
        <v>124224</v>
      </c>
      <c r="B107" s="28" t="s">
        <v>190</v>
      </c>
      <c r="C107" s="29" t="s">
        <v>122</v>
      </c>
      <c r="D107" s="24"/>
      <c r="E107" s="24"/>
      <c r="F107" s="24">
        <f t="shared" si="23"/>
        <v>0</v>
      </c>
      <c r="G107" s="24"/>
      <c r="H107" s="24"/>
      <c r="I107" s="25">
        <f t="shared" si="24"/>
        <v>0</v>
      </c>
    </row>
    <row r="108" spans="1:9" ht="15" customHeight="1" x14ac:dyDescent="0.2">
      <c r="A108" s="21">
        <v>12423</v>
      </c>
      <c r="B108" s="26" t="s">
        <v>191</v>
      </c>
      <c r="C108" s="27" t="s">
        <v>130</v>
      </c>
      <c r="D108" s="19"/>
      <c r="E108" s="19"/>
      <c r="F108" s="19">
        <f t="shared" si="23"/>
        <v>0</v>
      </c>
      <c r="G108" s="19"/>
      <c r="H108" s="19"/>
      <c r="I108" s="20">
        <f t="shared" si="24"/>
        <v>0</v>
      </c>
    </row>
    <row r="109" spans="1:9" ht="15" customHeight="1" x14ac:dyDescent="0.2">
      <c r="A109" s="21"/>
      <c r="B109" s="13" t="s">
        <v>192</v>
      </c>
      <c r="C109" s="14" t="s">
        <v>132</v>
      </c>
      <c r="D109" s="15">
        <f>SUM(D110:D112)</f>
        <v>0</v>
      </c>
      <c r="E109" s="15">
        <f t="shared" ref="E109:H109" si="33">SUM(E110:E112)</f>
        <v>0</v>
      </c>
      <c r="F109" s="15">
        <f t="shared" si="23"/>
        <v>0</v>
      </c>
      <c r="G109" s="15">
        <f t="shared" si="33"/>
        <v>0</v>
      </c>
      <c r="H109" s="15">
        <f t="shared" si="33"/>
        <v>0</v>
      </c>
      <c r="I109" s="16">
        <f t="shared" si="24"/>
        <v>0</v>
      </c>
    </row>
    <row r="110" spans="1:9" ht="15" customHeight="1" x14ac:dyDescent="0.2">
      <c r="A110" s="21">
        <v>12431</v>
      </c>
      <c r="B110" s="28" t="s">
        <v>193</v>
      </c>
      <c r="C110" s="29" t="s">
        <v>134</v>
      </c>
      <c r="D110" s="24"/>
      <c r="E110" s="24"/>
      <c r="F110" s="24">
        <f t="shared" si="23"/>
        <v>0</v>
      </c>
      <c r="G110" s="24"/>
      <c r="H110" s="24"/>
      <c r="I110" s="25">
        <f t="shared" si="24"/>
        <v>0</v>
      </c>
    </row>
    <row r="111" spans="1:9" ht="15" customHeight="1" x14ac:dyDescent="0.2">
      <c r="A111" s="21">
        <v>12432</v>
      </c>
      <c r="B111" s="22" t="s">
        <v>194</v>
      </c>
      <c r="C111" s="23" t="s">
        <v>136</v>
      </c>
      <c r="D111" s="24"/>
      <c r="E111" s="24"/>
      <c r="F111" s="24">
        <f t="shared" si="23"/>
        <v>0</v>
      </c>
      <c r="G111" s="24"/>
      <c r="H111" s="24"/>
      <c r="I111" s="25">
        <f t="shared" si="24"/>
        <v>0</v>
      </c>
    </row>
    <row r="112" spans="1:9" ht="15" customHeight="1" x14ac:dyDescent="0.2">
      <c r="A112" s="21">
        <v>12433</v>
      </c>
      <c r="B112" s="22" t="s">
        <v>195</v>
      </c>
      <c r="C112" s="23" t="s">
        <v>138</v>
      </c>
      <c r="D112" s="24"/>
      <c r="E112" s="24"/>
      <c r="F112" s="24">
        <f t="shared" si="23"/>
        <v>0</v>
      </c>
      <c r="G112" s="24"/>
      <c r="H112" s="24"/>
      <c r="I112" s="25">
        <f t="shared" si="24"/>
        <v>0</v>
      </c>
    </row>
    <row r="113" spans="1:10" ht="15" customHeight="1" x14ac:dyDescent="0.2">
      <c r="A113" s="8"/>
      <c r="B113" s="13" t="s">
        <v>196</v>
      </c>
      <c r="C113" s="14" t="s">
        <v>197</v>
      </c>
      <c r="D113" s="15">
        <f>SUM(D114:D117)</f>
        <v>0</v>
      </c>
      <c r="E113" s="15">
        <f t="shared" ref="E113:H113" si="34">SUM(E114:E117)</f>
        <v>0</v>
      </c>
      <c r="F113" s="15">
        <f t="shared" si="23"/>
        <v>0</v>
      </c>
      <c r="G113" s="15">
        <f t="shared" si="34"/>
        <v>0</v>
      </c>
      <c r="H113" s="15">
        <f t="shared" si="34"/>
        <v>0</v>
      </c>
      <c r="I113" s="16">
        <f t="shared" si="24"/>
        <v>0</v>
      </c>
    </row>
    <row r="114" spans="1:10" ht="15" customHeight="1" x14ac:dyDescent="0.2">
      <c r="A114" s="21">
        <v>1251</v>
      </c>
      <c r="B114" s="22" t="s">
        <v>198</v>
      </c>
      <c r="C114" s="23" t="s">
        <v>199</v>
      </c>
      <c r="D114" s="24"/>
      <c r="E114" s="24"/>
      <c r="F114" s="24">
        <f t="shared" si="23"/>
        <v>0</v>
      </c>
      <c r="G114" s="24"/>
      <c r="H114" s="24"/>
      <c r="I114" s="25">
        <f t="shared" si="24"/>
        <v>0</v>
      </c>
    </row>
    <row r="115" spans="1:10" ht="15" customHeight="1" x14ac:dyDescent="0.2">
      <c r="A115" s="21">
        <v>1252</v>
      </c>
      <c r="B115" s="22" t="s">
        <v>200</v>
      </c>
      <c r="C115" s="23" t="s">
        <v>201</v>
      </c>
      <c r="D115" s="24"/>
      <c r="E115" s="24"/>
      <c r="F115" s="24">
        <f t="shared" si="23"/>
        <v>0</v>
      </c>
      <c r="G115" s="24"/>
      <c r="H115" s="24"/>
      <c r="I115" s="25">
        <f t="shared" si="24"/>
        <v>0</v>
      </c>
    </row>
    <row r="116" spans="1:10" ht="15" customHeight="1" x14ac:dyDescent="0.2">
      <c r="A116" s="21">
        <v>1253</v>
      </c>
      <c r="B116" s="22" t="s">
        <v>202</v>
      </c>
      <c r="C116" s="23" t="s">
        <v>203</v>
      </c>
      <c r="D116" s="24"/>
      <c r="E116" s="24"/>
      <c r="F116" s="24">
        <f t="shared" si="23"/>
        <v>0</v>
      </c>
      <c r="G116" s="24"/>
      <c r="H116" s="24"/>
      <c r="I116" s="25">
        <f t="shared" si="24"/>
        <v>0</v>
      </c>
    </row>
    <row r="117" spans="1:10" ht="15" customHeight="1" x14ac:dyDescent="0.2">
      <c r="A117" s="21">
        <v>1254</v>
      </c>
      <c r="B117" s="22" t="s">
        <v>204</v>
      </c>
      <c r="C117" s="23" t="s">
        <v>205</v>
      </c>
      <c r="D117" s="24"/>
      <c r="E117" s="24"/>
      <c r="F117" s="24">
        <f t="shared" si="23"/>
        <v>0</v>
      </c>
      <c r="G117" s="24"/>
      <c r="H117" s="24"/>
      <c r="I117" s="25">
        <f t="shared" si="24"/>
        <v>0</v>
      </c>
    </row>
    <row r="118" spans="1:10" ht="15" customHeight="1" x14ac:dyDescent="0.2">
      <c r="A118" s="21"/>
      <c r="B118" s="32"/>
      <c r="C118" s="23"/>
      <c r="D118" s="33"/>
      <c r="E118" s="33"/>
      <c r="F118" s="24">
        <f t="shared" si="23"/>
        <v>0</v>
      </c>
      <c r="G118" s="24"/>
      <c r="H118" s="24"/>
      <c r="I118" s="25">
        <f t="shared" si="24"/>
        <v>0</v>
      </c>
    </row>
    <row r="119" spans="1:10" ht="15" customHeight="1" x14ac:dyDescent="0.2">
      <c r="B119" s="34"/>
      <c r="C119" s="10" t="s">
        <v>206</v>
      </c>
      <c r="D119" s="35">
        <f>+D10+D77</f>
        <v>15610818915.970001</v>
      </c>
      <c r="E119" s="35">
        <f t="shared" ref="E119:H119" si="35">+E10+E77</f>
        <v>440031365.80000001</v>
      </c>
      <c r="F119" s="35">
        <f t="shared" si="23"/>
        <v>16050850281.77</v>
      </c>
      <c r="G119" s="35">
        <f t="shared" si="35"/>
        <v>4089552366.46</v>
      </c>
      <c r="H119" s="35">
        <f t="shared" si="35"/>
        <v>4084019517.6600003</v>
      </c>
      <c r="I119" s="35">
        <f t="shared" si="24"/>
        <v>-11526799398.310001</v>
      </c>
    </row>
    <row r="120" spans="1:10" ht="25.7" customHeight="1" x14ac:dyDescent="0.2">
      <c r="B120" s="247" t="s">
        <v>207</v>
      </c>
      <c r="C120" s="247"/>
      <c r="D120" s="247"/>
      <c r="E120" s="247"/>
      <c r="F120" s="247"/>
      <c r="G120" s="247"/>
      <c r="H120" s="247"/>
      <c r="I120" s="247"/>
    </row>
    <row r="121" spans="1:10" x14ac:dyDescent="0.2">
      <c r="B121" s="36" t="s">
        <v>208</v>
      </c>
      <c r="C121" s="37"/>
      <c r="D121" s="37"/>
      <c r="E121" s="37"/>
      <c r="F121" s="37"/>
      <c r="G121" s="37"/>
      <c r="H121" s="37"/>
    </row>
    <row r="122" spans="1:10" x14ac:dyDescent="0.2">
      <c r="B122" s="37"/>
      <c r="C122" s="38"/>
      <c r="D122" s="38"/>
      <c r="E122" s="38"/>
      <c r="F122" s="38"/>
      <c r="G122" s="38"/>
      <c r="H122" s="38"/>
    </row>
    <row r="123" spans="1:10" x14ac:dyDescent="0.2">
      <c r="D123" s="39"/>
      <c r="E123" s="39"/>
      <c r="F123" s="39"/>
      <c r="G123" s="39"/>
      <c r="H123" s="39"/>
      <c r="I123" s="39"/>
      <c r="J123" s="39"/>
    </row>
  </sheetData>
  <mergeCells count="8">
    <mergeCell ref="B120:I120"/>
    <mergeCell ref="B1:I1"/>
    <mergeCell ref="B2:I2"/>
    <mergeCell ref="B3:I3"/>
    <mergeCell ref="B7:B8"/>
    <mergeCell ref="C7:C8"/>
    <mergeCell ref="D7:H7"/>
    <mergeCell ref="I7:I8"/>
  </mergeCells>
  <pageMargins left="0.70866141732283472" right="0.70866141732283472" top="0.74803149606299213" bottom="0.74803149606299213" header="0.31496062992125984" footer="0.31496062992125984"/>
  <pageSetup scale="56" fitToHeight="2"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E16DC-B5B3-4FB4-B7B2-7479C4066A52}">
  <sheetPr>
    <tabColor rgb="FF00B050"/>
    <pageSetUpPr fitToPage="1"/>
  </sheetPr>
  <dimension ref="A1:P104"/>
  <sheetViews>
    <sheetView showGridLines="0" tabSelected="1" topLeftCell="A22" workbookViewId="0">
      <selection activeCell="M44" sqref="B44:M44"/>
    </sheetView>
  </sheetViews>
  <sheetFormatPr baseColWidth="10" defaultRowHeight="12.75" x14ac:dyDescent="0.2"/>
  <cols>
    <col min="1" max="1" width="2.140625" style="96" customWidth="1"/>
    <col min="2" max="2" width="12.7109375" style="95" customWidth="1"/>
    <col min="3" max="3" width="1.5703125" style="95" customWidth="1"/>
    <col min="4" max="4" width="44" style="95" customWidth="1"/>
    <col min="5" max="5" width="13.42578125" style="95" customWidth="1"/>
    <col min="6" max="6" width="37.85546875" style="95" customWidth="1"/>
    <col min="7" max="7" width="12.5703125" style="95" customWidth="1"/>
    <col min="8" max="8" width="12.7109375" style="95" customWidth="1"/>
    <col min="9" max="9" width="13.42578125" style="95" bestFit="1" customWidth="1"/>
    <col min="10" max="11" width="12.85546875" style="95" customWidth="1"/>
    <col min="12" max="13" width="15" style="95" customWidth="1"/>
    <col min="14" max="15" width="11.7109375" style="95" bestFit="1" customWidth="1"/>
    <col min="16" max="16" width="10.140625" style="96" bestFit="1" customWidth="1"/>
    <col min="17" max="17" width="10.140625" style="95" bestFit="1" customWidth="1"/>
    <col min="18" max="18" width="13.42578125" style="95" bestFit="1" customWidth="1"/>
    <col min="19" max="256" width="11.42578125" style="95"/>
    <col min="257" max="257" width="2.140625" style="95" customWidth="1"/>
    <col min="258" max="258" width="3.7109375" style="95" customWidth="1"/>
    <col min="259" max="259" width="1.5703125" style="95" customWidth="1"/>
    <col min="260" max="260" width="17.85546875" style="95" customWidth="1"/>
    <col min="261" max="261" width="12.7109375" style="95" customWidth="1"/>
    <col min="262" max="262" width="27.140625" style="95" customWidth="1"/>
    <col min="263" max="263" width="12.42578125" style="95" customWidth="1"/>
    <col min="264" max="264" width="15.28515625" style="95" customWidth="1"/>
    <col min="265" max="265" width="16.140625" style="95" customWidth="1"/>
    <col min="266" max="267" width="15.85546875" style="95" customWidth="1"/>
    <col min="268" max="268" width="14.5703125" style="95" bestFit="1" customWidth="1"/>
    <col min="269" max="269" width="14.5703125" style="95" customWidth="1"/>
    <col min="270" max="270" width="14.5703125" style="95" bestFit="1" customWidth="1"/>
    <col min="271" max="271" width="15.85546875" style="95" customWidth="1"/>
    <col min="272" max="272" width="14.5703125" style="95" customWidth="1"/>
    <col min="273" max="273" width="14" style="95" customWidth="1"/>
    <col min="274" max="274" width="13.42578125" style="95" bestFit="1" customWidth="1"/>
    <col min="275" max="512" width="11.42578125" style="95"/>
    <col min="513" max="513" width="2.140625" style="95" customWidth="1"/>
    <col min="514" max="514" width="3.7109375" style="95" customWidth="1"/>
    <col min="515" max="515" width="1.5703125" style="95" customWidth="1"/>
    <col min="516" max="516" width="17.85546875" style="95" customWidth="1"/>
    <col min="517" max="517" width="12.7109375" style="95" customWidth="1"/>
    <col min="518" max="518" width="27.140625" style="95" customWidth="1"/>
    <col min="519" max="519" width="12.42578125" style="95" customWidth="1"/>
    <col min="520" max="520" width="15.28515625" style="95" customWidth="1"/>
    <col min="521" max="521" width="16.140625" style="95" customWidth="1"/>
    <col min="522" max="523" width="15.85546875" style="95" customWidth="1"/>
    <col min="524" max="524" width="14.5703125" style="95" bestFit="1" customWidth="1"/>
    <col min="525" max="525" width="14.5703125" style="95" customWidth="1"/>
    <col min="526" max="526" width="14.5703125" style="95" bestFit="1" customWidth="1"/>
    <col min="527" max="527" width="15.85546875" style="95" customWidth="1"/>
    <col min="528" max="528" width="14.5703125" style="95" customWidth="1"/>
    <col min="529" max="529" width="14" style="95" customWidth="1"/>
    <col min="530" max="530" width="13.42578125" style="95" bestFit="1" customWidth="1"/>
    <col min="531" max="768" width="11.42578125" style="95"/>
    <col min="769" max="769" width="2.140625" style="95" customWidth="1"/>
    <col min="770" max="770" width="3.7109375" style="95" customWidth="1"/>
    <col min="771" max="771" width="1.5703125" style="95" customWidth="1"/>
    <col min="772" max="772" width="17.85546875" style="95" customWidth="1"/>
    <col min="773" max="773" width="12.7109375" style="95" customWidth="1"/>
    <col min="774" max="774" width="27.140625" style="95" customWidth="1"/>
    <col min="775" max="775" width="12.42578125" style="95" customWidth="1"/>
    <col min="776" max="776" width="15.28515625" style="95" customWidth="1"/>
    <col min="777" max="777" width="16.140625" style="95" customWidth="1"/>
    <col min="778" max="779" width="15.85546875" style="95" customWidth="1"/>
    <col min="780" max="780" width="14.5703125" style="95" bestFit="1" customWidth="1"/>
    <col min="781" max="781" width="14.5703125" style="95" customWidth="1"/>
    <col min="782" max="782" width="14.5703125" style="95" bestFit="1" customWidth="1"/>
    <col min="783" max="783" width="15.85546875" style="95" customWidth="1"/>
    <col min="784" max="784" width="14.5703125" style="95" customWidth="1"/>
    <col min="785" max="785" width="14" style="95" customWidth="1"/>
    <col min="786" max="786" width="13.42578125" style="95" bestFit="1" customWidth="1"/>
    <col min="787" max="1024" width="11.42578125" style="95"/>
    <col min="1025" max="1025" width="2.140625" style="95" customWidth="1"/>
    <col min="1026" max="1026" width="3.7109375" style="95" customWidth="1"/>
    <col min="1027" max="1027" width="1.5703125" style="95" customWidth="1"/>
    <col min="1028" max="1028" width="17.85546875" style="95" customWidth="1"/>
    <col min="1029" max="1029" width="12.7109375" style="95" customWidth="1"/>
    <col min="1030" max="1030" width="27.140625" style="95" customWidth="1"/>
    <col min="1031" max="1031" width="12.42578125" style="95" customWidth="1"/>
    <col min="1032" max="1032" width="15.28515625" style="95" customWidth="1"/>
    <col min="1033" max="1033" width="16.140625" style="95" customWidth="1"/>
    <col min="1034" max="1035" width="15.85546875" style="95" customWidth="1"/>
    <col min="1036" max="1036" width="14.5703125" style="95" bestFit="1" customWidth="1"/>
    <col min="1037" max="1037" width="14.5703125" style="95" customWidth="1"/>
    <col min="1038" max="1038" width="14.5703125" style="95" bestFit="1" customWidth="1"/>
    <col min="1039" max="1039" width="15.85546875" style="95" customWidth="1"/>
    <col min="1040" max="1040" width="14.5703125" style="95" customWidth="1"/>
    <col min="1041" max="1041" width="14" style="95" customWidth="1"/>
    <col min="1042" max="1042" width="13.42578125" style="95" bestFit="1" customWidth="1"/>
    <col min="1043" max="1280" width="11.42578125" style="95"/>
    <col min="1281" max="1281" width="2.140625" style="95" customWidth="1"/>
    <col min="1282" max="1282" width="3.7109375" style="95" customWidth="1"/>
    <col min="1283" max="1283" width="1.5703125" style="95" customWidth="1"/>
    <col min="1284" max="1284" width="17.85546875" style="95" customWidth="1"/>
    <col min="1285" max="1285" width="12.7109375" style="95" customWidth="1"/>
    <col min="1286" max="1286" width="27.140625" style="95" customWidth="1"/>
    <col min="1287" max="1287" width="12.42578125" style="95" customWidth="1"/>
    <col min="1288" max="1288" width="15.28515625" style="95" customWidth="1"/>
    <col min="1289" max="1289" width="16.140625" style="95" customWidth="1"/>
    <col min="1290" max="1291" width="15.85546875" style="95" customWidth="1"/>
    <col min="1292" max="1292" width="14.5703125" style="95" bestFit="1" customWidth="1"/>
    <col min="1293" max="1293" width="14.5703125" style="95" customWidth="1"/>
    <col min="1294" max="1294" width="14.5703125" style="95" bestFit="1" customWidth="1"/>
    <col min="1295" max="1295" width="15.85546875" style="95" customWidth="1"/>
    <col min="1296" max="1296" width="14.5703125" style="95" customWidth="1"/>
    <col min="1297" max="1297" width="14" style="95" customWidth="1"/>
    <col min="1298" max="1298" width="13.42578125" style="95" bestFit="1" customWidth="1"/>
    <col min="1299" max="1536" width="11.42578125" style="95"/>
    <col min="1537" max="1537" width="2.140625" style="95" customWidth="1"/>
    <col min="1538" max="1538" width="3.7109375" style="95" customWidth="1"/>
    <col min="1539" max="1539" width="1.5703125" style="95" customWidth="1"/>
    <col min="1540" max="1540" width="17.85546875" style="95" customWidth="1"/>
    <col min="1541" max="1541" width="12.7109375" style="95" customWidth="1"/>
    <col min="1542" max="1542" width="27.140625" style="95" customWidth="1"/>
    <col min="1543" max="1543" width="12.42578125" style="95" customWidth="1"/>
    <col min="1544" max="1544" width="15.28515625" style="95" customWidth="1"/>
    <col min="1545" max="1545" width="16.140625" style="95" customWidth="1"/>
    <col min="1546" max="1547" width="15.85546875" style="95" customWidth="1"/>
    <col min="1548" max="1548" width="14.5703125" style="95" bestFit="1" customWidth="1"/>
    <col min="1549" max="1549" width="14.5703125" style="95" customWidth="1"/>
    <col min="1550" max="1550" width="14.5703125" style="95" bestFit="1" customWidth="1"/>
    <col min="1551" max="1551" width="15.85546875" style="95" customWidth="1"/>
    <col min="1552" max="1552" width="14.5703125" style="95" customWidth="1"/>
    <col min="1553" max="1553" width="14" style="95" customWidth="1"/>
    <col min="1554" max="1554" width="13.42578125" style="95" bestFit="1" customWidth="1"/>
    <col min="1555" max="1792" width="11.42578125" style="95"/>
    <col min="1793" max="1793" width="2.140625" style="95" customWidth="1"/>
    <col min="1794" max="1794" width="3.7109375" style="95" customWidth="1"/>
    <col min="1795" max="1795" width="1.5703125" style="95" customWidth="1"/>
    <col min="1796" max="1796" width="17.85546875" style="95" customWidth="1"/>
    <col min="1797" max="1797" width="12.7109375" style="95" customWidth="1"/>
    <col min="1798" max="1798" width="27.140625" style="95" customWidth="1"/>
    <col min="1799" max="1799" width="12.42578125" style="95" customWidth="1"/>
    <col min="1800" max="1800" width="15.28515625" style="95" customWidth="1"/>
    <col min="1801" max="1801" width="16.140625" style="95" customWidth="1"/>
    <col min="1802" max="1803" width="15.85546875" style="95" customWidth="1"/>
    <col min="1804" max="1804" width="14.5703125" style="95" bestFit="1" customWidth="1"/>
    <col min="1805" max="1805" width="14.5703125" style="95" customWidth="1"/>
    <col min="1806" max="1806" width="14.5703125" style="95" bestFit="1" customWidth="1"/>
    <col min="1807" max="1807" width="15.85546875" style="95" customWidth="1"/>
    <col min="1808" max="1808" width="14.5703125" style="95" customWidth="1"/>
    <col min="1809" max="1809" width="14" style="95" customWidth="1"/>
    <col min="1810" max="1810" width="13.42578125" style="95" bestFit="1" customWidth="1"/>
    <col min="1811" max="2048" width="11.42578125" style="95"/>
    <col min="2049" max="2049" width="2.140625" style="95" customWidth="1"/>
    <col min="2050" max="2050" width="3.7109375" style="95" customWidth="1"/>
    <col min="2051" max="2051" width="1.5703125" style="95" customWidth="1"/>
    <col min="2052" max="2052" width="17.85546875" style="95" customWidth="1"/>
    <col min="2053" max="2053" width="12.7109375" style="95" customWidth="1"/>
    <col min="2054" max="2054" width="27.140625" style="95" customWidth="1"/>
    <col min="2055" max="2055" width="12.42578125" style="95" customWidth="1"/>
    <col min="2056" max="2056" width="15.28515625" style="95" customWidth="1"/>
    <col min="2057" max="2057" width="16.140625" style="95" customWidth="1"/>
    <col min="2058" max="2059" width="15.85546875" style="95" customWidth="1"/>
    <col min="2060" max="2060" width="14.5703125" style="95" bestFit="1" customWidth="1"/>
    <col min="2061" max="2061" width="14.5703125" style="95" customWidth="1"/>
    <col min="2062" max="2062" width="14.5703125" style="95" bestFit="1" customWidth="1"/>
    <col min="2063" max="2063" width="15.85546875" style="95" customWidth="1"/>
    <col min="2064" max="2064" width="14.5703125" style="95" customWidth="1"/>
    <col min="2065" max="2065" width="14" style="95" customWidth="1"/>
    <col min="2066" max="2066" width="13.42578125" style="95" bestFit="1" customWidth="1"/>
    <col min="2067" max="2304" width="11.42578125" style="95"/>
    <col min="2305" max="2305" width="2.140625" style="95" customWidth="1"/>
    <col min="2306" max="2306" width="3.7109375" style="95" customWidth="1"/>
    <col min="2307" max="2307" width="1.5703125" style="95" customWidth="1"/>
    <col min="2308" max="2308" width="17.85546875" style="95" customWidth="1"/>
    <col min="2309" max="2309" width="12.7109375" style="95" customWidth="1"/>
    <col min="2310" max="2310" width="27.140625" style="95" customWidth="1"/>
    <col min="2311" max="2311" width="12.42578125" style="95" customWidth="1"/>
    <col min="2312" max="2312" width="15.28515625" style="95" customWidth="1"/>
    <col min="2313" max="2313" width="16.140625" style="95" customWidth="1"/>
    <col min="2314" max="2315" width="15.85546875" style="95" customWidth="1"/>
    <col min="2316" max="2316" width="14.5703125" style="95" bestFit="1" customWidth="1"/>
    <col min="2317" max="2317" width="14.5703125" style="95" customWidth="1"/>
    <col min="2318" max="2318" width="14.5703125" style="95" bestFit="1" customWidth="1"/>
    <col min="2319" max="2319" width="15.85546875" style="95" customWidth="1"/>
    <col min="2320" max="2320" width="14.5703125" style="95" customWidth="1"/>
    <col min="2321" max="2321" width="14" style="95" customWidth="1"/>
    <col min="2322" max="2322" width="13.42578125" style="95" bestFit="1" customWidth="1"/>
    <col min="2323" max="2560" width="11.42578125" style="95"/>
    <col min="2561" max="2561" width="2.140625" style="95" customWidth="1"/>
    <col min="2562" max="2562" width="3.7109375" style="95" customWidth="1"/>
    <col min="2563" max="2563" width="1.5703125" style="95" customWidth="1"/>
    <col min="2564" max="2564" width="17.85546875" style="95" customWidth="1"/>
    <col min="2565" max="2565" width="12.7109375" style="95" customWidth="1"/>
    <col min="2566" max="2566" width="27.140625" style="95" customWidth="1"/>
    <col min="2567" max="2567" width="12.42578125" style="95" customWidth="1"/>
    <col min="2568" max="2568" width="15.28515625" style="95" customWidth="1"/>
    <col min="2569" max="2569" width="16.140625" style="95" customWidth="1"/>
    <col min="2570" max="2571" width="15.85546875" style="95" customWidth="1"/>
    <col min="2572" max="2572" width="14.5703125" style="95" bestFit="1" customWidth="1"/>
    <col min="2573" max="2573" width="14.5703125" style="95" customWidth="1"/>
    <col min="2574" max="2574" width="14.5703125" style="95" bestFit="1" customWidth="1"/>
    <col min="2575" max="2575" width="15.85546875" style="95" customWidth="1"/>
    <col min="2576" max="2576" width="14.5703125" style="95" customWidth="1"/>
    <col min="2577" max="2577" width="14" style="95" customWidth="1"/>
    <col min="2578" max="2578" width="13.42578125" style="95" bestFit="1" customWidth="1"/>
    <col min="2579" max="2816" width="11.42578125" style="95"/>
    <col min="2817" max="2817" width="2.140625" style="95" customWidth="1"/>
    <col min="2818" max="2818" width="3.7109375" style="95" customWidth="1"/>
    <col min="2819" max="2819" width="1.5703125" style="95" customWidth="1"/>
    <col min="2820" max="2820" width="17.85546875" style="95" customWidth="1"/>
    <col min="2821" max="2821" width="12.7109375" style="95" customWidth="1"/>
    <col min="2822" max="2822" width="27.140625" style="95" customWidth="1"/>
    <col min="2823" max="2823" width="12.42578125" style="95" customWidth="1"/>
    <col min="2824" max="2824" width="15.28515625" style="95" customWidth="1"/>
    <col min="2825" max="2825" width="16.140625" style="95" customWidth="1"/>
    <col min="2826" max="2827" width="15.85546875" style="95" customWidth="1"/>
    <col min="2828" max="2828" width="14.5703125" style="95" bestFit="1" customWidth="1"/>
    <col min="2829" max="2829" width="14.5703125" style="95" customWidth="1"/>
    <col min="2830" max="2830" width="14.5703125" style="95" bestFit="1" customWidth="1"/>
    <col min="2831" max="2831" width="15.85546875" style="95" customWidth="1"/>
    <col min="2832" max="2832" width="14.5703125" style="95" customWidth="1"/>
    <col min="2833" max="2833" width="14" style="95" customWidth="1"/>
    <col min="2834" max="2834" width="13.42578125" style="95" bestFit="1" customWidth="1"/>
    <col min="2835" max="3072" width="11.42578125" style="95"/>
    <col min="3073" max="3073" width="2.140625" style="95" customWidth="1"/>
    <col min="3074" max="3074" width="3.7109375" style="95" customWidth="1"/>
    <col min="3075" max="3075" width="1.5703125" style="95" customWidth="1"/>
    <col min="3076" max="3076" width="17.85546875" style="95" customWidth="1"/>
    <col min="3077" max="3077" width="12.7109375" style="95" customWidth="1"/>
    <col min="3078" max="3078" width="27.140625" style="95" customWidth="1"/>
    <col min="3079" max="3079" width="12.42578125" style="95" customWidth="1"/>
    <col min="3080" max="3080" width="15.28515625" style="95" customWidth="1"/>
    <col min="3081" max="3081" width="16.140625" style="95" customWidth="1"/>
    <col min="3082" max="3083" width="15.85546875" style="95" customWidth="1"/>
    <col min="3084" max="3084" width="14.5703125" style="95" bestFit="1" customWidth="1"/>
    <col min="3085" max="3085" width="14.5703125" style="95" customWidth="1"/>
    <col min="3086" max="3086" width="14.5703125" style="95" bestFit="1" customWidth="1"/>
    <col min="3087" max="3087" width="15.85546875" style="95" customWidth="1"/>
    <col min="3088" max="3088" width="14.5703125" style="95" customWidth="1"/>
    <col min="3089" max="3089" width="14" style="95" customWidth="1"/>
    <col min="3090" max="3090" width="13.42578125" style="95" bestFit="1" customWidth="1"/>
    <col min="3091" max="3328" width="11.42578125" style="95"/>
    <col min="3329" max="3329" width="2.140625" style="95" customWidth="1"/>
    <col min="3330" max="3330" width="3.7109375" style="95" customWidth="1"/>
    <col min="3331" max="3331" width="1.5703125" style="95" customWidth="1"/>
    <col min="3332" max="3332" width="17.85546875" style="95" customWidth="1"/>
    <col min="3333" max="3333" width="12.7109375" style="95" customWidth="1"/>
    <col min="3334" max="3334" width="27.140625" style="95" customWidth="1"/>
    <col min="3335" max="3335" width="12.42578125" style="95" customWidth="1"/>
    <col min="3336" max="3336" width="15.28515625" style="95" customWidth="1"/>
    <col min="3337" max="3337" width="16.140625" style="95" customWidth="1"/>
    <col min="3338" max="3339" width="15.85546875" style="95" customWidth="1"/>
    <col min="3340" max="3340" width="14.5703125" style="95" bestFit="1" customWidth="1"/>
    <col min="3341" max="3341" width="14.5703125" style="95" customWidth="1"/>
    <col min="3342" max="3342" width="14.5703125" style="95" bestFit="1" customWidth="1"/>
    <col min="3343" max="3343" width="15.85546875" style="95" customWidth="1"/>
    <col min="3344" max="3344" width="14.5703125" style="95" customWidth="1"/>
    <col min="3345" max="3345" width="14" style="95" customWidth="1"/>
    <col min="3346" max="3346" width="13.42578125" style="95" bestFit="1" customWidth="1"/>
    <col min="3347" max="3584" width="11.42578125" style="95"/>
    <col min="3585" max="3585" width="2.140625" style="95" customWidth="1"/>
    <col min="3586" max="3586" width="3.7109375" style="95" customWidth="1"/>
    <col min="3587" max="3587" width="1.5703125" style="95" customWidth="1"/>
    <col min="3588" max="3588" width="17.85546875" style="95" customWidth="1"/>
    <col min="3589" max="3589" width="12.7109375" style="95" customWidth="1"/>
    <col min="3590" max="3590" width="27.140625" style="95" customWidth="1"/>
    <col min="3591" max="3591" width="12.42578125" style="95" customWidth="1"/>
    <col min="3592" max="3592" width="15.28515625" style="95" customWidth="1"/>
    <col min="3593" max="3593" width="16.140625" style="95" customWidth="1"/>
    <col min="3594" max="3595" width="15.85546875" style="95" customWidth="1"/>
    <col min="3596" max="3596" width="14.5703125" style="95" bestFit="1" customWidth="1"/>
    <col min="3597" max="3597" width="14.5703125" style="95" customWidth="1"/>
    <col min="3598" max="3598" width="14.5703125" style="95" bestFit="1" customWidth="1"/>
    <col min="3599" max="3599" width="15.85546875" style="95" customWidth="1"/>
    <col min="3600" max="3600" width="14.5703125" style="95" customWidth="1"/>
    <col min="3601" max="3601" width="14" style="95" customWidth="1"/>
    <col min="3602" max="3602" width="13.42578125" style="95" bestFit="1" customWidth="1"/>
    <col min="3603" max="3840" width="11.42578125" style="95"/>
    <col min="3841" max="3841" width="2.140625" style="95" customWidth="1"/>
    <col min="3842" max="3842" width="3.7109375" style="95" customWidth="1"/>
    <col min="3843" max="3843" width="1.5703125" style="95" customWidth="1"/>
    <col min="3844" max="3844" width="17.85546875" style="95" customWidth="1"/>
    <col min="3845" max="3845" width="12.7109375" style="95" customWidth="1"/>
    <col min="3846" max="3846" width="27.140625" style="95" customWidth="1"/>
    <col min="3847" max="3847" width="12.42578125" style="95" customWidth="1"/>
    <col min="3848" max="3848" width="15.28515625" style="95" customWidth="1"/>
    <col min="3849" max="3849" width="16.140625" style="95" customWidth="1"/>
    <col min="3850" max="3851" width="15.85546875" style="95" customWidth="1"/>
    <col min="3852" max="3852" width="14.5703125" style="95" bestFit="1" customWidth="1"/>
    <col min="3853" max="3853" width="14.5703125" style="95" customWidth="1"/>
    <col min="3854" max="3854" width="14.5703125" style="95" bestFit="1" customWidth="1"/>
    <col min="3855" max="3855" width="15.85546875" style="95" customWidth="1"/>
    <col min="3856" max="3856" width="14.5703125" style="95" customWidth="1"/>
    <col min="3857" max="3857" width="14" style="95" customWidth="1"/>
    <col min="3858" max="3858" width="13.42578125" style="95" bestFit="1" customWidth="1"/>
    <col min="3859" max="4096" width="11.42578125" style="95"/>
    <col min="4097" max="4097" width="2.140625" style="95" customWidth="1"/>
    <col min="4098" max="4098" width="3.7109375" style="95" customWidth="1"/>
    <col min="4099" max="4099" width="1.5703125" style="95" customWidth="1"/>
    <col min="4100" max="4100" width="17.85546875" style="95" customWidth="1"/>
    <col min="4101" max="4101" width="12.7109375" style="95" customWidth="1"/>
    <col min="4102" max="4102" width="27.140625" style="95" customWidth="1"/>
    <col min="4103" max="4103" width="12.42578125" style="95" customWidth="1"/>
    <col min="4104" max="4104" width="15.28515625" style="95" customWidth="1"/>
    <col min="4105" max="4105" width="16.140625" style="95" customWidth="1"/>
    <col min="4106" max="4107" width="15.85546875" style="95" customWidth="1"/>
    <col min="4108" max="4108" width="14.5703125" style="95" bestFit="1" customWidth="1"/>
    <col min="4109" max="4109" width="14.5703125" style="95" customWidth="1"/>
    <col min="4110" max="4110" width="14.5703125" style="95" bestFit="1" customWidth="1"/>
    <col min="4111" max="4111" width="15.85546875" style="95" customWidth="1"/>
    <col min="4112" max="4112" width="14.5703125" style="95" customWidth="1"/>
    <col min="4113" max="4113" width="14" style="95" customWidth="1"/>
    <col min="4114" max="4114" width="13.42578125" style="95" bestFit="1" customWidth="1"/>
    <col min="4115" max="4352" width="11.42578125" style="95"/>
    <col min="4353" max="4353" width="2.140625" style="95" customWidth="1"/>
    <col min="4354" max="4354" width="3.7109375" style="95" customWidth="1"/>
    <col min="4355" max="4355" width="1.5703125" style="95" customWidth="1"/>
    <col min="4356" max="4356" width="17.85546875" style="95" customWidth="1"/>
    <col min="4357" max="4357" width="12.7109375" style="95" customWidth="1"/>
    <col min="4358" max="4358" width="27.140625" style="95" customWidth="1"/>
    <col min="4359" max="4359" width="12.42578125" style="95" customWidth="1"/>
    <col min="4360" max="4360" width="15.28515625" style="95" customWidth="1"/>
    <col min="4361" max="4361" width="16.140625" style="95" customWidth="1"/>
    <col min="4362" max="4363" width="15.85546875" style="95" customWidth="1"/>
    <col min="4364" max="4364" width="14.5703125" style="95" bestFit="1" customWidth="1"/>
    <col min="4365" max="4365" width="14.5703125" style="95" customWidth="1"/>
    <col min="4366" max="4366" width="14.5703125" style="95" bestFit="1" customWidth="1"/>
    <col min="4367" max="4367" width="15.85546875" style="95" customWidth="1"/>
    <col min="4368" max="4368" width="14.5703125" style="95" customWidth="1"/>
    <col min="4369" max="4369" width="14" style="95" customWidth="1"/>
    <col min="4370" max="4370" width="13.42578125" style="95" bestFit="1" customWidth="1"/>
    <col min="4371" max="4608" width="11.42578125" style="95"/>
    <col min="4609" max="4609" width="2.140625" style="95" customWidth="1"/>
    <col min="4610" max="4610" width="3.7109375" style="95" customWidth="1"/>
    <col min="4611" max="4611" width="1.5703125" style="95" customWidth="1"/>
    <col min="4612" max="4612" width="17.85546875" style="95" customWidth="1"/>
    <col min="4613" max="4613" width="12.7109375" style="95" customWidth="1"/>
    <col min="4614" max="4614" width="27.140625" style="95" customWidth="1"/>
    <col min="4615" max="4615" width="12.42578125" style="95" customWidth="1"/>
    <col min="4616" max="4616" width="15.28515625" style="95" customWidth="1"/>
    <col min="4617" max="4617" width="16.140625" style="95" customWidth="1"/>
    <col min="4618" max="4619" width="15.85546875" style="95" customWidth="1"/>
    <col min="4620" max="4620" width="14.5703125" style="95" bestFit="1" customWidth="1"/>
    <col min="4621" max="4621" width="14.5703125" style="95" customWidth="1"/>
    <col min="4622" max="4622" width="14.5703125" style="95" bestFit="1" customWidth="1"/>
    <col min="4623" max="4623" width="15.85546875" style="95" customWidth="1"/>
    <col min="4624" max="4624" width="14.5703125" style="95" customWidth="1"/>
    <col min="4625" max="4625" width="14" style="95" customWidth="1"/>
    <col min="4626" max="4626" width="13.42578125" style="95" bestFit="1" customWidth="1"/>
    <col min="4627" max="4864" width="11.42578125" style="95"/>
    <col min="4865" max="4865" width="2.140625" style="95" customWidth="1"/>
    <col min="4866" max="4866" width="3.7109375" style="95" customWidth="1"/>
    <col min="4867" max="4867" width="1.5703125" style="95" customWidth="1"/>
    <col min="4868" max="4868" width="17.85546875" style="95" customWidth="1"/>
    <col min="4869" max="4869" width="12.7109375" style="95" customWidth="1"/>
    <col min="4870" max="4870" width="27.140625" style="95" customWidth="1"/>
    <col min="4871" max="4871" width="12.42578125" style="95" customWidth="1"/>
    <col min="4872" max="4872" width="15.28515625" style="95" customWidth="1"/>
    <col min="4873" max="4873" width="16.140625" style="95" customWidth="1"/>
    <col min="4874" max="4875" width="15.85546875" style="95" customWidth="1"/>
    <col min="4876" max="4876" width="14.5703125" style="95" bestFit="1" customWidth="1"/>
    <col min="4877" max="4877" width="14.5703125" style="95" customWidth="1"/>
    <col min="4878" max="4878" width="14.5703125" style="95" bestFit="1" customWidth="1"/>
    <col min="4879" max="4879" width="15.85546875" style="95" customWidth="1"/>
    <col min="4880" max="4880" width="14.5703125" style="95" customWidth="1"/>
    <col min="4881" max="4881" width="14" style="95" customWidth="1"/>
    <col min="4882" max="4882" width="13.42578125" style="95" bestFit="1" customWidth="1"/>
    <col min="4883" max="5120" width="11.42578125" style="95"/>
    <col min="5121" max="5121" width="2.140625" style="95" customWidth="1"/>
    <col min="5122" max="5122" width="3.7109375" style="95" customWidth="1"/>
    <col min="5123" max="5123" width="1.5703125" style="95" customWidth="1"/>
    <col min="5124" max="5124" width="17.85546875" style="95" customWidth="1"/>
    <col min="5125" max="5125" width="12.7109375" style="95" customWidth="1"/>
    <col min="5126" max="5126" width="27.140625" style="95" customWidth="1"/>
    <col min="5127" max="5127" width="12.42578125" style="95" customWidth="1"/>
    <col min="5128" max="5128" width="15.28515625" style="95" customWidth="1"/>
    <col min="5129" max="5129" width="16.140625" style="95" customWidth="1"/>
    <col min="5130" max="5131" width="15.85546875" style="95" customWidth="1"/>
    <col min="5132" max="5132" width="14.5703125" style="95" bestFit="1" customWidth="1"/>
    <col min="5133" max="5133" width="14.5703125" style="95" customWidth="1"/>
    <col min="5134" max="5134" width="14.5703125" style="95" bestFit="1" customWidth="1"/>
    <col min="5135" max="5135" width="15.85546875" style="95" customWidth="1"/>
    <col min="5136" max="5136" width="14.5703125" style="95" customWidth="1"/>
    <col min="5137" max="5137" width="14" style="95" customWidth="1"/>
    <col min="5138" max="5138" width="13.42578125" style="95" bestFit="1" customWidth="1"/>
    <col min="5139" max="5376" width="11.42578125" style="95"/>
    <col min="5377" max="5377" width="2.140625" style="95" customWidth="1"/>
    <col min="5378" max="5378" width="3.7109375" style="95" customWidth="1"/>
    <col min="5379" max="5379" width="1.5703125" style="95" customWidth="1"/>
    <col min="5380" max="5380" width="17.85546875" style="95" customWidth="1"/>
    <col min="5381" max="5381" width="12.7109375" style="95" customWidth="1"/>
    <col min="5382" max="5382" width="27.140625" style="95" customWidth="1"/>
    <col min="5383" max="5383" width="12.42578125" style="95" customWidth="1"/>
    <col min="5384" max="5384" width="15.28515625" style="95" customWidth="1"/>
    <col min="5385" max="5385" width="16.140625" style="95" customWidth="1"/>
    <col min="5386" max="5387" width="15.85546875" style="95" customWidth="1"/>
    <col min="5388" max="5388" width="14.5703125" style="95" bestFit="1" customWidth="1"/>
    <col min="5389" max="5389" width="14.5703125" style="95" customWidth="1"/>
    <col min="5390" max="5390" width="14.5703125" style="95" bestFit="1" customWidth="1"/>
    <col min="5391" max="5391" width="15.85546875" style="95" customWidth="1"/>
    <col min="5392" max="5392" width="14.5703125" style="95" customWidth="1"/>
    <col min="5393" max="5393" width="14" style="95" customWidth="1"/>
    <col min="5394" max="5394" width="13.42578125" style="95" bestFit="1" customWidth="1"/>
    <col min="5395" max="5632" width="11.42578125" style="95"/>
    <col min="5633" max="5633" width="2.140625" style="95" customWidth="1"/>
    <col min="5634" max="5634" width="3.7109375" style="95" customWidth="1"/>
    <col min="5635" max="5635" width="1.5703125" style="95" customWidth="1"/>
    <col min="5636" max="5636" width="17.85546875" style="95" customWidth="1"/>
    <col min="5637" max="5637" width="12.7109375" style="95" customWidth="1"/>
    <col min="5638" max="5638" width="27.140625" style="95" customWidth="1"/>
    <col min="5639" max="5639" width="12.42578125" style="95" customWidth="1"/>
    <col min="5640" max="5640" width="15.28515625" style="95" customWidth="1"/>
    <col min="5641" max="5641" width="16.140625" style="95" customWidth="1"/>
    <col min="5642" max="5643" width="15.85546875" style="95" customWidth="1"/>
    <col min="5644" max="5644" width="14.5703125" style="95" bestFit="1" customWidth="1"/>
    <col min="5645" max="5645" width="14.5703125" style="95" customWidth="1"/>
    <col min="5646" max="5646" width="14.5703125" style="95" bestFit="1" customWidth="1"/>
    <col min="5647" max="5647" width="15.85546875" style="95" customWidth="1"/>
    <col min="5648" max="5648" width="14.5703125" style="95" customWidth="1"/>
    <col min="5649" max="5649" width="14" style="95" customWidth="1"/>
    <col min="5650" max="5650" width="13.42578125" style="95" bestFit="1" customWidth="1"/>
    <col min="5651" max="5888" width="11.42578125" style="95"/>
    <col min="5889" max="5889" width="2.140625" style="95" customWidth="1"/>
    <col min="5890" max="5890" width="3.7109375" style="95" customWidth="1"/>
    <col min="5891" max="5891" width="1.5703125" style="95" customWidth="1"/>
    <col min="5892" max="5892" width="17.85546875" style="95" customWidth="1"/>
    <col min="5893" max="5893" width="12.7109375" style="95" customWidth="1"/>
    <col min="5894" max="5894" width="27.140625" style="95" customWidth="1"/>
    <col min="5895" max="5895" width="12.42578125" style="95" customWidth="1"/>
    <col min="5896" max="5896" width="15.28515625" style="95" customWidth="1"/>
    <col min="5897" max="5897" width="16.140625" style="95" customWidth="1"/>
    <col min="5898" max="5899" width="15.85546875" style="95" customWidth="1"/>
    <col min="5900" max="5900" width="14.5703125" style="95" bestFit="1" customWidth="1"/>
    <col min="5901" max="5901" width="14.5703125" style="95" customWidth="1"/>
    <col min="5902" max="5902" width="14.5703125" style="95" bestFit="1" customWidth="1"/>
    <col min="5903" max="5903" width="15.85546875" style="95" customWidth="1"/>
    <col min="5904" max="5904" width="14.5703125" style="95" customWidth="1"/>
    <col min="5905" max="5905" width="14" style="95" customWidth="1"/>
    <col min="5906" max="5906" width="13.42578125" style="95" bestFit="1" customWidth="1"/>
    <col min="5907" max="6144" width="11.42578125" style="95"/>
    <col min="6145" max="6145" width="2.140625" style="95" customWidth="1"/>
    <col min="6146" max="6146" width="3.7109375" style="95" customWidth="1"/>
    <col min="6147" max="6147" width="1.5703125" style="95" customWidth="1"/>
    <col min="6148" max="6148" width="17.85546875" style="95" customWidth="1"/>
    <col min="6149" max="6149" width="12.7109375" style="95" customWidth="1"/>
    <col min="6150" max="6150" width="27.140625" style="95" customWidth="1"/>
    <col min="6151" max="6151" width="12.42578125" style="95" customWidth="1"/>
    <col min="6152" max="6152" width="15.28515625" style="95" customWidth="1"/>
    <col min="6153" max="6153" width="16.140625" style="95" customWidth="1"/>
    <col min="6154" max="6155" width="15.85546875" style="95" customWidth="1"/>
    <col min="6156" max="6156" width="14.5703125" style="95" bestFit="1" customWidth="1"/>
    <col min="6157" max="6157" width="14.5703125" style="95" customWidth="1"/>
    <col min="6158" max="6158" width="14.5703125" style="95" bestFit="1" customWidth="1"/>
    <col min="6159" max="6159" width="15.85546875" style="95" customWidth="1"/>
    <col min="6160" max="6160" width="14.5703125" style="95" customWidth="1"/>
    <col min="6161" max="6161" width="14" style="95" customWidth="1"/>
    <col min="6162" max="6162" width="13.42578125" style="95" bestFit="1" customWidth="1"/>
    <col min="6163" max="6400" width="11.42578125" style="95"/>
    <col min="6401" max="6401" width="2.140625" style="95" customWidth="1"/>
    <col min="6402" max="6402" width="3.7109375" style="95" customWidth="1"/>
    <col min="6403" max="6403" width="1.5703125" style="95" customWidth="1"/>
    <col min="6404" max="6404" width="17.85546875" style="95" customWidth="1"/>
    <col min="6405" max="6405" width="12.7109375" style="95" customWidth="1"/>
    <col min="6406" max="6406" width="27.140625" style="95" customWidth="1"/>
    <col min="6407" max="6407" width="12.42578125" style="95" customWidth="1"/>
    <col min="6408" max="6408" width="15.28515625" style="95" customWidth="1"/>
    <col min="6409" max="6409" width="16.140625" style="95" customWidth="1"/>
    <col min="6410" max="6411" width="15.85546875" style="95" customWidth="1"/>
    <col min="6412" max="6412" width="14.5703125" style="95" bestFit="1" customWidth="1"/>
    <col min="6413" max="6413" width="14.5703125" style="95" customWidth="1"/>
    <col min="6414" max="6414" width="14.5703125" style="95" bestFit="1" customWidth="1"/>
    <col min="6415" max="6415" width="15.85546875" style="95" customWidth="1"/>
    <col min="6416" max="6416" width="14.5703125" style="95" customWidth="1"/>
    <col min="6417" max="6417" width="14" style="95" customWidth="1"/>
    <col min="6418" max="6418" width="13.42578125" style="95" bestFit="1" customWidth="1"/>
    <col min="6419" max="6656" width="11.42578125" style="95"/>
    <col min="6657" max="6657" width="2.140625" style="95" customWidth="1"/>
    <col min="6658" max="6658" width="3.7109375" style="95" customWidth="1"/>
    <col min="6659" max="6659" width="1.5703125" style="95" customWidth="1"/>
    <col min="6660" max="6660" width="17.85546875" style="95" customWidth="1"/>
    <col min="6661" max="6661" width="12.7109375" style="95" customWidth="1"/>
    <col min="6662" max="6662" width="27.140625" style="95" customWidth="1"/>
    <col min="6663" max="6663" width="12.42578125" style="95" customWidth="1"/>
    <col min="6664" max="6664" width="15.28515625" style="95" customWidth="1"/>
    <col min="6665" max="6665" width="16.140625" style="95" customWidth="1"/>
    <col min="6666" max="6667" width="15.85546875" style="95" customWidth="1"/>
    <col min="6668" max="6668" width="14.5703125" style="95" bestFit="1" customWidth="1"/>
    <col min="6669" max="6669" width="14.5703125" style="95" customWidth="1"/>
    <col min="6670" max="6670" width="14.5703125" style="95" bestFit="1" customWidth="1"/>
    <col min="6671" max="6671" width="15.85546875" style="95" customWidth="1"/>
    <col min="6672" max="6672" width="14.5703125" style="95" customWidth="1"/>
    <col min="6673" max="6673" width="14" style="95" customWidth="1"/>
    <col min="6674" max="6674" width="13.42578125" style="95" bestFit="1" customWidth="1"/>
    <col min="6675" max="6912" width="11.42578125" style="95"/>
    <col min="6913" max="6913" width="2.140625" style="95" customWidth="1"/>
    <col min="6914" max="6914" width="3.7109375" style="95" customWidth="1"/>
    <col min="6915" max="6915" width="1.5703125" style="95" customWidth="1"/>
    <col min="6916" max="6916" width="17.85546875" style="95" customWidth="1"/>
    <col min="6917" max="6917" width="12.7109375" style="95" customWidth="1"/>
    <col min="6918" max="6918" width="27.140625" style="95" customWidth="1"/>
    <col min="6919" max="6919" width="12.42578125" style="95" customWidth="1"/>
    <col min="6920" max="6920" width="15.28515625" style="95" customWidth="1"/>
    <col min="6921" max="6921" width="16.140625" style="95" customWidth="1"/>
    <col min="6922" max="6923" width="15.85546875" style="95" customWidth="1"/>
    <col min="6924" max="6924" width="14.5703125" style="95" bestFit="1" customWidth="1"/>
    <col min="6925" max="6925" width="14.5703125" style="95" customWidth="1"/>
    <col min="6926" max="6926" width="14.5703125" style="95" bestFit="1" customWidth="1"/>
    <col min="6927" max="6927" width="15.85546875" style="95" customWidth="1"/>
    <col min="6928" max="6928" width="14.5703125" style="95" customWidth="1"/>
    <col min="6929" max="6929" width="14" style="95" customWidth="1"/>
    <col min="6930" max="6930" width="13.42578125" style="95" bestFit="1" customWidth="1"/>
    <col min="6931" max="7168" width="11.42578125" style="95"/>
    <col min="7169" max="7169" width="2.140625" style="95" customWidth="1"/>
    <col min="7170" max="7170" width="3.7109375" style="95" customWidth="1"/>
    <col min="7171" max="7171" width="1.5703125" style="95" customWidth="1"/>
    <col min="7172" max="7172" width="17.85546875" style="95" customWidth="1"/>
    <col min="7173" max="7173" width="12.7109375" style="95" customWidth="1"/>
    <col min="7174" max="7174" width="27.140625" style="95" customWidth="1"/>
    <col min="7175" max="7175" width="12.42578125" style="95" customWidth="1"/>
    <col min="7176" max="7176" width="15.28515625" style="95" customWidth="1"/>
    <col min="7177" max="7177" width="16.140625" style="95" customWidth="1"/>
    <col min="7178" max="7179" width="15.85546875" style="95" customWidth="1"/>
    <col min="7180" max="7180" width="14.5703125" style="95" bestFit="1" customWidth="1"/>
    <col min="7181" max="7181" width="14.5703125" style="95" customWidth="1"/>
    <col min="7182" max="7182" width="14.5703125" style="95" bestFit="1" customWidth="1"/>
    <col min="7183" max="7183" width="15.85546875" style="95" customWidth="1"/>
    <col min="7184" max="7184" width="14.5703125" style="95" customWidth="1"/>
    <col min="7185" max="7185" width="14" style="95" customWidth="1"/>
    <col min="7186" max="7186" width="13.42578125" style="95" bestFit="1" customWidth="1"/>
    <col min="7187" max="7424" width="11.42578125" style="95"/>
    <col min="7425" max="7425" width="2.140625" style="95" customWidth="1"/>
    <col min="7426" max="7426" width="3.7109375" style="95" customWidth="1"/>
    <col min="7427" max="7427" width="1.5703125" style="95" customWidth="1"/>
    <col min="7428" max="7428" width="17.85546875" style="95" customWidth="1"/>
    <col min="7429" max="7429" width="12.7109375" style="95" customWidth="1"/>
    <col min="7430" max="7430" width="27.140625" style="95" customWidth="1"/>
    <col min="7431" max="7431" width="12.42578125" style="95" customWidth="1"/>
    <col min="7432" max="7432" width="15.28515625" style="95" customWidth="1"/>
    <col min="7433" max="7433" width="16.140625" style="95" customWidth="1"/>
    <col min="7434" max="7435" width="15.85546875" style="95" customWidth="1"/>
    <col min="7436" max="7436" width="14.5703125" style="95" bestFit="1" customWidth="1"/>
    <col min="7437" max="7437" width="14.5703125" style="95" customWidth="1"/>
    <col min="7438" max="7438" width="14.5703125" style="95" bestFit="1" customWidth="1"/>
    <col min="7439" max="7439" width="15.85546875" style="95" customWidth="1"/>
    <col min="7440" max="7440" width="14.5703125" style="95" customWidth="1"/>
    <col min="7441" max="7441" width="14" style="95" customWidth="1"/>
    <col min="7442" max="7442" width="13.42578125" style="95" bestFit="1" customWidth="1"/>
    <col min="7443" max="7680" width="11.42578125" style="95"/>
    <col min="7681" max="7681" width="2.140625" style="95" customWidth="1"/>
    <col min="7682" max="7682" width="3.7109375" style="95" customWidth="1"/>
    <col min="7683" max="7683" width="1.5703125" style="95" customWidth="1"/>
    <col min="7684" max="7684" width="17.85546875" style="95" customWidth="1"/>
    <col min="7685" max="7685" width="12.7109375" style="95" customWidth="1"/>
    <col min="7686" max="7686" width="27.140625" style="95" customWidth="1"/>
    <col min="7687" max="7687" width="12.42578125" style="95" customWidth="1"/>
    <col min="7688" max="7688" width="15.28515625" style="95" customWidth="1"/>
    <col min="7689" max="7689" width="16.140625" style="95" customWidth="1"/>
    <col min="7690" max="7691" width="15.85546875" style="95" customWidth="1"/>
    <col min="7692" max="7692" width="14.5703125" style="95" bestFit="1" customWidth="1"/>
    <col min="7693" max="7693" width="14.5703125" style="95" customWidth="1"/>
    <col min="7694" max="7694" width="14.5703125" style="95" bestFit="1" customWidth="1"/>
    <col min="7695" max="7695" width="15.85546875" style="95" customWidth="1"/>
    <col min="7696" max="7696" width="14.5703125" style="95" customWidth="1"/>
    <col min="7697" max="7697" width="14" style="95" customWidth="1"/>
    <col min="7698" max="7698" width="13.42578125" style="95" bestFit="1" customWidth="1"/>
    <col min="7699" max="7936" width="11.42578125" style="95"/>
    <col min="7937" max="7937" width="2.140625" style="95" customWidth="1"/>
    <col min="7938" max="7938" width="3.7109375" style="95" customWidth="1"/>
    <col min="7939" max="7939" width="1.5703125" style="95" customWidth="1"/>
    <col min="7940" max="7940" width="17.85546875" style="95" customWidth="1"/>
    <col min="7941" max="7941" width="12.7109375" style="95" customWidth="1"/>
    <col min="7942" max="7942" width="27.140625" style="95" customWidth="1"/>
    <col min="7943" max="7943" width="12.42578125" style="95" customWidth="1"/>
    <col min="7944" max="7944" width="15.28515625" style="95" customWidth="1"/>
    <col min="7945" max="7945" width="16.140625" style="95" customWidth="1"/>
    <col min="7946" max="7947" width="15.85546875" style="95" customWidth="1"/>
    <col min="7948" max="7948" width="14.5703125" style="95" bestFit="1" customWidth="1"/>
    <col min="7949" max="7949" width="14.5703125" style="95" customWidth="1"/>
    <col min="7950" max="7950" width="14.5703125" style="95" bestFit="1" customWidth="1"/>
    <col min="7951" max="7951" width="15.85546875" style="95" customWidth="1"/>
    <col min="7952" max="7952" width="14.5703125" style="95" customWidth="1"/>
    <col min="7953" max="7953" width="14" style="95" customWidth="1"/>
    <col min="7954" max="7954" width="13.42578125" style="95" bestFit="1" customWidth="1"/>
    <col min="7955" max="8192" width="11.42578125" style="95"/>
    <col min="8193" max="8193" width="2.140625" style="95" customWidth="1"/>
    <col min="8194" max="8194" width="3.7109375" style="95" customWidth="1"/>
    <col min="8195" max="8195" width="1.5703125" style="95" customWidth="1"/>
    <col min="8196" max="8196" width="17.85546875" style="95" customWidth="1"/>
    <col min="8197" max="8197" width="12.7109375" style="95" customWidth="1"/>
    <col min="8198" max="8198" width="27.140625" style="95" customWidth="1"/>
    <col min="8199" max="8199" width="12.42578125" style="95" customWidth="1"/>
    <col min="8200" max="8200" width="15.28515625" style="95" customWidth="1"/>
    <col min="8201" max="8201" width="16.140625" style="95" customWidth="1"/>
    <col min="8202" max="8203" width="15.85546875" style="95" customWidth="1"/>
    <col min="8204" max="8204" width="14.5703125" style="95" bestFit="1" customWidth="1"/>
    <col min="8205" max="8205" width="14.5703125" style="95" customWidth="1"/>
    <col min="8206" max="8206" width="14.5703125" style="95" bestFit="1" customWidth="1"/>
    <col min="8207" max="8207" width="15.85546875" style="95" customWidth="1"/>
    <col min="8208" max="8208" width="14.5703125" style="95" customWidth="1"/>
    <col min="8209" max="8209" width="14" style="95" customWidth="1"/>
    <col min="8210" max="8210" width="13.42578125" style="95" bestFit="1" customWidth="1"/>
    <col min="8211" max="8448" width="11.42578125" style="95"/>
    <col min="8449" max="8449" width="2.140625" style="95" customWidth="1"/>
    <col min="8450" max="8450" width="3.7109375" style="95" customWidth="1"/>
    <col min="8451" max="8451" width="1.5703125" style="95" customWidth="1"/>
    <col min="8452" max="8452" width="17.85546875" style="95" customWidth="1"/>
    <col min="8453" max="8453" width="12.7109375" style="95" customWidth="1"/>
    <col min="8454" max="8454" width="27.140625" style="95" customWidth="1"/>
    <col min="8455" max="8455" width="12.42578125" style="95" customWidth="1"/>
    <col min="8456" max="8456" width="15.28515625" style="95" customWidth="1"/>
    <col min="8457" max="8457" width="16.140625" style="95" customWidth="1"/>
    <col min="8458" max="8459" width="15.85546875" style="95" customWidth="1"/>
    <col min="8460" max="8460" width="14.5703125" style="95" bestFit="1" customWidth="1"/>
    <col min="8461" max="8461" width="14.5703125" style="95" customWidth="1"/>
    <col min="8462" max="8462" width="14.5703125" style="95" bestFit="1" customWidth="1"/>
    <col min="8463" max="8463" width="15.85546875" style="95" customWidth="1"/>
    <col min="8464" max="8464" width="14.5703125" style="95" customWidth="1"/>
    <col min="8465" max="8465" width="14" style="95" customWidth="1"/>
    <col min="8466" max="8466" width="13.42578125" style="95" bestFit="1" customWidth="1"/>
    <col min="8467" max="8704" width="11.42578125" style="95"/>
    <col min="8705" max="8705" width="2.140625" style="95" customWidth="1"/>
    <col min="8706" max="8706" width="3.7109375" style="95" customWidth="1"/>
    <col min="8707" max="8707" width="1.5703125" style="95" customWidth="1"/>
    <col min="8708" max="8708" width="17.85546875" style="95" customWidth="1"/>
    <col min="8709" max="8709" width="12.7109375" style="95" customWidth="1"/>
    <col min="8710" max="8710" width="27.140625" style="95" customWidth="1"/>
    <col min="8711" max="8711" width="12.42578125" style="95" customWidth="1"/>
    <col min="8712" max="8712" width="15.28515625" style="95" customWidth="1"/>
    <col min="8713" max="8713" width="16.140625" style="95" customWidth="1"/>
    <col min="8714" max="8715" width="15.85546875" style="95" customWidth="1"/>
    <col min="8716" max="8716" width="14.5703125" style="95" bestFit="1" customWidth="1"/>
    <col min="8717" max="8717" width="14.5703125" style="95" customWidth="1"/>
    <col min="8718" max="8718" width="14.5703125" style="95" bestFit="1" customWidth="1"/>
    <col min="8719" max="8719" width="15.85546875" style="95" customWidth="1"/>
    <col min="8720" max="8720" width="14.5703125" style="95" customWidth="1"/>
    <col min="8721" max="8721" width="14" style="95" customWidth="1"/>
    <col min="8722" max="8722" width="13.42578125" style="95" bestFit="1" customWidth="1"/>
    <col min="8723" max="8960" width="11.42578125" style="95"/>
    <col min="8961" max="8961" width="2.140625" style="95" customWidth="1"/>
    <col min="8962" max="8962" width="3.7109375" style="95" customWidth="1"/>
    <col min="8963" max="8963" width="1.5703125" style="95" customWidth="1"/>
    <col min="8964" max="8964" width="17.85546875" style="95" customWidth="1"/>
    <col min="8965" max="8965" width="12.7109375" style="95" customWidth="1"/>
    <col min="8966" max="8966" width="27.140625" style="95" customWidth="1"/>
    <col min="8967" max="8967" width="12.42578125" style="95" customWidth="1"/>
    <col min="8968" max="8968" width="15.28515625" style="95" customWidth="1"/>
    <col min="8969" max="8969" width="16.140625" style="95" customWidth="1"/>
    <col min="8970" max="8971" width="15.85546875" style="95" customWidth="1"/>
    <col min="8972" max="8972" width="14.5703125" style="95" bestFit="1" customWidth="1"/>
    <col min="8973" max="8973" width="14.5703125" style="95" customWidth="1"/>
    <col min="8974" max="8974" width="14.5703125" style="95" bestFit="1" customWidth="1"/>
    <col min="8975" max="8975" width="15.85546875" style="95" customWidth="1"/>
    <col min="8976" max="8976" width="14.5703125" style="95" customWidth="1"/>
    <col min="8977" max="8977" width="14" style="95" customWidth="1"/>
    <col min="8978" max="8978" width="13.42578125" style="95" bestFit="1" customWidth="1"/>
    <col min="8979" max="9216" width="11.42578125" style="95"/>
    <col min="9217" max="9217" width="2.140625" style="95" customWidth="1"/>
    <col min="9218" max="9218" width="3.7109375" style="95" customWidth="1"/>
    <col min="9219" max="9219" width="1.5703125" style="95" customWidth="1"/>
    <col min="9220" max="9220" width="17.85546875" style="95" customWidth="1"/>
    <col min="9221" max="9221" width="12.7109375" style="95" customWidth="1"/>
    <col min="9222" max="9222" width="27.140625" style="95" customWidth="1"/>
    <col min="9223" max="9223" width="12.42578125" style="95" customWidth="1"/>
    <col min="9224" max="9224" width="15.28515625" style="95" customWidth="1"/>
    <col min="9225" max="9225" width="16.140625" style="95" customWidth="1"/>
    <col min="9226" max="9227" width="15.85546875" style="95" customWidth="1"/>
    <col min="9228" max="9228" width="14.5703125" style="95" bestFit="1" customWidth="1"/>
    <col min="9229" max="9229" width="14.5703125" style="95" customWidth="1"/>
    <col min="9230" max="9230" width="14.5703125" style="95" bestFit="1" customWidth="1"/>
    <col min="9231" max="9231" width="15.85546875" style="95" customWidth="1"/>
    <col min="9232" max="9232" width="14.5703125" style="95" customWidth="1"/>
    <col min="9233" max="9233" width="14" style="95" customWidth="1"/>
    <col min="9234" max="9234" width="13.42578125" style="95" bestFit="1" customWidth="1"/>
    <col min="9235" max="9472" width="11.42578125" style="95"/>
    <col min="9473" max="9473" width="2.140625" style="95" customWidth="1"/>
    <col min="9474" max="9474" width="3.7109375" style="95" customWidth="1"/>
    <col min="9475" max="9475" width="1.5703125" style="95" customWidth="1"/>
    <col min="9476" max="9476" width="17.85546875" style="95" customWidth="1"/>
    <col min="9477" max="9477" width="12.7109375" style="95" customWidth="1"/>
    <col min="9478" max="9478" width="27.140625" style="95" customWidth="1"/>
    <col min="9479" max="9479" width="12.42578125" style="95" customWidth="1"/>
    <col min="9480" max="9480" width="15.28515625" style="95" customWidth="1"/>
    <col min="9481" max="9481" width="16.140625" style="95" customWidth="1"/>
    <col min="9482" max="9483" width="15.85546875" style="95" customWidth="1"/>
    <col min="9484" max="9484" width="14.5703125" style="95" bestFit="1" customWidth="1"/>
    <col min="9485" max="9485" width="14.5703125" style="95" customWidth="1"/>
    <col min="9486" max="9486" width="14.5703125" style="95" bestFit="1" customWidth="1"/>
    <col min="9487" max="9487" width="15.85546875" style="95" customWidth="1"/>
    <col min="9488" max="9488" width="14.5703125" style="95" customWidth="1"/>
    <col min="9489" max="9489" width="14" style="95" customWidth="1"/>
    <col min="9490" max="9490" width="13.42578125" style="95" bestFit="1" customWidth="1"/>
    <col min="9491" max="9728" width="11.42578125" style="95"/>
    <col min="9729" max="9729" width="2.140625" style="95" customWidth="1"/>
    <col min="9730" max="9730" width="3.7109375" style="95" customWidth="1"/>
    <col min="9731" max="9731" width="1.5703125" style="95" customWidth="1"/>
    <col min="9732" max="9732" width="17.85546875" style="95" customWidth="1"/>
    <col min="9733" max="9733" width="12.7109375" style="95" customWidth="1"/>
    <col min="9734" max="9734" width="27.140625" style="95" customWidth="1"/>
    <col min="9735" max="9735" width="12.42578125" style="95" customWidth="1"/>
    <col min="9736" max="9736" width="15.28515625" style="95" customWidth="1"/>
    <col min="9737" max="9737" width="16.140625" style="95" customWidth="1"/>
    <col min="9738" max="9739" width="15.85546875" style="95" customWidth="1"/>
    <col min="9740" max="9740" width="14.5703125" style="95" bestFit="1" customWidth="1"/>
    <col min="9741" max="9741" width="14.5703125" style="95" customWidth="1"/>
    <col min="9742" max="9742" width="14.5703125" style="95" bestFit="1" customWidth="1"/>
    <col min="9743" max="9743" width="15.85546875" style="95" customWidth="1"/>
    <col min="9744" max="9744" width="14.5703125" style="95" customWidth="1"/>
    <col min="9745" max="9745" width="14" style="95" customWidth="1"/>
    <col min="9746" max="9746" width="13.42578125" style="95" bestFit="1" customWidth="1"/>
    <col min="9747" max="9984" width="11.42578125" style="95"/>
    <col min="9985" max="9985" width="2.140625" style="95" customWidth="1"/>
    <col min="9986" max="9986" width="3.7109375" style="95" customWidth="1"/>
    <col min="9987" max="9987" width="1.5703125" style="95" customWidth="1"/>
    <col min="9988" max="9988" width="17.85546875" style="95" customWidth="1"/>
    <col min="9989" max="9989" width="12.7109375" style="95" customWidth="1"/>
    <col min="9990" max="9990" width="27.140625" style="95" customWidth="1"/>
    <col min="9991" max="9991" width="12.42578125" style="95" customWidth="1"/>
    <col min="9992" max="9992" width="15.28515625" style="95" customWidth="1"/>
    <col min="9993" max="9993" width="16.140625" style="95" customWidth="1"/>
    <col min="9994" max="9995" width="15.85546875" style="95" customWidth="1"/>
    <col min="9996" max="9996" width="14.5703125" style="95" bestFit="1" customWidth="1"/>
    <col min="9997" max="9997" width="14.5703125" style="95" customWidth="1"/>
    <col min="9998" max="9998" width="14.5703125" style="95" bestFit="1" customWidth="1"/>
    <col min="9999" max="9999" width="15.85546875" style="95" customWidth="1"/>
    <col min="10000" max="10000" width="14.5703125" style="95" customWidth="1"/>
    <col min="10001" max="10001" width="14" style="95" customWidth="1"/>
    <col min="10002" max="10002" width="13.42578125" style="95" bestFit="1" customWidth="1"/>
    <col min="10003" max="10240" width="11.42578125" style="95"/>
    <col min="10241" max="10241" width="2.140625" style="95" customWidth="1"/>
    <col min="10242" max="10242" width="3.7109375" style="95" customWidth="1"/>
    <col min="10243" max="10243" width="1.5703125" style="95" customWidth="1"/>
    <col min="10244" max="10244" width="17.85546875" style="95" customWidth="1"/>
    <col min="10245" max="10245" width="12.7109375" style="95" customWidth="1"/>
    <col min="10246" max="10246" width="27.140625" style="95" customWidth="1"/>
    <col min="10247" max="10247" width="12.42578125" style="95" customWidth="1"/>
    <col min="10248" max="10248" width="15.28515625" style="95" customWidth="1"/>
    <col min="10249" max="10249" width="16.140625" style="95" customWidth="1"/>
    <col min="10250" max="10251" width="15.85546875" style="95" customWidth="1"/>
    <col min="10252" max="10252" width="14.5703125" style="95" bestFit="1" customWidth="1"/>
    <col min="10253" max="10253" width="14.5703125" style="95" customWidth="1"/>
    <col min="10254" max="10254" width="14.5703125" style="95" bestFit="1" customWidth="1"/>
    <col min="10255" max="10255" width="15.85546875" style="95" customWidth="1"/>
    <col min="10256" max="10256" width="14.5703125" style="95" customWidth="1"/>
    <col min="10257" max="10257" width="14" style="95" customWidth="1"/>
    <col min="10258" max="10258" width="13.42578125" style="95" bestFit="1" customWidth="1"/>
    <col min="10259" max="10496" width="11.42578125" style="95"/>
    <col min="10497" max="10497" width="2.140625" style="95" customWidth="1"/>
    <col min="10498" max="10498" width="3.7109375" style="95" customWidth="1"/>
    <col min="10499" max="10499" width="1.5703125" style="95" customWidth="1"/>
    <col min="10500" max="10500" width="17.85546875" style="95" customWidth="1"/>
    <col min="10501" max="10501" width="12.7109375" style="95" customWidth="1"/>
    <col min="10502" max="10502" width="27.140625" style="95" customWidth="1"/>
    <col min="10503" max="10503" width="12.42578125" style="95" customWidth="1"/>
    <col min="10504" max="10504" width="15.28515625" style="95" customWidth="1"/>
    <col min="10505" max="10505" width="16.140625" style="95" customWidth="1"/>
    <col min="10506" max="10507" width="15.85546875" style="95" customWidth="1"/>
    <col min="10508" max="10508" width="14.5703125" style="95" bestFit="1" customWidth="1"/>
    <col min="10509" max="10509" width="14.5703125" style="95" customWidth="1"/>
    <col min="10510" max="10510" width="14.5703125" style="95" bestFit="1" customWidth="1"/>
    <col min="10511" max="10511" width="15.85546875" style="95" customWidth="1"/>
    <col min="10512" max="10512" width="14.5703125" style="95" customWidth="1"/>
    <col min="10513" max="10513" width="14" style="95" customWidth="1"/>
    <col min="10514" max="10514" width="13.42578125" style="95" bestFit="1" customWidth="1"/>
    <col min="10515" max="10752" width="11.42578125" style="95"/>
    <col min="10753" max="10753" width="2.140625" style="95" customWidth="1"/>
    <col min="10754" max="10754" width="3.7109375" style="95" customWidth="1"/>
    <col min="10755" max="10755" width="1.5703125" style="95" customWidth="1"/>
    <col min="10756" max="10756" width="17.85546875" style="95" customWidth="1"/>
    <col min="10757" max="10757" width="12.7109375" style="95" customWidth="1"/>
    <col min="10758" max="10758" width="27.140625" style="95" customWidth="1"/>
    <col min="10759" max="10759" width="12.42578125" style="95" customWidth="1"/>
    <col min="10760" max="10760" width="15.28515625" style="95" customWidth="1"/>
    <col min="10761" max="10761" width="16.140625" style="95" customWidth="1"/>
    <col min="10762" max="10763" width="15.85546875" style="95" customWidth="1"/>
    <col min="10764" max="10764" width="14.5703125" style="95" bestFit="1" customWidth="1"/>
    <col min="10765" max="10765" width="14.5703125" style="95" customWidth="1"/>
    <col min="10766" max="10766" width="14.5703125" style="95" bestFit="1" customWidth="1"/>
    <col min="10767" max="10767" width="15.85546875" style="95" customWidth="1"/>
    <col min="10768" max="10768" width="14.5703125" style="95" customWidth="1"/>
    <col min="10769" max="10769" width="14" style="95" customWidth="1"/>
    <col min="10770" max="10770" width="13.42578125" style="95" bestFit="1" customWidth="1"/>
    <col min="10771" max="11008" width="11.42578125" style="95"/>
    <col min="11009" max="11009" width="2.140625" style="95" customWidth="1"/>
    <col min="11010" max="11010" width="3.7109375" style="95" customWidth="1"/>
    <col min="11011" max="11011" width="1.5703125" style="95" customWidth="1"/>
    <col min="11012" max="11012" width="17.85546875" style="95" customWidth="1"/>
    <col min="11013" max="11013" width="12.7109375" style="95" customWidth="1"/>
    <col min="11014" max="11014" width="27.140625" style="95" customWidth="1"/>
    <col min="11015" max="11015" width="12.42578125" style="95" customWidth="1"/>
    <col min="11016" max="11016" width="15.28515625" style="95" customWidth="1"/>
    <col min="11017" max="11017" width="16.140625" style="95" customWidth="1"/>
    <col min="11018" max="11019" width="15.85546875" style="95" customWidth="1"/>
    <col min="11020" max="11020" width="14.5703125" style="95" bestFit="1" customWidth="1"/>
    <col min="11021" max="11021" width="14.5703125" style="95" customWidth="1"/>
    <col min="11022" max="11022" width="14.5703125" style="95" bestFit="1" customWidth="1"/>
    <col min="11023" max="11023" width="15.85546875" style="95" customWidth="1"/>
    <col min="11024" max="11024" width="14.5703125" style="95" customWidth="1"/>
    <col min="11025" max="11025" width="14" style="95" customWidth="1"/>
    <col min="11026" max="11026" width="13.42578125" style="95" bestFit="1" customWidth="1"/>
    <col min="11027" max="11264" width="11.42578125" style="95"/>
    <col min="11265" max="11265" width="2.140625" style="95" customWidth="1"/>
    <col min="11266" max="11266" width="3.7109375" style="95" customWidth="1"/>
    <col min="11267" max="11267" width="1.5703125" style="95" customWidth="1"/>
    <col min="11268" max="11268" width="17.85546875" style="95" customWidth="1"/>
    <col min="11269" max="11269" width="12.7109375" style="95" customWidth="1"/>
    <col min="11270" max="11270" width="27.140625" style="95" customWidth="1"/>
    <col min="11271" max="11271" width="12.42578125" style="95" customWidth="1"/>
    <col min="11272" max="11272" width="15.28515625" style="95" customWidth="1"/>
    <col min="11273" max="11273" width="16.140625" style="95" customWidth="1"/>
    <col min="11274" max="11275" width="15.85546875" style="95" customWidth="1"/>
    <col min="11276" max="11276" width="14.5703125" style="95" bestFit="1" customWidth="1"/>
    <col min="11277" max="11277" width="14.5703125" style="95" customWidth="1"/>
    <col min="11278" max="11278" width="14.5703125" style="95" bestFit="1" customWidth="1"/>
    <col min="11279" max="11279" width="15.85546875" style="95" customWidth="1"/>
    <col min="11280" max="11280" width="14.5703125" style="95" customWidth="1"/>
    <col min="11281" max="11281" width="14" style="95" customWidth="1"/>
    <col min="11282" max="11282" width="13.42578125" style="95" bestFit="1" customWidth="1"/>
    <col min="11283" max="11520" width="11.42578125" style="95"/>
    <col min="11521" max="11521" width="2.140625" style="95" customWidth="1"/>
    <col min="11522" max="11522" width="3.7109375" style="95" customWidth="1"/>
    <col min="11523" max="11523" width="1.5703125" style="95" customWidth="1"/>
    <col min="11524" max="11524" width="17.85546875" style="95" customWidth="1"/>
    <col min="11525" max="11525" width="12.7109375" style="95" customWidth="1"/>
    <col min="11526" max="11526" width="27.140625" style="95" customWidth="1"/>
    <col min="11527" max="11527" width="12.42578125" style="95" customWidth="1"/>
    <col min="11528" max="11528" width="15.28515625" style="95" customWidth="1"/>
    <col min="11529" max="11529" width="16.140625" style="95" customWidth="1"/>
    <col min="11530" max="11531" width="15.85546875" style="95" customWidth="1"/>
    <col min="11532" max="11532" width="14.5703125" style="95" bestFit="1" customWidth="1"/>
    <col min="11533" max="11533" width="14.5703125" style="95" customWidth="1"/>
    <col min="11534" max="11534" width="14.5703125" style="95" bestFit="1" customWidth="1"/>
    <col min="11535" max="11535" width="15.85546875" style="95" customWidth="1"/>
    <col min="11536" max="11536" width="14.5703125" style="95" customWidth="1"/>
    <col min="11537" max="11537" width="14" style="95" customWidth="1"/>
    <col min="11538" max="11538" width="13.42578125" style="95" bestFit="1" customWidth="1"/>
    <col min="11539" max="11776" width="11.42578125" style="95"/>
    <col min="11777" max="11777" width="2.140625" style="95" customWidth="1"/>
    <col min="11778" max="11778" width="3.7109375" style="95" customWidth="1"/>
    <col min="11779" max="11779" width="1.5703125" style="95" customWidth="1"/>
    <col min="11780" max="11780" width="17.85546875" style="95" customWidth="1"/>
    <col min="11781" max="11781" width="12.7109375" style="95" customWidth="1"/>
    <col min="11782" max="11782" width="27.140625" style="95" customWidth="1"/>
    <col min="11783" max="11783" width="12.42578125" style="95" customWidth="1"/>
    <col min="11784" max="11784" width="15.28515625" style="95" customWidth="1"/>
    <col min="11785" max="11785" width="16.140625" style="95" customWidth="1"/>
    <col min="11786" max="11787" width="15.85546875" style="95" customWidth="1"/>
    <col min="11788" max="11788" width="14.5703125" style="95" bestFit="1" customWidth="1"/>
    <col min="11789" max="11789" width="14.5703125" style="95" customWidth="1"/>
    <col min="11790" max="11790" width="14.5703125" style="95" bestFit="1" customWidth="1"/>
    <col min="11791" max="11791" width="15.85546875" style="95" customWidth="1"/>
    <col min="11792" max="11792" width="14.5703125" style="95" customWidth="1"/>
    <col min="11793" max="11793" width="14" style="95" customWidth="1"/>
    <col min="11794" max="11794" width="13.42578125" style="95" bestFit="1" customWidth="1"/>
    <col min="11795" max="12032" width="11.42578125" style="95"/>
    <col min="12033" max="12033" width="2.140625" style="95" customWidth="1"/>
    <col min="12034" max="12034" width="3.7109375" style="95" customWidth="1"/>
    <col min="12035" max="12035" width="1.5703125" style="95" customWidth="1"/>
    <col min="12036" max="12036" width="17.85546875" style="95" customWidth="1"/>
    <col min="12037" max="12037" width="12.7109375" style="95" customWidth="1"/>
    <col min="12038" max="12038" width="27.140625" style="95" customWidth="1"/>
    <col min="12039" max="12039" width="12.42578125" style="95" customWidth="1"/>
    <col min="12040" max="12040" width="15.28515625" style="95" customWidth="1"/>
    <col min="12041" max="12041" width="16.140625" style="95" customWidth="1"/>
    <col min="12042" max="12043" width="15.85546875" style="95" customWidth="1"/>
    <col min="12044" max="12044" width="14.5703125" style="95" bestFit="1" customWidth="1"/>
    <col min="12045" max="12045" width="14.5703125" style="95" customWidth="1"/>
    <col min="12046" max="12046" width="14.5703125" style="95" bestFit="1" customWidth="1"/>
    <col min="12047" max="12047" width="15.85546875" style="95" customWidth="1"/>
    <col min="12048" max="12048" width="14.5703125" style="95" customWidth="1"/>
    <col min="12049" max="12049" width="14" style="95" customWidth="1"/>
    <col min="12050" max="12050" width="13.42578125" style="95" bestFit="1" customWidth="1"/>
    <col min="12051" max="12288" width="11.42578125" style="95"/>
    <col min="12289" max="12289" width="2.140625" style="95" customWidth="1"/>
    <col min="12290" max="12290" width="3.7109375" style="95" customWidth="1"/>
    <col min="12291" max="12291" width="1.5703125" style="95" customWidth="1"/>
    <col min="12292" max="12292" width="17.85546875" style="95" customWidth="1"/>
    <col min="12293" max="12293" width="12.7109375" style="95" customWidth="1"/>
    <col min="12294" max="12294" width="27.140625" style="95" customWidth="1"/>
    <col min="12295" max="12295" width="12.42578125" style="95" customWidth="1"/>
    <col min="12296" max="12296" width="15.28515625" style="95" customWidth="1"/>
    <col min="12297" max="12297" width="16.140625" style="95" customWidth="1"/>
    <col min="12298" max="12299" width="15.85546875" style="95" customWidth="1"/>
    <col min="12300" max="12300" width="14.5703125" style="95" bestFit="1" customWidth="1"/>
    <col min="12301" max="12301" width="14.5703125" style="95" customWidth="1"/>
    <col min="12302" max="12302" width="14.5703125" style="95" bestFit="1" customWidth="1"/>
    <col min="12303" max="12303" width="15.85546875" style="95" customWidth="1"/>
    <col min="12304" max="12304" width="14.5703125" style="95" customWidth="1"/>
    <col min="12305" max="12305" width="14" style="95" customWidth="1"/>
    <col min="12306" max="12306" width="13.42578125" style="95" bestFit="1" customWidth="1"/>
    <col min="12307" max="12544" width="11.42578125" style="95"/>
    <col min="12545" max="12545" width="2.140625" style="95" customWidth="1"/>
    <col min="12546" max="12546" width="3.7109375" style="95" customWidth="1"/>
    <col min="12547" max="12547" width="1.5703125" style="95" customWidth="1"/>
    <col min="12548" max="12548" width="17.85546875" style="95" customWidth="1"/>
    <col min="12549" max="12549" width="12.7109375" style="95" customWidth="1"/>
    <col min="12550" max="12550" width="27.140625" style="95" customWidth="1"/>
    <col min="12551" max="12551" width="12.42578125" style="95" customWidth="1"/>
    <col min="12552" max="12552" width="15.28515625" style="95" customWidth="1"/>
    <col min="12553" max="12553" width="16.140625" style="95" customWidth="1"/>
    <col min="12554" max="12555" width="15.85546875" style="95" customWidth="1"/>
    <col min="12556" max="12556" width="14.5703125" style="95" bestFit="1" customWidth="1"/>
    <col min="12557" max="12557" width="14.5703125" style="95" customWidth="1"/>
    <col min="12558" max="12558" width="14.5703125" style="95" bestFit="1" customWidth="1"/>
    <col min="12559" max="12559" width="15.85546875" style="95" customWidth="1"/>
    <col min="12560" max="12560" width="14.5703125" style="95" customWidth="1"/>
    <col min="12561" max="12561" width="14" style="95" customWidth="1"/>
    <col min="12562" max="12562" width="13.42578125" style="95" bestFit="1" customWidth="1"/>
    <col min="12563" max="12800" width="11.42578125" style="95"/>
    <col min="12801" max="12801" width="2.140625" style="95" customWidth="1"/>
    <col min="12802" max="12802" width="3.7109375" style="95" customWidth="1"/>
    <col min="12803" max="12803" width="1.5703125" style="95" customWidth="1"/>
    <col min="12804" max="12804" width="17.85546875" style="95" customWidth="1"/>
    <col min="12805" max="12805" width="12.7109375" style="95" customWidth="1"/>
    <col min="12806" max="12806" width="27.140625" style="95" customWidth="1"/>
    <col min="12807" max="12807" width="12.42578125" style="95" customWidth="1"/>
    <col min="12808" max="12808" width="15.28515625" style="95" customWidth="1"/>
    <col min="12809" max="12809" width="16.140625" style="95" customWidth="1"/>
    <col min="12810" max="12811" width="15.85546875" style="95" customWidth="1"/>
    <col min="12812" max="12812" width="14.5703125" style="95" bestFit="1" customWidth="1"/>
    <col min="12813" max="12813" width="14.5703125" style="95" customWidth="1"/>
    <col min="12814" max="12814" width="14.5703125" style="95" bestFit="1" customWidth="1"/>
    <col min="12815" max="12815" width="15.85546875" style="95" customWidth="1"/>
    <col min="12816" max="12816" width="14.5703125" style="95" customWidth="1"/>
    <col min="12817" max="12817" width="14" style="95" customWidth="1"/>
    <col min="12818" max="12818" width="13.42578125" style="95" bestFit="1" customWidth="1"/>
    <col min="12819" max="13056" width="11.42578125" style="95"/>
    <col min="13057" max="13057" width="2.140625" style="95" customWidth="1"/>
    <col min="13058" max="13058" width="3.7109375" style="95" customWidth="1"/>
    <col min="13059" max="13059" width="1.5703125" style="95" customWidth="1"/>
    <col min="13060" max="13060" width="17.85546875" style="95" customWidth="1"/>
    <col min="13061" max="13061" width="12.7109375" style="95" customWidth="1"/>
    <col min="13062" max="13062" width="27.140625" style="95" customWidth="1"/>
    <col min="13063" max="13063" width="12.42578125" style="95" customWidth="1"/>
    <col min="13064" max="13064" width="15.28515625" style="95" customWidth="1"/>
    <col min="13065" max="13065" width="16.140625" style="95" customWidth="1"/>
    <col min="13066" max="13067" width="15.85546875" style="95" customWidth="1"/>
    <col min="13068" max="13068" width="14.5703125" style="95" bestFit="1" customWidth="1"/>
    <col min="13069" max="13069" width="14.5703125" style="95" customWidth="1"/>
    <col min="13070" max="13070" width="14.5703125" style="95" bestFit="1" customWidth="1"/>
    <col min="13071" max="13071" width="15.85546875" style="95" customWidth="1"/>
    <col min="13072" max="13072" width="14.5703125" style="95" customWidth="1"/>
    <col min="13073" max="13073" width="14" style="95" customWidth="1"/>
    <col min="13074" max="13074" width="13.42578125" style="95" bestFit="1" customWidth="1"/>
    <col min="13075" max="13312" width="11.42578125" style="95"/>
    <col min="13313" max="13313" width="2.140625" style="95" customWidth="1"/>
    <col min="13314" max="13314" width="3.7109375" style="95" customWidth="1"/>
    <col min="13315" max="13315" width="1.5703125" style="95" customWidth="1"/>
    <col min="13316" max="13316" width="17.85546875" style="95" customWidth="1"/>
    <col min="13317" max="13317" width="12.7109375" style="95" customWidth="1"/>
    <col min="13318" max="13318" width="27.140625" style="95" customWidth="1"/>
    <col min="13319" max="13319" width="12.42578125" style="95" customWidth="1"/>
    <col min="13320" max="13320" width="15.28515625" style="95" customWidth="1"/>
    <col min="13321" max="13321" width="16.140625" style="95" customWidth="1"/>
    <col min="13322" max="13323" width="15.85546875" style="95" customWidth="1"/>
    <col min="13324" max="13324" width="14.5703125" style="95" bestFit="1" customWidth="1"/>
    <col min="13325" max="13325" width="14.5703125" style="95" customWidth="1"/>
    <col min="13326" max="13326" width="14.5703125" style="95" bestFit="1" customWidth="1"/>
    <col min="13327" max="13327" width="15.85546875" style="95" customWidth="1"/>
    <col min="13328" max="13328" width="14.5703125" style="95" customWidth="1"/>
    <col min="13329" max="13329" width="14" style="95" customWidth="1"/>
    <col min="13330" max="13330" width="13.42578125" style="95" bestFit="1" customWidth="1"/>
    <col min="13331" max="13568" width="11.42578125" style="95"/>
    <col min="13569" max="13569" width="2.140625" style="95" customWidth="1"/>
    <col min="13570" max="13570" width="3.7109375" style="95" customWidth="1"/>
    <col min="13571" max="13571" width="1.5703125" style="95" customWidth="1"/>
    <col min="13572" max="13572" width="17.85546875" style="95" customWidth="1"/>
    <col min="13573" max="13573" width="12.7109375" style="95" customWidth="1"/>
    <col min="13574" max="13574" width="27.140625" style="95" customWidth="1"/>
    <col min="13575" max="13575" width="12.42578125" style="95" customWidth="1"/>
    <col min="13576" max="13576" width="15.28515625" style="95" customWidth="1"/>
    <col min="13577" max="13577" width="16.140625" style="95" customWidth="1"/>
    <col min="13578" max="13579" width="15.85546875" style="95" customWidth="1"/>
    <col min="13580" max="13580" width="14.5703125" style="95" bestFit="1" customWidth="1"/>
    <col min="13581" max="13581" width="14.5703125" style="95" customWidth="1"/>
    <col min="13582" max="13582" width="14.5703125" style="95" bestFit="1" customWidth="1"/>
    <col min="13583" max="13583" width="15.85546875" style="95" customWidth="1"/>
    <col min="13584" max="13584" width="14.5703125" style="95" customWidth="1"/>
    <col min="13585" max="13585" width="14" style="95" customWidth="1"/>
    <col min="13586" max="13586" width="13.42578125" style="95" bestFit="1" customWidth="1"/>
    <col min="13587" max="13824" width="11.42578125" style="95"/>
    <col min="13825" max="13825" width="2.140625" style="95" customWidth="1"/>
    <col min="13826" max="13826" width="3.7109375" style="95" customWidth="1"/>
    <col min="13827" max="13827" width="1.5703125" style="95" customWidth="1"/>
    <col min="13828" max="13828" width="17.85546875" style="95" customWidth="1"/>
    <col min="13829" max="13829" width="12.7109375" style="95" customWidth="1"/>
    <col min="13830" max="13830" width="27.140625" style="95" customWidth="1"/>
    <col min="13831" max="13831" width="12.42578125" style="95" customWidth="1"/>
    <col min="13832" max="13832" width="15.28515625" style="95" customWidth="1"/>
    <col min="13833" max="13833" width="16.140625" style="95" customWidth="1"/>
    <col min="13834" max="13835" width="15.85546875" style="95" customWidth="1"/>
    <col min="13836" max="13836" width="14.5703125" style="95" bestFit="1" customWidth="1"/>
    <col min="13837" max="13837" width="14.5703125" style="95" customWidth="1"/>
    <col min="13838" max="13838" width="14.5703125" style="95" bestFit="1" customWidth="1"/>
    <col min="13839" max="13839" width="15.85546875" style="95" customWidth="1"/>
    <col min="13840" max="13840" width="14.5703125" style="95" customWidth="1"/>
    <col min="13841" max="13841" width="14" style="95" customWidth="1"/>
    <col min="13842" max="13842" width="13.42578125" style="95" bestFit="1" customWidth="1"/>
    <col min="13843" max="14080" width="11.42578125" style="95"/>
    <col min="14081" max="14081" width="2.140625" style="95" customWidth="1"/>
    <col min="14082" max="14082" width="3.7109375" style="95" customWidth="1"/>
    <col min="14083" max="14083" width="1.5703125" style="95" customWidth="1"/>
    <col min="14084" max="14084" width="17.85546875" style="95" customWidth="1"/>
    <col min="14085" max="14085" width="12.7109375" style="95" customWidth="1"/>
    <col min="14086" max="14086" width="27.140625" style="95" customWidth="1"/>
    <col min="14087" max="14087" width="12.42578125" style="95" customWidth="1"/>
    <col min="14088" max="14088" width="15.28515625" style="95" customWidth="1"/>
    <col min="14089" max="14089" width="16.140625" style="95" customWidth="1"/>
    <col min="14090" max="14091" width="15.85546875" style="95" customWidth="1"/>
    <col min="14092" max="14092" width="14.5703125" style="95" bestFit="1" customWidth="1"/>
    <col min="14093" max="14093" width="14.5703125" style="95" customWidth="1"/>
    <col min="14094" max="14094" width="14.5703125" style="95" bestFit="1" customWidth="1"/>
    <col min="14095" max="14095" width="15.85546875" style="95" customWidth="1"/>
    <col min="14096" max="14096" width="14.5703125" style="95" customWidth="1"/>
    <col min="14097" max="14097" width="14" style="95" customWidth="1"/>
    <col min="14098" max="14098" width="13.42578125" style="95" bestFit="1" customWidth="1"/>
    <col min="14099" max="14336" width="11.42578125" style="95"/>
    <col min="14337" max="14337" width="2.140625" style="95" customWidth="1"/>
    <col min="14338" max="14338" width="3.7109375" style="95" customWidth="1"/>
    <col min="14339" max="14339" width="1.5703125" style="95" customWidth="1"/>
    <col min="14340" max="14340" width="17.85546875" style="95" customWidth="1"/>
    <col min="14341" max="14341" width="12.7109375" style="95" customWidth="1"/>
    <col min="14342" max="14342" width="27.140625" style="95" customWidth="1"/>
    <col min="14343" max="14343" width="12.42578125" style="95" customWidth="1"/>
    <col min="14344" max="14344" width="15.28515625" style="95" customWidth="1"/>
    <col min="14345" max="14345" width="16.140625" style="95" customWidth="1"/>
    <col min="14346" max="14347" width="15.85546875" style="95" customWidth="1"/>
    <col min="14348" max="14348" width="14.5703125" style="95" bestFit="1" customWidth="1"/>
    <col min="14349" max="14349" width="14.5703125" style="95" customWidth="1"/>
    <col min="14350" max="14350" width="14.5703125" style="95" bestFit="1" customWidth="1"/>
    <col min="14351" max="14351" width="15.85546875" style="95" customWidth="1"/>
    <col min="14352" max="14352" width="14.5703125" style="95" customWidth="1"/>
    <col min="14353" max="14353" width="14" style="95" customWidth="1"/>
    <col min="14354" max="14354" width="13.42578125" style="95" bestFit="1" customWidth="1"/>
    <col min="14355" max="14592" width="11.42578125" style="95"/>
    <col min="14593" max="14593" width="2.140625" style="95" customWidth="1"/>
    <col min="14594" max="14594" width="3.7109375" style="95" customWidth="1"/>
    <col min="14595" max="14595" width="1.5703125" style="95" customWidth="1"/>
    <col min="14596" max="14596" width="17.85546875" style="95" customWidth="1"/>
    <col min="14597" max="14597" width="12.7109375" style="95" customWidth="1"/>
    <col min="14598" max="14598" width="27.140625" style="95" customWidth="1"/>
    <col min="14599" max="14599" width="12.42578125" style="95" customWidth="1"/>
    <col min="14600" max="14600" width="15.28515625" style="95" customWidth="1"/>
    <col min="14601" max="14601" width="16.140625" style="95" customWidth="1"/>
    <col min="14602" max="14603" width="15.85546875" style="95" customWidth="1"/>
    <col min="14604" max="14604" width="14.5703125" style="95" bestFit="1" customWidth="1"/>
    <col min="14605" max="14605" width="14.5703125" style="95" customWidth="1"/>
    <col min="14606" max="14606" width="14.5703125" style="95" bestFit="1" customWidth="1"/>
    <col min="14607" max="14607" width="15.85546875" style="95" customWidth="1"/>
    <col min="14608" max="14608" width="14.5703125" style="95" customWidth="1"/>
    <col min="14609" max="14609" width="14" style="95" customWidth="1"/>
    <col min="14610" max="14610" width="13.42578125" style="95" bestFit="1" customWidth="1"/>
    <col min="14611" max="14848" width="11.42578125" style="95"/>
    <col min="14849" max="14849" width="2.140625" style="95" customWidth="1"/>
    <col min="14850" max="14850" width="3.7109375" style="95" customWidth="1"/>
    <col min="14851" max="14851" width="1.5703125" style="95" customWidth="1"/>
    <col min="14852" max="14852" width="17.85546875" style="95" customWidth="1"/>
    <col min="14853" max="14853" width="12.7109375" style="95" customWidth="1"/>
    <col min="14854" max="14854" width="27.140625" style="95" customWidth="1"/>
    <col min="14855" max="14855" width="12.42578125" style="95" customWidth="1"/>
    <col min="14856" max="14856" width="15.28515625" style="95" customWidth="1"/>
    <col min="14857" max="14857" width="16.140625" style="95" customWidth="1"/>
    <col min="14858" max="14859" width="15.85546875" style="95" customWidth="1"/>
    <col min="14860" max="14860" width="14.5703125" style="95" bestFit="1" customWidth="1"/>
    <col min="14861" max="14861" width="14.5703125" style="95" customWidth="1"/>
    <col min="14862" max="14862" width="14.5703125" style="95" bestFit="1" customWidth="1"/>
    <col min="14863" max="14863" width="15.85546875" style="95" customWidth="1"/>
    <col min="14864" max="14864" width="14.5703125" style="95" customWidth="1"/>
    <col min="14865" max="14865" width="14" style="95" customWidth="1"/>
    <col min="14866" max="14866" width="13.42578125" style="95" bestFit="1" customWidth="1"/>
    <col min="14867" max="15104" width="11.42578125" style="95"/>
    <col min="15105" max="15105" width="2.140625" style="95" customWidth="1"/>
    <col min="15106" max="15106" width="3.7109375" style="95" customWidth="1"/>
    <col min="15107" max="15107" width="1.5703125" style="95" customWidth="1"/>
    <col min="15108" max="15108" width="17.85546875" style="95" customWidth="1"/>
    <col min="15109" max="15109" width="12.7109375" style="95" customWidth="1"/>
    <col min="15110" max="15110" width="27.140625" style="95" customWidth="1"/>
    <col min="15111" max="15111" width="12.42578125" style="95" customWidth="1"/>
    <col min="15112" max="15112" width="15.28515625" style="95" customWidth="1"/>
    <col min="15113" max="15113" width="16.140625" style="95" customWidth="1"/>
    <col min="15114" max="15115" width="15.85546875" style="95" customWidth="1"/>
    <col min="15116" max="15116" width="14.5703125" style="95" bestFit="1" customWidth="1"/>
    <col min="15117" max="15117" width="14.5703125" style="95" customWidth="1"/>
    <col min="15118" max="15118" width="14.5703125" style="95" bestFit="1" customWidth="1"/>
    <col min="15119" max="15119" width="15.85546875" style="95" customWidth="1"/>
    <col min="15120" max="15120" width="14.5703125" style="95" customWidth="1"/>
    <col min="15121" max="15121" width="14" style="95" customWidth="1"/>
    <col min="15122" max="15122" width="13.42578125" style="95" bestFit="1" customWidth="1"/>
    <col min="15123" max="15360" width="11.42578125" style="95"/>
    <col min="15361" max="15361" width="2.140625" style="95" customWidth="1"/>
    <col min="15362" max="15362" width="3.7109375" style="95" customWidth="1"/>
    <col min="15363" max="15363" width="1.5703125" style="95" customWidth="1"/>
    <col min="15364" max="15364" width="17.85546875" style="95" customWidth="1"/>
    <col min="15365" max="15365" width="12.7109375" style="95" customWidth="1"/>
    <col min="15366" max="15366" width="27.140625" style="95" customWidth="1"/>
    <col min="15367" max="15367" width="12.42578125" style="95" customWidth="1"/>
    <col min="15368" max="15368" width="15.28515625" style="95" customWidth="1"/>
    <col min="15369" max="15369" width="16.140625" style="95" customWidth="1"/>
    <col min="15370" max="15371" width="15.85546875" style="95" customWidth="1"/>
    <col min="15372" max="15372" width="14.5703125" style="95" bestFit="1" customWidth="1"/>
    <col min="15373" max="15373" width="14.5703125" style="95" customWidth="1"/>
    <col min="15374" max="15374" width="14.5703125" style="95" bestFit="1" customWidth="1"/>
    <col min="15375" max="15375" width="15.85546875" style="95" customWidth="1"/>
    <col min="15376" max="15376" width="14.5703125" style="95" customWidth="1"/>
    <col min="15377" max="15377" width="14" style="95" customWidth="1"/>
    <col min="15378" max="15378" width="13.42578125" style="95" bestFit="1" customWidth="1"/>
    <col min="15379" max="15616" width="11.42578125" style="95"/>
    <col min="15617" max="15617" width="2.140625" style="95" customWidth="1"/>
    <col min="15618" max="15618" width="3.7109375" style="95" customWidth="1"/>
    <col min="15619" max="15619" width="1.5703125" style="95" customWidth="1"/>
    <col min="15620" max="15620" width="17.85546875" style="95" customWidth="1"/>
    <col min="15621" max="15621" width="12.7109375" style="95" customWidth="1"/>
    <col min="15622" max="15622" width="27.140625" style="95" customWidth="1"/>
    <col min="15623" max="15623" width="12.42578125" style="95" customWidth="1"/>
    <col min="15624" max="15624" width="15.28515625" style="95" customWidth="1"/>
    <col min="15625" max="15625" width="16.140625" style="95" customWidth="1"/>
    <col min="15626" max="15627" width="15.85546875" style="95" customWidth="1"/>
    <col min="15628" max="15628" width="14.5703125" style="95" bestFit="1" customWidth="1"/>
    <col min="15629" max="15629" width="14.5703125" style="95" customWidth="1"/>
    <col min="15630" max="15630" width="14.5703125" style="95" bestFit="1" customWidth="1"/>
    <col min="15631" max="15631" width="15.85546875" style="95" customWidth="1"/>
    <col min="15632" max="15632" width="14.5703125" style="95" customWidth="1"/>
    <col min="15633" max="15633" width="14" style="95" customWidth="1"/>
    <col min="15634" max="15634" width="13.42578125" style="95" bestFit="1" customWidth="1"/>
    <col min="15635" max="15872" width="11.42578125" style="95"/>
    <col min="15873" max="15873" width="2.140625" style="95" customWidth="1"/>
    <col min="15874" max="15874" width="3.7109375" style="95" customWidth="1"/>
    <col min="15875" max="15875" width="1.5703125" style="95" customWidth="1"/>
    <col min="15876" max="15876" width="17.85546875" style="95" customWidth="1"/>
    <col min="15877" max="15877" width="12.7109375" style="95" customWidth="1"/>
    <col min="15878" max="15878" width="27.140625" style="95" customWidth="1"/>
    <col min="15879" max="15879" width="12.42578125" style="95" customWidth="1"/>
    <col min="15880" max="15880" width="15.28515625" style="95" customWidth="1"/>
    <col min="15881" max="15881" width="16.140625" style="95" customWidth="1"/>
    <col min="15882" max="15883" width="15.85546875" style="95" customWidth="1"/>
    <col min="15884" max="15884" width="14.5703125" style="95" bestFit="1" customWidth="1"/>
    <col min="15885" max="15885" width="14.5703125" style="95" customWidth="1"/>
    <col min="15886" max="15886" width="14.5703125" style="95" bestFit="1" customWidth="1"/>
    <col min="15887" max="15887" width="15.85546875" style="95" customWidth="1"/>
    <col min="15888" max="15888" width="14.5703125" style="95" customWidth="1"/>
    <col min="15889" max="15889" width="14" style="95" customWidth="1"/>
    <col min="15890" max="15890" width="13.42578125" style="95" bestFit="1" customWidth="1"/>
    <col min="15891" max="16128" width="11.42578125" style="95"/>
    <col min="16129" max="16129" width="2.140625" style="95" customWidth="1"/>
    <col min="16130" max="16130" width="3.7109375" style="95" customWidth="1"/>
    <col min="16131" max="16131" width="1.5703125" style="95" customWidth="1"/>
    <col min="16132" max="16132" width="17.85546875" style="95" customWidth="1"/>
    <col min="16133" max="16133" width="12.7109375" style="95" customWidth="1"/>
    <col min="16134" max="16134" width="27.140625" style="95" customWidth="1"/>
    <col min="16135" max="16135" width="12.42578125" style="95" customWidth="1"/>
    <col min="16136" max="16136" width="15.28515625" style="95" customWidth="1"/>
    <col min="16137" max="16137" width="16.140625" style="95" customWidth="1"/>
    <col min="16138" max="16139" width="15.85546875" style="95" customWidth="1"/>
    <col min="16140" max="16140" width="14.5703125" style="95" bestFit="1" customWidth="1"/>
    <col min="16141" max="16141" width="14.5703125" style="95" customWidth="1"/>
    <col min="16142" max="16142" width="14.5703125" style="95" bestFit="1" customWidth="1"/>
    <col min="16143" max="16143" width="15.85546875" style="95" customWidth="1"/>
    <col min="16144" max="16144" width="14.5703125" style="95" customWidth="1"/>
    <col min="16145" max="16145" width="14" style="95" customWidth="1"/>
    <col min="16146" max="16146" width="13.42578125" style="95" bestFit="1" customWidth="1"/>
    <col min="16147" max="16384" width="11.42578125" style="95"/>
  </cols>
  <sheetData>
    <row r="1" spans="1:13" ht="40.5" customHeight="1" x14ac:dyDescent="0.2">
      <c r="A1" s="194"/>
      <c r="B1" s="364" t="s">
        <v>503</v>
      </c>
      <c r="C1" s="365"/>
      <c r="D1" s="365"/>
      <c r="E1" s="365"/>
      <c r="F1" s="365"/>
      <c r="G1" s="365"/>
      <c r="H1" s="365"/>
      <c r="I1" s="365"/>
      <c r="J1" s="365"/>
      <c r="K1" s="365"/>
      <c r="L1" s="365"/>
      <c r="M1" s="366"/>
    </row>
    <row r="2" spans="1:13" x14ac:dyDescent="0.2">
      <c r="A2" s="194"/>
      <c r="B2" s="367" t="s">
        <v>504</v>
      </c>
      <c r="C2" s="368"/>
      <c r="D2" s="359" t="s">
        <v>505</v>
      </c>
      <c r="E2" s="371" t="s">
        <v>506</v>
      </c>
      <c r="F2" s="359" t="s">
        <v>507</v>
      </c>
      <c r="G2" s="372" t="s">
        <v>508</v>
      </c>
      <c r="H2" s="353"/>
      <c r="I2" s="353"/>
      <c r="J2" s="353"/>
      <c r="K2" s="353"/>
      <c r="L2" s="353"/>
      <c r="M2" s="373"/>
    </row>
    <row r="3" spans="1:13" x14ac:dyDescent="0.2">
      <c r="A3" s="194"/>
      <c r="B3" s="369"/>
      <c r="C3" s="370"/>
      <c r="D3" s="360"/>
      <c r="E3" s="360"/>
      <c r="F3" s="360"/>
      <c r="G3" s="374" t="s">
        <v>509</v>
      </c>
      <c r="H3" s="376" t="s">
        <v>510</v>
      </c>
      <c r="I3" s="353" t="s">
        <v>511</v>
      </c>
      <c r="J3" s="353" t="s">
        <v>512</v>
      </c>
      <c r="K3" s="353" t="s">
        <v>513</v>
      </c>
      <c r="L3" s="355" t="s">
        <v>514</v>
      </c>
      <c r="M3" s="356"/>
    </row>
    <row r="4" spans="1:13" x14ac:dyDescent="0.2">
      <c r="A4" s="194"/>
      <c r="B4" s="369"/>
      <c r="C4" s="370"/>
      <c r="D4" s="360"/>
      <c r="E4" s="360"/>
      <c r="F4" s="360"/>
      <c r="G4" s="375"/>
      <c r="H4" s="377"/>
      <c r="I4" s="354"/>
      <c r="J4" s="354"/>
      <c r="K4" s="354"/>
      <c r="L4" s="357" t="s">
        <v>515</v>
      </c>
      <c r="M4" s="359" t="s">
        <v>516</v>
      </c>
    </row>
    <row r="5" spans="1:13" ht="13.5" thickBot="1" x14ac:dyDescent="0.25">
      <c r="A5" s="194"/>
      <c r="B5" s="369"/>
      <c r="C5" s="370"/>
      <c r="D5" s="360"/>
      <c r="E5" s="360"/>
      <c r="F5" s="360"/>
      <c r="G5" s="375"/>
      <c r="H5" s="377"/>
      <c r="I5" s="354"/>
      <c r="J5" s="354"/>
      <c r="K5" s="354"/>
      <c r="L5" s="358"/>
      <c r="M5" s="360"/>
    </row>
    <row r="6" spans="1:13" ht="12.75" customHeight="1" x14ac:dyDescent="0.2">
      <c r="A6" s="195"/>
      <c r="B6" s="361" t="s">
        <v>517</v>
      </c>
      <c r="C6" s="362"/>
      <c r="D6" s="362"/>
      <c r="E6" s="196"/>
      <c r="F6" s="197"/>
      <c r="G6" s="198"/>
      <c r="H6" s="198"/>
      <c r="I6" s="198"/>
      <c r="J6" s="363"/>
      <c r="K6" s="363"/>
      <c r="L6" s="198"/>
      <c r="M6" s="199"/>
    </row>
    <row r="7" spans="1:13" ht="13.5" customHeight="1" x14ac:dyDescent="0.2">
      <c r="A7" s="195"/>
      <c r="B7" s="200"/>
      <c r="C7" s="347" t="s">
        <v>518</v>
      </c>
      <c r="D7" s="347"/>
      <c r="E7" s="201"/>
      <c r="F7" s="202"/>
      <c r="G7" s="203"/>
      <c r="H7" s="203"/>
      <c r="I7" s="203"/>
      <c r="J7" s="203"/>
      <c r="K7" s="203"/>
      <c r="L7" s="203"/>
      <c r="M7" s="204"/>
    </row>
    <row r="8" spans="1:13" x14ac:dyDescent="0.2">
      <c r="A8" s="194"/>
      <c r="B8" s="200"/>
      <c r="C8" s="205"/>
      <c r="D8" s="205"/>
      <c r="E8" s="206"/>
      <c r="F8" s="207"/>
      <c r="G8" s="208"/>
      <c r="H8" s="208"/>
      <c r="I8" s="208"/>
      <c r="J8" s="208"/>
      <c r="K8" s="208"/>
      <c r="L8" s="203"/>
      <c r="M8" s="204"/>
    </row>
    <row r="9" spans="1:13" ht="22.5" x14ac:dyDescent="0.2">
      <c r="A9" s="194"/>
      <c r="B9" s="209" t="s">
        <v>519</v>
      </c>
      <c r="C9" s="210"/>
      <c r="D9" s="211" t="s">
        <v>520</v>
      </c>
      <c r="E9" s="206">
        <v>5150</v>
      </c>
      <c r="F9" s="207" t="s">
        <v>521</v>
      </c>
      <c r="G9" s="212">
        <f t="shared" ref="G9:G66" si="0">+H9</f>
        <v>0</v>
      </c>
      <c r="H9" s="213">
        <v>0</v>
      </c>
      <c r="I9" s="214">
        <v>38875</v>
      </c>
      <c r="J9" s="213">
        <v>0</v>
      </c>
      <c r="K9" s="213">
        <v>0</v>
      </c>
      <c r="L9" s="215">
        <f t="shared" ref="L9:L66" si="1">IFERROR(K9/H9,0)</f>
        <v>0</v>
      </c>
      <c r="M9" s="216">
        <f t="shared" ref="M9:M66" si="2">IFERROR(K9/I9,0)</f>
        <v>0</v>
      </c>
    </row>
    <row r="10" spans="1:13" x14ac:dyDescent="0.2">
      <c r="A10" s="194"/>
      <c r="B10" s="209"/>
      <c r="C10" s="210"/>
      <c r="D10" s="211"/>
      <c r="E10" s="206">
        <v>5210</v>
      </c>
      <c r="F10" s="207" t="s">
        <v>522</v>
      </c>
      <c r="G10" s="212">
        <f t="shared" si="0"/>
        <v>0</v>
      </c>
      <c r="H10" s="213">
        <v>0</v>
      </c>
      <c r="I10" s="214">
        <v>26000</v>
      </c>
      <c r="J10" s="213">
        <v>0</v>
      </c>
      <c r="K10" s="213">
        <v>0</v>
      </c>
      <c r="L10" s="215">
        <f t="shared" si="1"/>
        <v>0</v>
      </c>
      <c r="M10" s="216">
        <f t="shared" si="2"/>
        <v>0</v>
      </c>
    </row>
    <row r="11" spans="1:13" x14ac:dyDescent="0.2">
      <c r="A11" s="194"/>
      <c r="B11" s="209"/>
      <c r="C11" s="210"/>
      <c r="D11" s="211"/>
      <c r="E11" s="206">
        <v>5650</v>
      </c>
      <c r="F11" s="207" t="s">
        <v>523</v>
      </c>
      <c r="G11" s="212">
        <f t="shared" si="0"/>
        <v>0</v>
      </c>
      <c r="H11" s="213">
        <v>0</v>
      </c>
      <c r="I11" s="214">
        <v>243210.88</v>
      </c>
      <c r="J11" s="213">
        <v>0</v>
      </c>
      <c r="K11" s="213">
        <v>0</v>
      </c>
      <c r="L11" s="215">
        <f t="shared" si="1"/>
        <v>0</v>
      </c>
      <c r="M11" s="216">
        <f t="shared" si="2"/>
        <v>0</v>
      </c>
    </row>
    <row r="12" spans="1:13" ht="22.5" x14ac:dyDescent="0.2">
      <c r="A12" s="194"/>
      <c r="B12" s="209" t="s">
        <v>524</v>
      </c>
      <c r="C12" s="210"/>
      <c r="D12" s="211" t="s">
        <v>525</v>
      </c>
      <c r="E12" s="206">
        <v>5190</v>
      </c>
      <c r="F12" s="207" t="s">
        <v>526</v>
      </c>
      <c r="G12" s="212">
        <f t="shared" si="0"/>
        <v>0</v>
      </c>
      <c r="H12" s="213">
        <v>0</v>
      </c>
      <c r="I12" s="214">
        <v>42920</v>
      </c>
      <c r="J12" s="213">
        <v>42920</v>
      </c>
      <c r="K12" s="213">
        <v>42920</v>
      </c>
      <c r="L12" s="215">
        <f t="shared" si="1"/>
        <v>0</v>
      </c>
      <c r="M12" s="216">
        <f t="shared" si="2"/>
        <v>1</v>
      </c>
    </row>
    <row r="13" spans="1:13" ht="33.75" x14ac:dyDescent="0.2">
      <c r="A13" s="194"/>
      <c r="B13" s="209" t="s">
        <v>527</v>
      </c>
      <c r="C13" s="210"/>
      <c r="D13" s="211" t="s">
        <v>528</v>
      </c>
      <c r="E13" s="206">
        <v>5150</v>
      </c>
      <c r="F13" s="207" t="s">
        <v>521</v>
      </c>
      <c r="G13" s="212">
        <f t="shared" si="0"/>
        <v>0</v>
      </c>
      <c r="H13" s="213">
        <v>0</v>
      </c>
      <c r="I13" s="214">
        <v>31455.17</v>
      </c>
      <c r="J13" s="213">
        <v>0</v>
      </c>
      <c r="K13" s="213">
        <v>0</v>
      </c>
      <c r="L13" s="215">
        <f t="shared" si="1"/>
        <v>0</v>
      </c>
      <c r="M13" s="216">
        <f t="shared" si="2"/>
        <v>0</v>
      </c>
    </row>
    <row r="14" spans="1:13" x14ac:dyDescent="0.2">
      <c r="A14" s="194"/>
      <c r="B14" s="209"/>
      <c r="C14" s="210"/>
      <c r="D14" s="211"/>
      <c r="E14" s="206">
        <v>5670</v>
      </c>
      <c r="F14" s="207" t="s">
        <v>529</v>
      </c>
      <c r="G14" s="212">
        <f t="shared" si="0"/>
        <v>0</v>
      </c>
      <c r="H14" s="213">
        <v>0</v>
      </c>
      <c r="I14" s="214">
        <v>46000</v>
      </c>
      <c r="J14" s="213">
        <v>0</v>
      </c>
      <c r="K14" s="213">
        <v>0</v>
      </c>
      <c r="L14" s="215">
        <f t="shared" si="1"/>
        <v>0</v>
      </c>
      <c r="M14" s="216">
        <f t="shared" si="2"/>
        <v>0</v>
      </c>
    </row>
    <row r="15" spans="1:13" ht="22.5" x14ac:dyDescent="0.2">
      <c r="A15" s="194"/>
      <c r="B15" s="209" t="s">
        <v>530</v>
      </c>
      <c r="C15" s="210"/>
      <c r="D15" s="211" t="s">
        <v>531</v>
      </c>
      <c r="E15" s="206">
        <v>5220</v>
      </c>
      <c r="F15" s="207" t="s">
        <v>532</v>
      </c>
      <c r="G15" s="212">
        <f t="shared" si="0"/>
        <v>0</v>
      </c>
      <c r="H15" s="213">
        <v>0</v>
      </c>
      <c r="I15" s="214">
        <v>161325.35999999999</v>
      </c>
      <c r="J15" s="213">
        <v>0</v>
      </c>
      <c r="K15" s="213">
        <v>0</v>
      </c>
      <c r="L15" s="215">
        <f t="shared" si="1"/>
        <v>0</v>
      </c>
      <c r="M15" s="216">
        <f t="shared" si="2"/>
        <v>0</v>
      </c>
    </row>
    <row r="16" spans="1:13" x14ac:dyDescent="0.2">
      <c r="A16" s="194"/>
      <c r="B16" s="209" t="s">
        <v>533</v>
      </c>
      <c r="C16" s="210"/>
      <c r="D16" s="211" t="s">
        <v>525</v>
      </c>
      <c r="E16" s="206">
        <v>5120</v>
      </c>
      <c r="F16" s="207" t="s">
        <v>534</v>
      </c>
      <c r="G16" s="212">
        <f t="shared" si="0"/>
        <v>0</v>
      </c>
      <c r="H16" s="213">
        <v>0</v>
      </c>
      <c r="I16" s="214">
        <v>133900</v>
      </c>
      <c r="J16" s="213">
        <v>133900</v>
      </c>
      <c r="K16" s="213">
        <v>133900</v>
      </c>
      <c r="L16" s="215">
        <f t="shared" si="1"/>
        <v>0</v>
      </c>
      <c r="M16" s="216">
        <f t="shared" si="2"/>
        <v>1</v>
      </c>
    </row>
    <row r="17" spans="1:13" ht="22.5" x14ac:dyDescent="0.2">
      <c r="A17" s="194"/>
      <c r="B17" s="209" t="s">
        <v>535</v>
      </c>
      <c r="C17" s="210"/>
      <c r="D17" s="211" t="s">
        <v>536</v>
      </c>
      <c r="E17" s="206">
        <v>5150</v>
      </c>
      <c r="F17" s="207" t="s">
        <v>521</v>
      </c>
      <c r="G17" s="212">
        <f t="shared" si="0"/>
        <v>0</v>
      </c>
      <c r="H17" s="213">
        <v>0</v>
      </c>
      <c r="I17" s="214">
        <v>200000</v>
      </c>
      <c r="J17" s="213">
        <v>0</v>
      </c>
      <c r="K17" s="213">
        <v>0</v>
      </c>
      <c r="L17" s="215">
        <f t="shared" si="1"/>
        <v>0</v>
      </c>
      <c r="M17" s="216">
        <f t="shared" si="2"/>
        <v>0</v>
      </c>
    </row>
    <row r="18" spans="1:13" x14ac:dyDescent="0.2">
      <c r="A18" s="194"/>
      <c r="B18" s="209" t="s">
        <v>537</v>
      </c>
      <c r="C18" s="210"/>
      <c r="D18" s="211" t="s">
        <v>525</v>
      </c>
      <c r="E18" s="206">
        <v>5110</v>
      </c>
      <c r="F18" s="207" t="s">
        <v>538</v>
      </c>
      <c r="G18" s="212">
        <f t="shared" si="0"/>
        <v>0</v>
      </c>
      <c r="H18" s="213">
        <v>0</v>
      </c>
      <c r="I18" s="214">
        <v>5154483.71</v>
      </c>
      <c r="J18" s="213">
        <v>0</v>
      </c>
      <c r="K18" s="213">
        <v>0</v>
      </c>
      <c r="L18" s="215">
        <f t="shared" si="1"/>
        <v>0</v>
      </c>
      <c r="M18" s="216">
        <f t="shared" si="2"/>
        <v>0</v>
      </c>
    </row>
    <row r="19" spans="1:13" x14ac:dyDescent="0.2">
      <c r="A19" s="194"/>
      <c r="B19" s="209"/>
      <c r="C19" s="210"/>
      <c r="D19" s="211"/>
      <c r="E19" s="206">
        <v>5120</v>
      </c>
      <c r="F19" s="207" t="s">
        <v>534</v>
      </c>
      <c r="G19" s="212">
        <f t="shared" si="0"/>
        <v>0</v>
      </c>
      <c r="H19" s="213">
        <v>0</v>
      </c>
      <c r="I19" s="214">
        <v>159964</v>
      </c>
      <c r="J19" s="213">
        <v>159964</v>
      </c>
      <c r="K19" s="213">
        <v>159964</v>
      </c>
      <c r="L19" s="215">
        <f t="shared" si="1"/>
        <v>0</v>
      </c>
      <c r="M19" s="216">
        <f t="shared" si="2"/>
        <v>1</v>
      </c>
    </row>
    <row r="20" spans="1:13" ht="22.5" x14ac:dyDescent="0.2">
      <c r="A20" s="194"/>
      <c r="B20" s="209" t="s">
        <v>539</v>
      </c>
      <c r="C20" s="210"/>
      <c r="D20" s="211" t="s">
        <v>525</v>
      </c>
      <c r="E20" s="206">
        <v>5150</v>
      </c>
      <c r="F20" s="207" t="s">
        <v>521</v>
      </c>
      <c r="G20" s="212">
        <f t="shared" si="0"/>
        <v>0</v>
      </c>
      <c r="H20" s="213">
        <v>0</v>
      </c>
      <c r="I20" s="214">
        <v>55494.400000000001</v>
      </c>
      <c r="J20" s="213">
        <v>0</v>
      </c>
      <c r="K20" s="213">
        <v>0</v>
      </c>
      <c r="L20" s="215">
        <f t="shared" si="1"/>
        <v>0</v>
      </c>
      <c r="M20" s="216">
        <f t="shared" si="2"/>
        <v>0</v>
      </c>
    </row>
    <row r="21" spans="1:13" ht="22.5" x14ac:dyDescent="0.2">
      <c r="A21" s="194"/>
      <c r="B21" s="209"/>
      <c r="C21" s="210"/>
      <c r="D21" s="211"/>
      <c r="E21" s="206">
        <v>5190</v>
      </c>
      <c r="F21" s="207" t="s">
        <v>526</v>
      </c>
      <c r="G21" s="212">
        <f t="shared" si="0"/>
        <v>0</v>
      </c>
      <c r="H21" s="213">
        <v>0</v>
      </c>
      <c r="I21" s="214">
        <v>42920</v>
      </c>
      <c r="J21" s="213">
        <v>42920</v>
      </c>
      <c r="K21" s="213">
        <v>42920</v>
      </c>
      <c r="L21" s="215">
        <f t="shared" si="1"/>
        <v>0</v>
      </c>
      <c r="M21" s="216">
        <f t="shared" si="2"/>
        <v>1</v>
      </c>
    </row>
    <row r="22" spans="1:13" ht="22.5" x14ac:dyDescent="0.2">
      <c r="A22" s="194"/>
      <c r="B22" s="209"/>
      <c r="C22" s="210"/>
      <c r="D22" s="211"/>
      <c r="E22" s="206">
        <v>5660</v>
      </c>
      <c r="F22" s="207" t="s">
        <v>540</v>
      </c>
      <c r="G22" s="212">
        <f t="shared" si="0"/>
        <v>0</v>
      </c>
      <c r="H22" s="213">
        <v>0</v>
      </c>
      <c r="I22" s="214">
        <v>7768.53</v>
      </c>
      <c r="J22" s="213">
        <v>0</v>
      </c>
      <c r="K22" s="213">
        <v>0</v>
      </c>
      <c r="L22" s="215">
        <f t="shared" si="1"/>
        <v>0</v>
      </c>
      <c r="M22" s="216">
        <f t="shared" si="2"/>
        <v>0</v>
      </c>
    </row>
    <row r="23" spans="1:13" x14ac:dyDescent="0.2">
      <c r="A23" s="194"/>
      <c r="B23" s="209" t="s">
        <v>541</v>
      </c>
      <c r="C23" s="210"/>
      <c r="D23" s="211" t="s">
        <v>525</v>
      </c>
      <c r="E23" s="206">
        <v>5110</v>
      </c>
      <c r="F23" s="207" t="s">
        <v>538</v>
      </c>
      <c r="G23" s="212">
        <f t="shared" si="0"/>
        <v>0</v>
      </c>
      <c r="H23" s="213">
        <v>0</v>
      </c>
      <c r="I23" s="214">
        <v>55206.720000000001</v>
      </c>
      <c r="J23" s="213">
        <v>0</v>
      </c>
      <c r="K23" s="213">
        <v>0</v>
      </c>
      <c r="L23" s="215">
        <f t="shared" si="1"/>
        <v>0</v>
      </c>
      <c r="M23" s="216">
        <f t="shared" si="2"/>
        <v>0</v>
      </c>
    </row>
    <row r="24" spans="1:13" ht="22.5" x14ac:dyDescent="0.2">
      <c r="A24" s="194"/>
      <c r="B24" s="209" t="s">
        <v>542</v>
      </c>
      <c r="C24" s="210"/>
      <c r="D24" s="211" t="s">
        <v>543</v>
      </c>
      <c r="E24" s="206">
        <v>5120</v>
      </c>
      <c r="F24" s="207" t="s">
        <v>534</v>
      </c>
      <c r="G24" s="212">
        <f t="shared" si="0"/>
        <v>0</v>
      </c>
      <c r="H24" s="213">
        <v>0</v>
      </c>
      <c r="I24" s="214">
        <v>56150</v>
      </c>
      <c r="J24" s="213">
        <v>0</v>
      </c>
      <c r="K24" s="213">
        <v>0</v>
      </c>
      <c r="L24" s="215">
        <f t="shared" si="1"/>
        <v>0</v>
      </c>
      <c r="M24" s="216">
        <f t="shared" si="2"/>
        <v>0</v>
      </c>
    </row>
    <row r="25" spans="1:13" ht="33.75" x14ac:dyDescent="0.2">
      <c r="A25" s="194"/>
      <c r="B25" s="209" t="s">
        <v>544</v>
      </c>
      <c r="C25" s="210"/>
      <c r="D25" s="211" t="s">
        <v>545</v>
      </c>
      <c r="E25" s="206">
        <v>5310</v>
      </c>
      <c r="F25" s="207" t="s">
        <v>546</v>
      </c>
      <c r="G25" s="212">
        <f t="shared" si="0"/>
        <v>0</v>
      </c>
      <c r="H25" s="213">
        <v>0</v>
      </c>
      <c r="I25" s="214">
        <v>15823.51</v>
      </c>
      <c r="J25" s="213">
        <v>0</v>
      </c>
      <c r="K25" s="213">
        <v>0</v>
      </c>
      <c r="L25" s="215">
        <f t="shared" si="1"/>
        <v>0</v>
      </c>
      <c r="M25" s="216">
        <f t="shared" si="2"/>
        <v>0</v>
      </c>
    </row>
    <row r="26" spans="1:13" ht="22.5" x14ac:dyDescent="0.2">
      <c r="A26" s="194"/>
      <c r="B26" s="209"/>
      <c r="C26" s="210"/>
      <c r="D26" s="211"/>
      <c r="E26" s="206">
        <v>5660</v>
      </c>
      <c r="F26" s="207" t="s">
        <v>540</v>
      </c>
      <c r="G26" s="212">
        <f t="shared" si="0"/>
        <v>0</v>
      </c>
      <c r="H26" s="213">
        <v>0</v>
      </c>
      <c r="I26" s="214">
        <v>66120</v>
      </c>
      <c r="J26" s="213">
        <v>0</v>
      </c>
      <c r="K26" s="213">
        <v>0</v>
      </c>
      <c r="L26" s="215">
        <f t="shared" si="1"/>
        <v>0</v>
      </c>
      <c r="M26" s="216">
        <f t="shared" si="2"/>
        <v>0</v>
      </c>
    </row>
    <row r="27" spans="1:13" x14ac:dyDescent="0.2">
      <c r="A27" s="194"/>
      <c r="B27" s="209" t="s">
        <v>547</v>
      </c>
      <c r="C27" s="210"/>
      <c r="D27" s="211" t="s">
        <v>525</v>
      </c>
      <c r="E27" s="206">
        <v>5650</v>
      </c>
      <c r="F27" s="207" t="s">
        <v>523</v>
      </c>
      <c r="G27" s="212">
        <f t="shared" si="0"/>
        <v>0</v>
      </c>
      <c r="H27" s="213">
        <v>0</v>
      </c>
      <c r="I27" s="214">
        <v>36975</v>
      </c>
      <c r="J27" s="213">
        <v>36975</v>
      </c>
      <c r="K27" s="213">
        <v>36975</v>
      </c>
      <c r="L27" s="215">
        <f t="shared" si="1"/>
        <v>0</v>
      </c>
      <c r="M27" s="216">
        <f t="shared" si="2"/>
        <v>1</v>
      </c>
    </row>
    <row r="28" spans="1:13" x14ac:dyDescent="0.2">
      <c r="A28" s="194"/>
      <c r="B28" s="209" t="s">
        <v>548</v>
      </c>
      <c r="C28" s="210"/>
      <c r="D28" s="211" t="s">
        <v>525</v>
      </c>
      <c r="E28" s="206">
        <v>5620</v>
      </c>
      <c r="F28" s="207" t="s">
        <v>549</v>
      </c>
      <c r="G28" s="212">
        <f t="shared" si="0"/>
        <v>0</v>
      </c>
      <c r="H28" s="213">
        <v>0</v>
      </c>
      <c r="I28" s="214">
        <v>1681355.04</v>
      </c>
      <c r="J28" s="213">
        <v>1681355.04</v>
      </c>
      <c r="K28" s="213">
        <v>1681355.04</v>
      </c>
      <c r="L28" s="215">
        <f t="shared" si="1"/>
        <v>0</v>
      </c>
      <c r="M28" s="216">
        <f t="shared" si="2"/>
        <v>1</v>
      </c>
    </row>
    <row r="29" spans="1:13" ht="22.5" x14ac:dyDescent="0.2">
      <c r="A29" s="194"/>
      <c r="B29" s="209"/>
      <c r="C29" s="210"/>
      <c r="D29" s="211"/>
      <c r="E29" s="206">
        <v>5640</v>
      </c>
      <c r="F29" s="207" t="s">
        <v>550</v>
      </c>
      <c r="G29" s="212">
        <f t="shared" si="0"/>
        <v>0</v>
      </c>
      <c r="H29" s="213">
        <v>0</v>
      </c>
      <c r="I29" s="214">
        <v>2094960</v>
      </c>
      <c r="J29" s="213">
        <v>0</v>
      </c>
      <c r="K29" s="213">
        <v>0</v>
      </c>
      <c r="L29" s="215">
        <f t="shared" si="1"/>
        <v>0</v>
      </c>
      <c r="M29" s="216">
        <f t="shared" si="2"/>
        <v>0</v>
      </c>
    </row>
    <row r="30" spans="1:13" x14ac:dyDescent="0.2">
      <c r="A30" s="194"/>
      <c r="B30" s="209" t="s">
        <v>551</v>
      </c>
      <c r="C30" s="210"/>
      <c r="D30" s="211" t="s">
        <v>525</v>
      </c>
      <c r="E30" s="206">
        <v>5110</v>
      </c>
      <c r="F30" s="207" t="s">
        <v>538</v>
      </c>
      <c r="G30" s="212">
        <f t="shared" si="0"/>
        <v>0</v>
      </c>
      <c r="H30" s="213">
        <v>0</v>
      </c>
      <c r="I30" s="214">
        <v>32305</v>
      </c>
      <c r="J30" s="213">
        <v>0</v>
      </c>
      <c r="K30" s="213">
        <v>0</v>
      </c>
      <c r="L30" s="215">
        <f t="shared" si="1"/>
        <v>0</v>
      </c>
      <c r="M30" s="216">
        <f t="shared" si="2"/>
        <v>0</v>
      </c>
    </row>
    <row r="31" spans="1:13" ht="22.5" x14ac:dyDescent="0.2">
      <c r="A31" s="194"/>
      <c r="B31" s="209" t="s">
        <v>552</v>
      </c>
      <c r="C31" s="210"/>
      <c r="D31" s="211" t="s">
        <v>525</v>
      </c>
      <c r="E31" s="206">
        <v>5190</v>
      </c>
      <c r="F31" s="207" t="s">
        <v>526</v>
      </c>
      <c r="G31" s="212">
        <f t="shared" si="0"/>
        <v>0</v>
      </c>
      <c r="H31" s="213">
        <v>0</v>
      </c>
      <c r="I31" s="214">
        <v>14268</v>
      </c>
      <c r="J31" s="213">
        <v>14268</v>
      </c>
      <c r="K31" s="213">
        <v>14268</v>
      </c>
      <c r="L31" s="215">
        <f t="shared" si="1"/>
        <v>0</v>
      </c>
      <c r="M31" s="216">
        <f t="shared" si="2"/>
        <v>1</v>
      </c>
    </row>
    <row r="32" spans="1:13" x14ac:dyDescent="0.2">
      <c r="A32" s="194"/>
      <c r="B32" s="209"/>
      <c r="C32" s="210"/>
      <c r="D32" s="211"/>
      <c r="E32" s="206">
        <v>5310</v>
      </c>
      <c r="F32" s="207" t="s">
        <v>546</v>
      </c>
      <c r="G32" s="212">
        <f t="shared" si="0"/>
        <v>0</v>
      </c>
      <c r="H32" s="213">
        <v>0</v>
      </c>
      <c r="I32" s="214">
        <v>88044</v>
      </c>
      <c r="J32" s="213">
        <v>0</v>
      </c>
      <c r="K32" s="213">
        <v>0</v>
      </c>
      <c r="L32" s="215">
        <f t="shared" si="1"/>
        <v>0</v>
      </c>
      <c r="M32" s="216">
        <f t="shared" si="2"/>
        <v>0</v>
      </c>
    </row>
    <row r="33" spans="1:16" x14ac:dyDescent="0.2">
      <c r="A33" s="194"/>
      <c r="B33" s="209" t="s">
        <v>553</v>
      </c>
      <c r="C33" s="210"/>
      <c r="D33" s="211" t="s">
        <v>554</v>
      </c>
      <c r="E33" s="206">
        <v>5310</v>
      </c>
      <c r="F33" s="207" t="s">
        <v>546</v>
      </c>
      <c r="G33" s="212">
        <f t="shared" si="0"/>
        <v>0</v>
      </c>
      <c r="H33" s="213">
        <v>0</v>
      </c>
      <c r="I33" s="214">
        <v>287100</v>
      </c>
      <c r="J33" s="213">
        <v>0</v>
      </c>
      <c r="K33" s="213">
        <v>0</v>
      </c>
      <c r="L33" s="215">
        <f t="shared" si="1"/>
        <v>0</v>
      </c>
      <c r="M33" s="216">
        <f t="shared" si="2"/>
        <v>0</v>
      </c>
    </row>
    <row r="34" spans="1:16" x14ac:dyDescent="0.2">
      <c r="A34" s="194"/>
      <c r="B34" s="209"/>
      <c r="C34" s="210"/>
      <c r="D34" s="211"/>
      <c r="E34" s="206">
        <v>5320</v>
      </c>
      <c r="F34" s="207" t="s">
        <v>555</v>
      </c>
      <c r="G34" s="212">
        <f t="shared" si="0"/>
        <v>0</v>
      </c>
      <c r="H34" s="213">
        <v>0</v>
      </c>
      <c r="I34" s="214">
        <v>141404</v>
      </c>
      <c r="J34" s="213">
        <v>0</v>
      </c>
      <c r="K34" s="213">
        <v>0</v>
      </c>
      <c r="L34" s="215">
        <f t="shared" si="1"/>
        <v>0</v>
      </c>
      <c r="M34" s="216">
        <f t="shared" si="2"/>
        <v>0</v>
      </c>
    </row>
    <row r="35" spans="1:16" ht="22.5" x14ac:dyDescent="0.2">
      <c r="A35" s="194"/>
      <c r="B35" s="209" t="s">
        <v>556</v>
      </c>
      <c r="C35" s="210"/>
      <c r="D35" s="211" t="s">
        <v>557</v>
      </c>
      <c r="E35" s="206">
        <v>5110</v>
      </c>
      <c r="F35" s="207" t="s">
        <v>538</v>
      </c>
      <c r="G35" s="212">
        <f t="shared" si="0"/>
        <v>430000</v>
      </c>
      <c r="H35" s="213">
        <v>430000</v>
      </c>
      <c r="I35" s="214">
        <v>430000</v>
      </c>
      <c r="J35" s="213">
        <v>0</v>
      </c>
      <c r="K35" s="213">
        <v>0</v>
      </c>
      <c r="L35" s="215">
        <f t="shared" si="1"/>
        <v>0</v>
      </c>
      <c r="M35" s="216">
        <f t="shared" si="2"/>
        <v>0</v>
      </c>
    </row>
    <row r="36" spans="1:16" x14ac:dyDescent="0.2">
      <c r="A36" s="194"/>
      <c r="B36" s="209"/>
      <c r="C36" s="210"/>
      <c r="D36" s="211"/>
      <c r="E36" s="206">
        <v>5120</v>
      </c>
      <c r="F36" s="207" t="s">
        <v>534</v>
      </c>
      <c r="G36" s="212">
        <f t="shared" si="0"/>
        <v>151400</v>
      </c>
      <c r="H36" s="213">
        <v>151400</v>
      </c>
      <c r="I36" s="214">
        <v>151400</v>
      </c>
      <c r="J36" s="213">
        <v>0</v>
      </c>
      <c r="K36" s="213">
        <v>0</v>
      </c>
      <c r="L36" s="215">
        <f t="shared" si="1"/>
        <v>0</v>
      </c>
      <c r="M36" s="216">
        <f t="shared" si="2"/>
        <v>0</v>
      </c>
    </row>
    <row r="37" spans="1:16" ht="22.5" x14ac:dyDescent="0.2">
      <c r="A37" s="194"/>
      <c r="B37" s="209"/>
      <c r="C37" s="210"/>
      <c r="D37" s="211"/>
      <c r="E37" s="206">
        <v>5150</v>
      </c>
      <c r="F37" s="207" t="s">
        <v>521</v>
      </c>
      <c r="G37" s="212">
        <f t="shared" si="0"/>
        <v>100000</v>
      </c>
      <c r="H37" s="213">
        <v>100000</v>
      </c>
      <c r="I37" s="214">
        <v>100000</v>
      </c>
      <c r="J37" s="213">
        <v>0</v>
      </c>
      <c r="K37" s="213">
        <v>0</v>
      </c>
      <c r="L37" s="215">
        <f t="shared" si="1"/>
        <v>0</v>
      </c>
      <c r="M37" s="216">
        <f t="shared" si="2"/>
        <v>0</v>
      </c>
    </row>
    <row r="38" spans="1:16" ht="22.5" x14ac:dyDescent="0.2">
      <c r="A38" s="194"/>
      <c r="B38" s="209"/>
      <c r="C38" s="210"/>
      <c r="D38" s="211"/>
      <c r="E38" s="206">
        <v>5190</v>
      </c>
      <c r="F38" s="207" t="s">
        <v>526</v>
      </c>
      <c r="G38" s="212">
        <f t="shared" si="0"/>
        <v>25100</v>
      </c>
      <c r="H38" s="213">
        <v>25100</v>
      </c>
      <c r="I38" s="214">
        <v>25100</v>
      </c>
      <c r="J38" s="213">
        <v>0</v>
      </c>
      <c r="K38" s="213">
        <v>0</v>
      </c>
      <c r="L38" s="215">
        <f t="shared" si="1"/>
        <v>0</v>
      </c>
      <c r="M38" s="216">
        <f t="shared" si="2"/>
        <v>0</v>
      </c>
    </row>
    <row r="39" spans="1:16" ht="22.5" x14ac:dyDescent="0.2">
      <c r="A39" s="194"/>
      <c r="B39" s="209" t="s">
        <v>558</v>
      </c>
      <c r="C39" s="210"/>
      <c r="D39" s="211" t="s">
        <v>557</v>
      </c>
      <c r="E39" s="206">
        <v>5310</v>
      </c>
      <c r="F39" s="207" t="s">
        <v>546</v>
      </c>
      <c r="G39" s="212">
        <f t="shared" si="0"/>
        <v>13660700</v>
      </c>
      <c r="H39" s="213">
        <v>13660700</v>
      </c>
      <c r="I39" s="214">
        <v>13660700</v>
      </c>
      <c r="J39" s="213">
        <v>0</v>
      </c>
      <c r="K39" s="213">
        <v>0</v>
      </c>
      <c r="L39" s="215">
        <f t="shared" si="1"/>
        <v>0</v>
      </c>
      <c r="M39" s="216">
        <f t="shared" si="2"/>
        <v>0</v>
      </c>
    </row>
    <row r="40" spans="1:16" x14ac:dyDescent="0.2">
      <c r="A40" s="194"/>
      <c r="B40" s="209"/>
      <c r="C40" s="210"/>
      <c r="D40" s="211"/>
      <c r="E40" s="206">
        <v>5320</v>
      </c>
      <c r="F40" s="207" t="s">
        <v>555</v>
      </c>
      <c r="G40" s="212">
        <f t="shared" si="0"/>
        <v>420500</v>
      </c>
      <c r="H40" s="213">
        <v>420500</v>
      </c>
      <c r="I40" s="214">
        <v>420500</v>
      </c>
      <c r="J40" s="213">
        <v>0</v>
      </c>
      <c r="K40" s="213">
        <v>0</v>
      </c>
      <c r="L40" s="215">
        <f t="shared" si="1"/>
        <v>0</v>
      </c>
      <c r="M40" s="216">
        <f t="shared" si="2"/>
        <v>0</v>
      </c>
    </row>
    <row r="41" spans="1:16" x14ac:dyDescent="0.2">
      <c r="A41" s="194"/>
      <c r="B41" s="209" t="s">
        <v>559</v>
      </c>
      <c r="C41" s="210"/>
      <c r="D41" s="211" t="s">
        <v>560</v>
      </c>
      <c r="E41" s="206">
        <v>5310</v>
      </c>
      <c r="F41" s="207" t="s">
        <v>546</v>
      </c>
      <c r="G41" s="212">
        <f t="shared" si="0"/>
        <v>0</v>
      </c>
      <c r="H41" s="213">
        <v>0</v>
      </c>
      <c r="I41" s="214">
        <v>4744000</v>
      </c>
      <c r="J41" s="213">
        <v>0</v>
      </c>
      <c r="K41" s="213">
        <v>0</v>
      </c>
      <c r="L41" s="215">
        <f t="shared" si="1"/>
        <v>0</v>
      </c>
      <c r="M41" s="216">
        <f t="shared" si="2"/>
        <v>0</v>
      </c>
    </row>
    <row r="42" spans="1:16" x14ac:dyDescent="0.2">
      <c r="A42" s="194"/>
      <c r="B42" s="209" t="s">
        <v>561</v>
      </c>
      <c r="C42" s="210"/>
      <c r="D42" s="211" t="s">
        <v>562</v>
      </c>
      <c r="E42" s="206">
        <v>5310</v>
      </c>
      <c r="F42" s="207" t="s">
        <v>546</v>
      </c>
      <c r="G42" s="212">
        <f t="shared" si="0"/>
        <v>45000000</v>
      </c>
      <c r="H42" s="213">
        <v>45000000</v>
      </c>
      <c r="I42" s="214">
        <v>45000000</v>
      </c>
      <c r="J42" s="213">
        <v>0</v>
      </c>
      <c r="K42" s="213">
        <v>0</v>
      </c>
      <c r="L42" s="215">
        <f t="shared" si="1"/>
        <v>0</v>
      </c>
      <c r="M42" s="216">
        <f t="shared" si="2"/>
        <v>0</v>
      </c>
    </row>
    <row r="43" spans="1:16" s="389" customFormat="1" x14ac:dyDescent="0.2">
      <c r="A43" s="378"/>
      <c r="B43" s="379" t="s">
        <v>563</v>
      </c>
      <c r="C43" s="380"/>
      <c r="D43" s="381" t="s">
        <v>564</v>
      </c>
      <c r="E43" s="382">
        <v>5310</v>
      </c>
      <c r="F43" s="383" t="s">
        <v>546</v>
      </c>
      <c r="G43" s="384">
        <f t="shared" si="0"/>
        <v>0</v>
      </c>
      <c r="H43" s="385">
        <v>0</v>
      </c>
      <c r="I43" s="386">
        <v>570140</v>
      </c>
      <c r="J43" s="385">
        <v>169360</v>
      </c>
      <c r="K43" s="385">
        <v>169360</v>
      </c>
      <c r="L43" s="387">
        <f t="shared" si="1"/>
        <v>0</v>
      </c>
      <c r="M43" s="388">
        <f t="shared" si="2"/>
        <v>0.29704984740590029</v>
      </c>
      <c r="P43" s="390"/>
    </row>
    <row r="44" spans="1:16" s="389" customFormat="1" ht="39.75" customHeight="1" x14ac:dyDescent="0.2">
      <c r="A44" s="378"/>
      <c r="B44" s="209" t="s">
        <v>565</v>
      </c>
      <c r="C44" s="210"/>
      <c r="D44" s="211" t="s">
        <v>566</v>
      </c>
      <c r="E44" s="206">
        <v>5310</v>
      </c>
      <c r="F44" s="207" t="s">
        <v>546</v>
      </c>
      <c r="G44" s="212">
        <f t="shared" si="0"/>
        <v>0</v>
      </c>
      <c r="H44" s="213">
        <v>0</v>
      </c>
      <c r="I44" s="214">
        <v>4217856.57</v>
      </c>
      <c r="J44" s="213">
        <v>552160</v>
      </c>
      <c r="K44" s="213">
        <v>552160</v>
      </c>
      <c r="L44" s="215">
        <f t="shared" si="1"/>
        <v>0</v>
      </c>
      <c r="M44" s="216">
        <f t="shared" si="2"/>
        <v>0.13091009398643444</v>
      </c>
      <c r="P44" s="390"/>
    </row>
    <row r="45" spans="1:16" ht="26.25" customHeight="1" x14ac:dyDescent="0.2">
      <c r="A45" s="194"/>
      <c r="B45" s="209"/>
      <c r="C45" s="210"/>
      <c r="D45" s="211"/>
      <c r="E45" s="206">
        <v>5320</v>
      </c>
      <c r="F45" s="207" t="s">
        <v>555</v>
      </c>
      <c r="G45" s="212">
        <f t="shared" si="0"/>
        <v>0</v>
      </c>
      <c r="H45" s="213">
        <v>0</v>
      </c>
      <c r="I45" s="214">
        <v>497756</v>
      </c>
      <c r="J45" s="213">
        <v>0</v>
      </c>
      <c r="K45" s="213">
        <v>0</v>
      </c>
      <c r="L45" s="215">
        <f t="shared" si="1"/>
        <v>0</v>
      </c>
      <c r="M45" s="216">
        <f t="shared" si="2"/>
        <v>0</v>
      </c>
    </row>
    <row r="46" spans="1:16" ht="12.75" customHeight="1" x14ac:dyDescent="0.2">
      <c r="A46" s="194"/>
      <c r="B46" s="209" t="s">
        <v>567</v>
      </c>
      <c r="C46" s="210"/>
      <c r="D46" s="211" t="s">
        <v>568</v>
      </c>
      <c r="E46" s="206">
        <v>5110</v>
      </c>
      <c r="F46" s="207" t="s">
        <v>538</v>
      </c>
      <c r="G46" s="212">
        <f t="shared" si="0"/>
        <v>0</v>
      </c>
      <c r="H46" s="213">
        <v>0</v>
      </c>
      <c r="I46" s="214">
        <v>156348.28</v>
      </c>
      <c r="J46" s="213">
        <v>0</v>
      </c>
      <c r="K46" s="213">
        <v>0</v>
      </c>
      <c r="L46" s="215">
        <f t="shared" si="1"/>
        <v>0</v>
      </c>
      <c r="M46" s="216">
        <f t="shared" si="2"/>
        <v>0</v>
      </c>
    </row>
    <row r="47" spans="1:16" ht="26.25" customHeight="1" x14ac:dyDescent="0.2">
      <c r="A47" s="194"/>
      <c r="B47" s="209" t="s">
        <v>569</v>
      </c>
      <c r="C47" s="210"/>
      <c r="D47" s="211" t="s">
        <v>570</v>
      </c>
      <c r="E47" s="206">
        <v>5150</v>
      </c>
      <c r="F47" s="207" t="s">
        <v>521</v>
      </c>
      <c r="G47" s="212">
        <f t="shared" si="0"/>
        <v>0</v>
      </c>
      <c r="H47" s="213">
        <v>0</v>
      </c>
      <c r="I47" s="214">
        <v>1247203.92</v>
      </c>
      <c r="J47" s="213">
        <v>209786.92</v>
      </c>
      <c r="K47" s="213">
        <v>209786.92</v>
      </c>
      <c r="L47" s="215">
        <f t="shared" si="1"/>
        <v>0</v>
      </c>
      <c r="M47" s="216">
        <f t="shared" si="2"/>
        <v>0.16820578947506837</v>
      </c>
    </row>
    <row r="48" spans="1:16" x14ac:dyDescent="0.2">
      <c r="A48" s="194"/>
      <c r="B48" s="209" t="s">
        <v>571</v>
      </c>
      <c r="C48" s="210"/>
      <c r="D48" s="211" t="s">
        <v>572</v>
      </c>
      <c r="E48" s="206">
        <v>5310</v>
      </c>
      <c r="F48" s="207" t="s">
        <v>546</v>
      </c>
      <c r="G48" s="212">
        <f t="shared" si="0"/>
        <v>15000000</v>
      </c>
      <c r="H48" s="213">
        <v>15000000</v>
      </c>
      <c r="I48" s="214">
        <v>15000000</v>
      </c>
      <c r="J48" s="213">
        <v>0</v>
      </c>
      <c r="K48" s="213">
        <v>0</v>
      </c>
      <c r="L48" s="215">
        <f t="shared" si="1"/>
        <v>0</v>
      </c>
      <c r="M48" s="216">
        <f t="shared" si="2"/>
        <v>0</v>
      </c>
    </row>
    <row r="49" spans="1:13" ht="22.5" x14ac:dyDescent="0.2">
      <c r="A49" s="194"/>
      <c r="B49" s="209" t="s">
        <v>573</v>
      </c>
      <c r="C49" s="210"/>
      <c r="D49" s="211" t="s">
        <v>574</v>
      </c>
      <c r="E49" s="206">
        <v>5150</v>
      </c>
      <c r="F49" s="207" t="s">
        <v>521</v>
      </c>
      <c r="G49" s="212">
        <f t="shared" si="0"/>
        <v>56475000</v>
      </c>
      <c r="H49" s="213">
        <v>56475000</v>
      </c>
      <c r="I49" s="214">
        <v>56475000</v>
      </c>
      <c r="J49" s="213">
        <v>0</v>
      </c>
      <c r="K49" s="213">
        <v>0</v>
      </c>
      <c r="L49" s="215">
        <f t="shared" si="1"/>
        <v>0</v>
      </c>
      <c r="M49" s="216">
        <f t="shared" si="2"/>
        <v>0</v>
      </c>
    </row>
    <row r="50" spans="1:13" x14ac:dyDescent="0.2">
      <c r="A50" s="194"/>
      <c r="B50" s="209" t="s">
        <v>575</v>
      </c>
      <c r="C50" s="210"/>
      <c r="D50" s="211" t="s">
        <v>576</v>
      </c>
      <c r="E50" s="206">
        <v>5110</v>
      </c>
      <c r="F50" s="207" t="s">
        <v>538</v>
      </c>
      <c r="G50" s="212">
        <f t="shared" si="0"/>
        <v>0</v>
      </c>
      <c r="H50" s="213">
        <v>0</v>
      </c>
      <c r="I50" s="214">
        <v>1284031.04</v>
      </c>
      <c r="J50" s="213">
        <v>129200</v>
      </c>
      <c r="K50" s="213">
        <v>129200</v>
      </c>
      <c r="L50" s="215">
        <f t="shared" si="1"/>
        <v>0</v>
      </c>
      <c r="M50" s="216">
        <f t="shared" si="2"/>
        <v>0.10062062051085618</v>
      </c>
    </row>
    <row r="51" spans="1:13" x14ac:dyDescent="0.2">
      <c r="A51" s="194"/>
      <c r="B51" s="209" t="s">
        <v>577</v>
      </c>
      <c r="C51" s="210"/>
      <c r="D51" s="211" t="s">
        <v>578</v>
      </c>
      <c r="E51" s="206">
        <v>5310</v>
      </c>
      <c r="F51" s="207" t="s">
        <v>546</v>
      </c>
      <c r="G51" s="212">
        <f t="shared" si="0"/>
        <v>0</v>
      </c>
      <c r="H51" s="213">
        <v>0</v>
      </c>
      <c r="I51" s="214">
        <v>6959996.5199999996</v>
      </c>
      <c r="J51" s="213">
        <v>0</v>
      </c>
      <c r="K51" s="213">
        <v>0</v>
      </c>
      <c r="L51" s="215">
        <f t="shared" si="1"/>
        <v>0</v>
      </c>
      <c r="M51" s="216">
        <f t="shared" si="2"/>
        <v>0</v>
      </c>
    </row>
    <row r="52" spans="1:13" x14ac:dyDescent="0.2">
      <c r="A52" s="194"/>
      <c r="B52" s="209" t="s">
        <v>579</v>
      </c>
      <c r="C52" s="210"/>
      <c r="D52" s="211" t="s">
        <v>580</v>
      </c>
      <c r="E52" s="206">
        <v>5310</v>
      </c>
      <c r="F52" s="207" t="s">
        <v>546</v>
      </c>
      <c r="G52" s="212">
        <f t="shared" si="0"/>
        <v>15000000</v>
      </c>
      <c r="H52" s="213">
        <v>15000000</v>
      </c>
      <c r="I52" s="214">
        <v>15000000</v>
      </c>
      <c r="J52" s="213">
        <v>0</v>
      </c>
      <c r="K52" s="213">
        <v>0</v>
      </c>
      <c r="L52" s="215">
        <f t="shared" si="1"/>
        <v>0</v>
      </c>
      <c r="M52" s="216">
        <f t="shared" si="2"/>
        <v>0</v>
      </c>
    </row>
    <row r="53" spans="1:13" x14ac:dyDescent="0.2">
      <c r="A53" s="194"/>
      <c r="B53" s="209" t="s">
        <v>581</v>
      </c>
      <c r="C53" s="210"/>
      <c r="D53" s="211" t="s">
        <v>582</v>
      </c>
      <c r="E53" s="206">
        <v>5310</v>
      </c>
      <c r="F53" s="207" t="s">
        <v>546</v>
      </c>
      <c r="G53" s="212">
        <f t="shared" si="0"/>
        <v>24000000</v>
      </c>
      <c r="H53" s="213">
        <v>24000000</v>
      </c>
      <c r="I53" s="214">
        <v>24000000</v>
      </c>
      <c r="J53" s="213">
        <v>0</v>
      </c>
      <c r="K53" s="213">
        <v>0</v>
      </c>
      <c r="L53" s="215">
        <f t="shared" si="1"/>
        <v>0</v>
      </c>
      <c r="M53" s="216">
        <f t="shared" si="2"/>
        <v>0</v>
      </c>
    </row>
    <row r="54" spans="1:13" ht="33.75" x14ac:dyDescent="0.2">
      <c r="A54" s="194"/>
      <c r="B54" s="209" t="s">
        <v>583</v>
      </c>
      <c r="C54" s="210"/>
      <c r="D54" s="211" t="s">
        <v>584</v>
      </c>
      <c r="E54" s="206">
        <v>5690</v>
      </c>
      <c r="F54" s="207" t="s">
        <v>585</v>
      </c>
      <c r="G54" s="212">
        <f t="shared" si="0"/>
        <v>0</v>
      </c>
      <c r="H54" s="213">
        <v>0</v>
      </c>
      <c r="I54" s="214">
        <v>50000</v>
      </c>
      <c r="J54" s="213">
        <v>0</v>
      </c>
      <c r="K54" s="213">
        <v>0</v>
      </c>
      <c r="L54" s="215">
        <f t="shared" si="1"/>
        <v>0</v>
      </c>
      <c r="M54" s="216">
        <f t="shared" si="2"/>
        <v>0</v>
      </c>
    </row>
    <row r="55" spans="1:13" ht="22.5" x14ac:dyDescent="0.2">
      <c r="A55" s="194"/>
      <c r="B55" s="209" t="s">
        <v>586</v>
      </c>
      <c r="C55" s="210"/>
      <c r="D55" s="211"/>
      <c r="E55" s="206">
        <v>5150</v>
      </c>
      <c r="F55" s="207" t="s">
        <v>521</v>
      </c>
      <c r="G55" s="212">
        <f t="shared" si="0"/>
        <v>0</v>
      </c>
      <c r="H55" s="213">
        <v>0</v>
      </c>
      <c r="I55" s="214">
        <v>289597.32</v>
      </c>
      <c r="J55" s="213">
        <v>0</v>
      </c>
      <c r="K55" s="213">
        <v>0</v>
      </c>
      <c r="L55" s="215">
        <f t="shared" si="1"/>
        <v>0</v>
      </c>
      <c r="M55" s="216">
        <f t="shared" si="2"/>
        <v>0</v>
      </c>
    </row>
    <row r="56" spans="1:13" x14ac:dyDescent="0.2">
      <c r="A56" s="194"/>
      <c r="B56" s="209" t="s">
        <v>587</v>
      </c>
      <c r="C56" s="210"/>
      <c r="D56" s="211" t="s">
        <v>525</v>
      </c>
      <c r="E56" s="206">
        <v>5110</v>
      </c>
      <c r="F56" s="207" t="s">
        <v>538</v>
      </c>
      <c r="G56" s="212">
        <f t="shared" si="0"/>
        <v>0</v>
      </c>
      <c r="H56" s="213">
        <v>0</v>
      </c>
      <c r="I56" s="214">
        <v>33861.56</v>
      </c>
      <c r="J56" s="213">
        <v>0</v>
      </c>
      <c r="K56" s="213">
        <v>0</v>
      </c>
      <c r="L56" s="215">
        <f t="shared" si="1"/>
        <v>0</v>
      </c>
      <c r="M56" s="216">
        <f t="shared" si="2"/>
        <v>0</v>
      </c>
    </row>
    <row r="57" spans="1:13" x14ac:dyDescent="0.2">
      <c r="A57" s="194"/>
      <c r="B57" s="209"/>
      <c r="C57" s="210"/>
      <c r="D57" s="211"/>
      <c r="E57" s="206">
        <v>5120</v>
      </c>
      <c r="F57" s="207" t="s">
        <v>534</v>
      </c>
      <c r="G57" s="212">
        <f t="shared" si="0"/>
        <v>0</v>
      </c>
      <c r="H57" s="213">
        <v>0</v>
      </c>
      <c r="I57" s="214">
        <v>70951.98</v>
      </c>
      <c r="J57" s="213">
        <v>0</v>
      </c>
      <c r="K57" s="213">
        <v>0</v>
      </c>
      <c r="L57" s="215">
        <f t="shared" si="1"/>
        <v>0</v>
      </c>
      <c r="M57" s="216">
        <f t="shared" si="2"/>
        <v>0</v>
      </c>
    </row>
    <row r="58" spans="1:13" ht="22.5" x14ac:dyDescent="0.2">
      <c r="A58" s="194"/>
      <c r="B58" s="209"/>
      <c r="C58" s="210"/>
      <c r="D58" s="211"/>
      <c r="E58" s="206">
        <v>5190</v>
      </c>
      <c r="F58" s="207" t="s">
        <v>526</v>
      </c>
      <c r="G58" s="212">
        <f t="shared" si="0"/>
        <v>0</v>
      </c>
      <c r="H58" s="213">
        <v>0</v>
      </c>
      <c r="I58" s="214">
        <v>49905.15</v>
      </c>
      <c r="J58" s="213">
        <v>7616.15</v>
      </c>
      <c r="K58" s="213">
        <v>7616.15</v>
      </c>
      <c r="L58" s="215">
        <f t="shared" si="1"/>
        <v>0</v>
      </c>
      <c r="M58" s="216">
        <f t="shared" si="2"/>
        <v>0.15261250592373732</v>
      </c>
    </row>
    <row r="59" spans="1:13" x14ac:dyDescent="0.2">
      <c r="A59" s="194"/>
      <c r="B59" s="209" t="s">
        <v>588</v>
      </c>
      <c r="C59" s="210"/>
      <c r="D59" s="211" t="s">
        <v>525</v>
      </c>
      <c r="E59" s="206">
        <v>5670</v>
      </c>
      <c r="F59" s="207" t="s">
        <v>529</v>
      </c>
      <c r="G59" s="212">
        <f t="shared" si="0"/>
        <v>0</v>
      </c>
      <c r="H59" s="213">
        <v>0</v>
      </c>
      <c r="I59" s="214">
        <v>4990</v>
      </c>
      <c r="J59" s="213">
        <v>0</v>
      </c>
      <c r="K59" s="213">
        <v>0</v>
      </c>
      <c r="L59" s="215">
        <f t="shared" si="1"/>
        <v>0</v>
      </c>
      <c r="M59" s="216">
        <f t="shared" si="2"/>
        <v>0</v>
      </c>
    </row>
    <row r="60" spans="1:13" ht="22.5" x14ac:dyDescent="0.2">
      <c r="A60" s="194"/>
      <c r="B60" s="209" t="s">
        <v>589</v>
      </c>
      <c r="C60" s="210"/>
      <c r="D60" s="211" t="s">
        <v>590</v>
      </c>
      <c r="E60" s="206">
        <v>5230</v>
      </c>
      <c r="F60" s="207" t="s">
        <v>591</v>
      </c>
      <c r="G60" s="212">
        <f t="shared" si="0"/>
        <v>0</v>
      </c>
      <c r="H60" s="213">
        <v>0</v>
      </c>
      <c r="I60" s="214">
        <v>269994.56</v>
      </c>
      <c r="J60" s="213">
        <v>0</v>
      </c>
      <c r="K60" s="213">
        <v>0</v>
      </c>
      <c r="L60" s="215">
        <f t="shared" si="1"/>
        <v>0</v>
      </c>
      <c r="M60" s="216">
        <f t="shared" si="2"/>
        <v>0</v>
      </c>
    </row>
    <row r="61" spans="1:13" ht="33.75" x14ac:dyDescent="0.2">
      <c r="A61" s="194"/>
      <c r="B61" s="209" t="s">
        <v>592</v>
      </c>
      <c r="C61" s="210"/>
      <c r="D61" s="211" t="s">
        <v>593</v>
      </c>
      <c r="E61" s="206">
        <v>5110</v>
      </c>
      <c r="F61" s="207" t="s">
        <v>538</v>
      </c>
      <c r="G61" s="212">
        <f t="shared" si="0"/>
        <v>0</v>
      </c>
      <c r="H61" s="213">
        <v>0</v>
      </c>
      <c r="I61" s="214">
        <v>585822.04</v>
      </c>
      <c r="J61" s="213">
        <v>0</v>
      </c>
      <c r="K61" s="213">
        <v>0</v>
      </c>
      <c r="L61" s="215">
        <f t="shared" si="1"/>
        <v>0</v>
      </c>
      <c r="M61" s="216">
        <f t="shared" si="2"/>
        <v>0</v>
      </c>
    </row>
    <row r="62" spans="1:13" ht="22.5" x14ac:dyDescent="0.2">
      <c r="A62" s="194"/>
      <c r="B62" s="209"/>
      <c r="C62" s="210"/>
      <c r="D62" s="211"/>
      <c r="E62" s="206">
        <v>5190</v>
      </c>
      <c r="F62" s="207" t="s">
        <v>526</v>
      </c>
      <c r="G62" s="212">
        <f t="shared" si="0"/>
        <v>0</v>
      </c>
      <c r="H62" s="213">
        <v>0</v>
      </c>
      <c r="I62" s="214">
        <v>46690</v>
      </c>
      <c r="J62" s="213">
        <v>0</v>
      </c>
      <c r="K62" s="213">
        <v>0</v>
      </c>
      <c r="L62" s="215">
        <f t="shared" si="1"/>
        <v>0</v>
      </c>
      <c r="M62" s="216">
        <f t="shared" si="2"/>
        <v>0</v>
      </c>
    </row>
    <row r="63" spans="1:13" ht="22.5" x14ac:dyDescent="0.2">
      <c r="A63" s="194"/>
      <c r="B63" s="209" t="s">
        <v>594</v>
      </c>
      <c r="C63" s="210"/>
      <c r="D63" s="211" t="s">
        <v>595</v>
      </c>
      <c r="E63" s="206">
        <v>5150</v>
      </c>
      <c r="F63" s="207" t="s">
        <v>521</v>
      </c>
      <c r="G63" s="212">
        <f t="shared" si="0"/>
        <v>1794266</v>
      </c>
      <c r="H63" s="213">
        <v>1794266</v>
      </c>
      <c r="I63" s="214">
        <v>0</v>
      </c>
      <c r="J63" s="213">
        <v>0</v>
      </c>
      <c r="K63" s="213">
        <v>0</v>
      </c>
      <c r="L63" s="215">
        <f t="shared" si="1"/>
        <v>0</v>
      </c>
      <c r="M63" s="216">
        <f t="shared" si="2"/>
        <v>0</v>
      </c>
    </row>
    <row r="64" spans="1:13" x14ac:dyDescent="0.2">
      <c r="A64" s="194"/>
      <c r="B64" s="209" t="s">
        <v>596</v>
      </c>
      <c r="C64" s="210"/>
      <c r="D64" s="211" t="s">
        <v>525</v>
      </c>
      <c r="E64" s="206">
        <v>5110</v>
      </c>
      <c r="F64" s="207" t="s">
        <v>538</v>
      </c>
      <c r="G64" s="212">
        <f t="shared" si="0"/>
        <v>0</v>
      </c>
      <c r="H64" s="213">
        <v>0</v>
      </c>
      <c r="I64" s="214">
        <v>17776.59</v>
      </c>
      <c r="J64" s="213">
        <v>17776.59</v>
      </c>
      <c r="K64" s="213">
        <v>17776.59</v>
      </c>
      <c r="L64" s="215">
        <f t="shared" si="1"/>
        <v>0</v>
      </c>
      <c r="M64" s="216">
        <f t="shared" si="2"/>
        <v>1</v>
      </c>
    </row>
    <row r="65" spans="1:13" ht="22.5" x14ac:dyDescent="0.2">
      <c r="A65" s="194"/>
      <c r="B65" s="209"/>
      <c r="C65" s="210"/>
      <c r="D65" s="211"/>
      <c r="E65" s="206">
        <v>5640</v>
      </c>
      <c r="F65" s="207" t="s">
        <v>550</v>
      </c>
      <c r="G65" s="212">
        <f t="shared" si="0"/>
        <v>0</v>
      </c>
      <c r="H65" s="213">
        <v>0</v>
      </c>
      <c r="I65" s="214">
        <v>774500</v>
      </c>
      <c r="J65" s="213">
        <v>0</v>
      </c>
      <c r="K65" s="213">
        <v>0</v>
      </c>
      <c r="L65" s="215">
        <f t="shared" si="1"/>
        <v>0</v>
      </c>
      <c r="M65" s="216">
        <f t="shared" si="2"/>
        <v>0</v>
      </c>
    </row>
    <row r="66" spans="1:13" ht="22.5" x14ac:dyDescent="0.2">
      <c r="A66" s="194"/>
      <c r="B66" s="209" t="s">
        <v>597</v>
      </c>
      <c r="C66" s="210"/>
      <c r="D66" s="211"/>
      <c r="E66" s="206">
        <v>5150</v>
      </c>
      <c r="F66" s="207" t="s">
        <v>521</v>
      </c>
      <c r="G66" s="212">
        <f t="shared" si="0"/>
        <v>0</v>
      </c>
      <c r="H66" s="213">
        <v>0</v>
      </c>
      <c r="I66" s="214">
        <v>1794266</v>
      </c>
      <c r="J66" s="213">
        <v>0</v>
      </c>
      <c r="K66" s="213">
        <v>0</v>
      </c>
      <c r="L66" s="215">
        <f t="shared" si="1"/>
        <v>0</v>
      </c>
      <c r="M66" s="216">
        <f t="shared" si="2"/>
        <v>0</v>
      </c>
    </row>
    <row r="67" spans="1:13" x14ac:dyDescent="0.2">
      <c r="A67" s="194"/>
      <c r="B67" s="209"/>
      <c r="C67" s="210"/>
      <c r="D67" s="211"/>
      <c r="E67" s="217"/>
      <c r="F67" s="218"/>
      <c r="G67" s="219"/>
      <c r="H67" s="219"/>
      <c r="I67" s="219"/>
      <c r="J67" s="219"/>
      <c r="K67" s="219"/>
      <c r="L67" s="220"/>
      <c r="M67" s="221"/>
    </row>
    <row r="68" spans="1:13" x14ac:dyDescent="0.2">
      <c r="A68" s="194"/>
      <c r="B68" s="209"/>
      <c r="C68" s="210"/>
      <c r="D68" s="203"/>
      <c r="E68" s="222"/>
      <c r="F68" s="203"/>
      <c r="G68" s="203"/>
      <c r="H68" s="203"/>
      <c r="I68" s="203"/>
      <c r="J68" s="203"/>
      <c r="K68" s="203"/>
      <c r="L68" s="203"/>
      <c r="M68" s="204"/>
    </row>
    <row r="69" spans="1:13" ht="33.75" customHeight="1" x14ac:dyDescent="0.2">
      <c r="A69" s="194"/>
      <c r="B69" s="348" t="s">
        <v>598</v>
      </c>
      <c r="C69" s="349"/>
      <c r="D69" s="349"/>
      <c r="E69" s="349"/>
      <c r="F69" s="349"/>
      <c r="G69" s="223">
        <f>SUM(G9:G66)</f>
        <v>172056966</v>
      </c>
      <c r="H69" s="223">
        <f>SUM(H9:H66)</f>
        <v>172056966</v>
      </c>
      <c r="I69" s="223">
        <f>SUM(I9:I66)</f>
        <v>204842415.84999996</v>
      </c>
      <c r="J69" s="223">
        <f>SUM(J9:J66)</f>
        <v>3198201.6999999997</v>
      </c>
      <c r="K69" s="223">
        <f>SUM(K9:K66)</f>
        <v>3198201.6999999997</v>
      </c>
      <c r="L69" s="224">
        <f>IFERROR(K69/H69,0)</f>
        <v>1.8588039614740155E-2</v>
      </c>
      <c r="M69" s="225">
        <f>IFERROR(K69/I69,0)</f>
        <v>1.5612985654015856E-2</v>
      </c>
    </row>
    <row r="70" spans="1:13" x14ac:dyDescent="0.2">
      <c r="A70" s="194"/>
      <c r="B70" s="209"/>
      <c r="C70" s="210"/>
      <c r="D70" s="203"/>
      <c r="E70" s="222"/>
      <c r="F70" s="203"/>
      <c r="G70" s="203"/>
      <c r="H70" s="203"/>
      <c r="I70" s="203"/>
      <c r="J70" s="203"/>
      <c r="K70" s="203"/>
      <c r="L70" s="203"/>
      <c r="M70" s="204"/>
    </row>
    <row r="71" spans="1:13" ht="12.75" customHeight="1" x14ac:dyDescent="0.2">
      <c r="A71" s="194"/>
      <c r="B71" s="350" t="s">
        <v>599</v>
      </c>
      <c r="C71" s="347"/>
      <c r="D71" s="347"/>
      <c r="E71" s="201"/>
      <c r="F71" s="202"/>
      <c r="G71" s="203"/>
      <c r="H71" s="203"/>
      <c r="I71" s="203"/>
      <c r="J71" s="203"/>
      <c r="K71" s="203"/>
      <c r="L71" s="203"/>
      <c r="M71" s="204"/>
    </row>
    <row r="72" spans="1:13" ht="12.75" customHeight="1" x14ac:dyDescent="0.2">
      <c r="A72" s="194"/>
      <c r="B72" s="200"/>
      <c r="C72" s="347" t="s">
        <v>600</v>
      </c>
      <c r="D72" s="347"/>
      <c r="E72" s="201"/>
      <c r="F72" s="202"/>
      <c r="G72" s="203"/>
      <c r="H72" s="203"/>
      <c r="I72" s="203"/>
      <c r="J72" s="203"/>
      <c r="K72" s="203"/>
      <c r="L72" s="203"/>
      <c r="M72" s="204"/>
    </row>
    <row r="73" spans="1:13" x14ac:dyDescent="0.2">
      <c r="A73" s="194"/>
      <c r="B73" s="226"/>
      <c r="C73" s="227"/>
      <c r="D73" s="227"/>
      <c r="E73" s="217"/>
      <c r="F73" s="227"/>
      <c r="G73" s="203"/>
      <c r="H73" s="203"/>
      <c r="I73" s="203"/>
      <c r="J73" s="203"/>
      <c r="K73" s="203"/>
      <c r="L73" s="203"/>
      <c r="M73" s="204"/>
    </row>
    <row r="74" spans="1:13" x14ac:dyDescent="0.2">
      <c r="A74" s="194"/>
      <c r="B74" s="209" t="s">
        <v>601</v>
      </c>
      <c r="C74" s="210"/>
      <c r="D74" s="203" t="s">
        <v>602</v>
      </c>
      <c r="E74" s="222">
        <v>6220</v>
      </c>
      <c r="F74" s="203" t="s">
        <v>603</v>
      </c>
      <c r="G74" s="212">
        <f t="shared" ref="G74:G95" si="3">+H74</f>
        <v>0</v>
      </c>
      <c r="H74" s="213">
        <v>0</v>
      </c>
      <c r="I74" s="213">
        <v>8357541.6699999999</v>
      </c>
      <c r="J74" s="213">
        <v>0</v>
      </c>
      <c r="K74" s="213">
        <v>0</v>
      </c>
      <c r="L74" s="215">
        <f t="shared" ref="L74:L95" si="4">IFERROR(K74/H74,0)</f>
        <v>0</v>
      </c>
      <c r="M74" s="216">
        <f t="shared" ref="M74:M95" si="5">IFERROR(K74/I74,0)</f>
        <v>0</v>
      </c>
    </row>
    <row r="75" spans="1:13" ht="22.5" x14ac:dyDescent="0.2">
      <c r="A75" s="194"/>
      <c r="B75" s="209" t="s">
        <v>604</v>
      </c>
      <c r="C75" s="210"/>
      <c r="D75" s="203" t="s">
        <v>557</v>
      </c>
      <c r="E75" s="222">
        <v>6220</v>
      </c>
      <c r="F75" s="203" t="s">
        <v>603</v>
      </c>
      <c r="G75" s="212">
        <f t="shared" si="3"/>
        <v>0</v>
      </c>
      <c r="H75" s="213">
        <v>0</v>
      </c>
      <c r="I75" s="213">
        <v>2613600.86</v>
      </c>
      <c r="J75" s="213">
        <v>0</v>
      </c>
      <c r="K75" s="213">
        <v>0</v>
      </c>
      <c r="L75" s="215">
        <f t="shared" si="4"/>
        <v>0</v>
      </c>
      <c r="M75" s="216">
        <f t="shared" si="5"/>
        <v>0</v>
      </c>
    </row>
    <row r="76" spans="1:13" ht="22.5" x14ac:dyDescent="0.2">
      <c r="A76" s="194"/>
      <c r="B76" s="209" t="s">
        <v>605</v>
      </c>
      <c r="C76" s="210"/>
      <c r="D76" s="203" t="s">
        <v>557</v>
      </c>
      <c r="E76" s="222">
        <v>6220</v>
      </c>
      <c r="F76" s="203" t="s">
        <v>603</v>
      </c>
      <c r="G76" s="212">
        <f t="shared" si="3"/>
        <v>25000000</v>
      </c>
      <c r="H76" s="213">
        <v>25000000</v>
      </c>
      <c r="I76" s="213">
        <v>25000000</v>
      </c>
      <c r="J76" s="213">
        <v>0</v>
      </c>
      <c r="K76" s="213">
        <v>0</v>
      </c>
      <c r="L76" s="215">
        <f t="shared" si="4"/>
        <v>0</v>
      </c>
      <c r="M76" s="216">
        <f t="shared" si="5"/>
        <v>0</v>
      </c>
    </row>
    <row r="77" spans="1:13" x14ac:dyDescent="0.2">
      <c r="A77" s="194"/>
      <c r="B77" s="209" t="s">
        <v>606</v>
      </c>
      <c r="C77" s="210"/>
      <c r="D77" s="203" t="s">
        <v>607</v>
      </c>
      <c r="E77" s="222">
        <v>6220</v>
      </c>
      <c r="F77" s="203" t="s">
        <v>603</v>
      </c>
      <c r="G77" s="212">
        <f t="shared" si="3"/>
        <v>0</v>
      </c>
      <c r="H77" s="213">
        <v>0</v>
      </c>
      <c r="I77" s="213">
        <v>3531527.07</v>
      </c>
      <c r="J77" s="213">
        <v>0</v>
      </c>
      <c r="K77" s="213">
        <v>0</v>
      </c>
      <c r="L77" s="215">
        <f t="shared" si="4"/>
        <v>0</v>
      </c>
      <c r="M77" s="216">
        <f t="shared" si="5"/>
        <v>0</v>
      </c>
    </row>
    <row r="78" spans="1:13" x14ac:dyDescent="0.2">
      <c r="A78" s="194"/>
      <c r="B78" s="209" t="s">
        <v>608</v>
      </c>
      <c r="C78" s="210"/>
      <c r="D78" s="203" t="s">
        <v>609</v>
      </c>
      <c r="E78" s="222">
        <v>6220</v>
      </c>
      <c r="F78" s="203" t="s">
        <v>603</v>
      </c>
      <c r="G78" s="212">
        <f t="shared" si="3"/>
        <v>0</v>
      </c>
      <c r="H78" s="213">
        <v>0</v>
      </c>
      <c r="I78" s="213">
        <v>2724798.99</v>
      </c>
      <c r="J78" s="213">
        <v>0</v>
      </c>
      <c r="K78" s="213">
        <v>0</v>
      </c>
      <c r="L78" s="215">
        <f t="shared" si="4"/>
        <v>0</v>
      </c>
      <c r="M78" s="216">
        <f t="shared" si="5"/>
        <v>0</v>
      </c>
    </row>
    <row r="79" spans="1:13" x14ac:dyDescent="0.2">
      <c r="A79" s="194"/>
      <c r="B79" s="209" t="s">
        <v>610</v>
      </c>
      <c r="C79" s="210"/>
      <c r="D79" s="203"/>
      <c r="E79" s="222">
        <v>6220</v>
      </c>
      <c r="F79" s="203" t="s">
        <v>603</v>
      </c>
      <c r="G79" s="212">
        <f t="shared" si="3"/>
        <v>0</v>
      </c>
      <c r="H79" s="213">
        <v>0</v>
      </c>
      <c r="I79" s="213">
        <v>11558565.17</v>
      </c>
      <c r="J79" s="213">
        <v>0</v>
      </c>
      <c r="K79" s="213">
        <v>0</v>
      </c>
      <c r="L79" s="215">
        <f t="shared" si="4"/>
        <v>0</v>
      </c>
      <c r="M79" s="216">
        <f t="shared" si="5"/>
        <v>0</v>
      </c>
    </row>
    <row r="80" spans="1:13" x14ac:dyDescent="0.2">
      <c r="A80" s="194"/>
      <c r="B80" s="209" t="s">
        <v>611</v>
      </c>
      <c r="C80" s="210"/>
      <c r="D80" s="203" t="s">
        <v>612</v>
      </c>
      <c r="E80" s="222">
        <v>6220</v>
      </c>
      <c r="F80" s="203" t="s">
        <v>603</v>
      </c>
      <c r="G80" s="212">
        <f t="shared" si="3"/>
        <v>0</v>
      </c>
      <c r="H80" s="213">
        <v>0</v>
      </c>
      <c r="I80" s="213">
        <v>11053585.43</v>
      </c>
      <c r="J80" s="213">
        <v>2705401.5</v>
      </c>
      <c r="K80" s="213">
        <v>2705401.5</v>
      </c>
      <c r="L80" s="215">
        <f t="shared" si="4"/>
        <v>0</v>
      </c>
      <c r="M80" s="216">
        <f t="shared" si="5"/>
        <v>0.24475329902073231</v>
      </c>
    </row>
    <row r="81" spans="1:13" x14ac:dyDescent="0.2">
      <c r="A81" s="194"/>
      <c r="B81" s="209" t="s">
        <v>613</v>
      </c>
      <c r="C81" s="210"/>
      <c r="D81" s="203" t="s">
        <v>614</v>
      </c>
      <c r="E81" s="222">
        <v>6220</v>
      </c>
      <c r="F81" s="203" t="s">
        <v>603</v>
      </c>
      <c r="G81" s="212">
        <f t="shared" si="3"/>
        <v>0</v>
      </c>
      <c r="H81" s="213">
        <v>0</v>
      </c>
      <c r="I81" s="213">
        <v>560228.43000000005</v>
      </c>
      <c r="J81" s="213">
        <v>0</v>
      </c>
      <c r="K81" s="213">
        <v>0</v>
      </c>
      <c r="L81" s="215">
        <f t="shared" si="4"/>
        <v>0</v>
      </c>
      <c r="M81" s="216">
        <f t="shared" si="5"/>
        <v>0</v>
      </c>
    </row>
    <row r="82" spans="1:13" x14ac:dyDescent="0.2">
      <c r="A82" s="194"/>
      <c r="B82" s="209" t="s">
        <v>615</v>
      </c>
      <c r="C82" s="210"/>
      <c r="D82" s="203" t="s">
        <v>616</v>
      </c>
      <c r="E82" s="222">
        <v>6220</v>
      </c>
      <c r="F82" s="203" t="s">
        <v>603</v>
      </c>
      <c r="G82" s="212">
        <f t="shared" si="3"/>
        <v>0</v>
      </c>
      <c r="H82" s="213">
        <v>0</v>
      </c>
      <c r="I82" s="213">
        <v>167789.45</v>
      </c>
      <c r="J82" s="213">
        <v>0</v>
      </c>
      <c r="K82" s="213">
        <v>0</v>
      </c>
      <c r="L82" s="215">
        <f t="shared" si="4"/>
        <v>0</v>
      </c>
      <c r="M82" s="216">
        <f t="shared" si="5"/>
        <v>0</v>
      </c>
    </row>
    <row r="83" spans="1:13" x14ac:dyDescent="0.2">
      <c r="A83" s="194"/>
      <c r="B83" s="209" t="s">
        <v>617</v>
      </c>
      <c r="C83" s="210"/>
      <c r="D83" s="203" t="s">
        <v>618</v>
      </c>
      <c r="E83" s="222">
        <v>6220</v>
      </c>
      <c r="F83" s="203" t="s">
        <v>603</v>
      </c>
      <c r="G83" s="212">
        <f t="shared" si="3"/>
        <v>0</v>
      </c>
      <c r="H83" s="213">
        <v>0</v>
      </c>
      <c r="I83" s="213">
        <v>4028410.83</v>
      </c>
      <c r="J83" s="213">
        <v>0</v>
      </c>
      <c r="K83" s="213">
        <v>0</v>
      </c>
      <c r="L83" s="215">
        <f t="shared" si="4"/>
        <v>0</v>
      </c>
      <c r="M83" s="216">
        <f t="shared" si="5"/>
        <v>0</v>
      </c>
    </row>
    <row r="84" spans="1:13" ht="22.5" x14ac:dyDescent="0.2">
      <c r="A84" s="194"/>
      <c r="B84" s="209" t="s">
        <v>619</v>
      </c>
      <c r="C84" s="210"/>
      <c r="D84" s="203" t="s">
        <v>620</v>
      </c>
      <c r="E84" s="222">
        <v>6220</v>
      </c>
      <c r="F84" s="203" t="s">
        <v>603</v>
      </c>
      <c r="G84" s="212">
        <f t="shared" si="3"/>
        <v>0</v>
      </c>
      <c r="H84" s="213">
        <v>0</v>
      </c>
      <c r="I84" s="213">
        <v>1805440.15</v>
      </c>
      <c r="J84" s="213">
        <v>1613928.54</v>
      </c>
      <c r="K84" s="213">
        <v>1613928.54</v>
      </c>
      <c r="L84" s="215">
        <f t="shared" si="4"/>
        <v>0</v>
      </c>
      <c r="M84" s="216">
        <f t="shared" si="5"/>
        <v>0.89392525141306967</v>
      </c>
    </row>
    <row r="85" spans="1:13" x14ac:dyDescent="0.2">
      <c r="A85" s="194"/>
      <c r="B85" s="209" t="s">
        <v>621</v>
      </c>
      <c r="C85" s="210"/>
      <c r="D85" s="203" t="s">
        <v>622</v>
      </c>
      <c r="E85" s="222">
        <v>6220</v>
      </c>
      <c r="F85" s="203" t="s">
        <v>603</v>
      </c>
      <c r="G85" s="212">
        <f t="shared" si="3"/>
        <v>0</v>
      </c>
      <c r="H85" s="213">
        <v>0</v>
      </c>
      <c r="I85" s="213">
        <v>5267725.24</v>
      </c>
      <c r="J85" s="213">
        <v>0</v>
      </c>
      <c r="K85" s="213">
        <v>0</v>
      </c>
      <c r="L85" s="215">
        <f t="shared" si="4"/>
        <v>0</v>
      </c>
      <c r="M85" s="216">
        <f t="shared" si="5"/>
        <v>0</v>
      </c>
    </row>
    <row r="86" spans="1:13" x14ac:dyDescent="0.2">
      <c r="A86" s="194"/>
      <c r="B86" s="209" t="s">
        <v>623</v>
      </c>
      <c r="C86" s="210"/>
      <c r="D86" s="203" t="s">
        <v>624</v>
      </c>
      <c r="E86" s="222">
        <v>6220</v>
      </c>
      <c r="F86" s="203" t="s">
        <v>603</v>
      </c>
      <c r="G86" s="212">
        <f t="shared" si="3"/>
        <v>0</v>
      </c>
      <c r="H86" s="213">
        <v>0</v>
      </c>
      <c r="I86" s="213">
        <v>19725573.27</v>
      </c>
      <c r="J86" s="213">
        <v>0</v>
      </c>
      <c r="K86" s="213">
        <v>0</v>
      </c>
      <c r="L86" s="215">
        <f t="shared" si="4"/>
        <v>0</v>
      </c>
      <c r="M86" s="216">
        <f t="shared" si="5"/>
        <v>0</v>
      </c>
    </row>
    <row r="87" spans="1:13" x14ac:dyDescent="0.2">
      <c r="A87" s="194"/>
      <c r="B87" s="209" t="s">
        <v>625</v>
      </c>
      <c r="C87" s="210"/>
      <c r="D87" s="203" t="s">
        <v>626</v>
      </c>
      <c r="E87" s="222">
        <v>6220</v>
      </c>
      <c r="F87" s="203" t="s">
        <v>603</v>
      </c>
      <c r="G87" s="212">
        <f t="shared" si="3"/>
        <v>0</v>
      </c>
      <c r="H87" s="213">
        <v>0</v>
      </c>
      <c r="I87" s="213">
        <v>89774446.939999998</v>
      </c>
      <c r="J87" s="213">
        <v>0</v>
      </c>
      <c r="K87" s="213">
        <v>0</v>
      </c>
      <c r="L87" s="215">
        <f t="shared" si="4"/>
        <v>0</v>
      </c>
      <c r="M87" s="216">
        <f t="shared" si="5"/>
        <v>0</v>
      </c>
    </row>
    <row r="88" spans="1:13" x14ac:dyDescent="0.2">
      <c r="A88" s="194"/>
      <c r="B88" s="209" t="s">
        <v>627</v>
      </c>
      <c r="C88" s="210"/>
      <c r="D88" s="203" t="s">
        <v>628</v>
      </c>
      <c r="E88" s="222">
        <v>6220</v>
      </c>
      <c r="F88" s="203" t="s">
        <v>603</v>
      </c>
      <c r="G88" s="212">
        <f t="shared" si="3"/>
        <v>0</v>
      </c>
      <c r="H88" s="213">
        <v>0</v>
      </c>
      <c r="I88" s="213">
        <v>67930961.359999999</v>
      </c>
      <c r="J88" s="213">
        <v>7306268.6699999999</v>
      </c>
      <c r="K88" s="213">
        <v>7306268.6699999999</v>
      </c>
      <c r="L88" s="215">
        <f t="shared" si="4"/>
        <v>0</v>
      </c>
      <c r="M88" s="216">
        <f t="shared" si="5"/>
        <v>0.10755432462202975</v>
      </c>
    </row>
    <row r="89" spans="1:13" x14ac:dyDescent="0.2">
      <c r="A89" s="194"/>
      <c r="B89" s="209" t="s">
        <v>629</v>
      </c>
      <c r="C89" s="210"/>
      <c r="D89" s="203" t="s">
        <v>630</v>
      </c>
      <c r="E89" s="222">
        <v>6220</v>
      </c>
      <c r="F89" s="203" t="s">
        <v>603</v>
      </c>
      <c r="G89" s="212">
        <f t="shared" si="3"/>
        <v>0</v>
      </c>
      <c r="H89" s="213">
        <v>0</v>
      </c>
      <c r="I89" s="213">
        <v>4673927.5599999996</v>
      </c>
      <c r="J89" s="213">
        <v>0</v>
      </c>
      <c r="K89" s="213">
        <v>0</v>
      </c>
      <c r="L89" s="215">
        <f t="shared" si="4"/>
        <v>0</v>
      </c>
      <c r="M89" s="216">
        <f t="shared" si="5"/>
        <v>0</v>
      </c>
    </row>
    <row r="90" spans="1:13" x14ac:dyDescent="0.2">
      <c r="A90" s="194"/>
      <c r="B90" s="209" t="s">
        <v>631</v>
      </c>
      <c r="C90" s="210"/>
      <c r="D90" s="203" t="s">
        <v>632</v>
      </c>
      <c r="E90" s="222">
        <v>6220</v>
      </c>
      <c r="F90" s="203" t="s">
        <v>603</v>
      </c>
      <c r="G90" s="212">
        <f t="shared" si="3"/>
        <v>0</v>
      </c>
      <c r="H90" s="213">
        <v>0</v>
      </c>
      <c r="I90" s="213">
        <v>11333768.369999999</v>
      </c>
      <c r="J90" s="213">
        <v>0</v>
      </c>
      <c r="K90" s="213">
        <v>0</v>
      </c>
      <c r="L90" s="215">
        <f t="shared" si="4"/>
        <v>0</v>
      </c>
      <c r="M90" s="216">
        <f t="shared" si="5"/>
        <v>0</v>
      </c>
    </row>
    <row r="91" spans="1:13" x14ac:dyDescent="0.2">
      <c r="A91" s="194"/>
      <c r="B91" s="209" t="s">
        <v>633</v>
      </c>
      <c r="C91" s="210"/>
      <c r="D91" s="203" t="s">
        <v>634</v>
      </c>
      <c r="E91" s="222">
        <v>6220</v>
      </c>
      <c r="F91" s="203" t="s">
        <v>603</v>
      </c>
      <c r="G91" s="212">
        <f t="shared" si="3"/>
        <v>0</v>
      </c>
      <c r="H91" s="213">
        <v>0</v>
      </c>
      <c r="I91" s="213">
        <v>62266567.25</v>
      </c>
      <c r="J91" s="213">
        <v>5629763.4800000004</v>
      </c>
      <c r="K91" s="213">
        <v>5629763.4800000004</v>
      </c>
      <c r="L91" s="215">
        <f t="shared" si="4"/>
        <v>0</v>
      </c>
      <c r="M91" s="216">
        <f t="shared" si="5"/>
        <v>9.0413904742757442E-2</v>
      </c>
    </row>
    <row r="92" spans="1:13" ht="37.5" customHeight="1" x14ac:dyDescent="0.2">
      <c r="A92" s="194"/>
      <c r="B92" s="209" t="s">
        <v>635</v>
      </c>
      <c r="C92" s="210"/>
      <c r="D92" s="203" t="s">
        <v>636</v>
      </c>
      <c r="E92" s="222">
        <v>6220</v>
      </c>
      <c r="F92" s="203" t="s">
        <v>603</v>
      </c>
      <c r="G92" s="212">
        <f t="shared" si="3"/>
        <v>0</v>
      </c>
      <c r="H92" s="213">
        <v>0</v>
      </c>
      <c r="I92" s="213">
        <v>17561961.510000002</v>
      </c>
      <c r="J92" s="213">
        <v>2661040.69</v>
      </c>
      <c r="K92" s="213">
        <v>2661040.69</v>
      </c>
      <c r="L92" s="215">
        <f t="shared" si="4"/>
        <v>0</v>
      </c>
      <c r="M92" s="216">
        <f t="shared" si="5"/>
        <v>0.15152297700258424</v>
      </c>
    </row>
    <row r="93" spans="1:13" ht="12.75" customHeight="1" x14ac:dyDescent="0.2">
      <c r="A93" s="194"/>
      <c r="B93" s="209" t="s">
        <v>637</v>
      </c>
      <c r="C93" s="210"/>
      <c r="D93" s="203" t="s">
        <v>638</v>
      </c>
      <c r="E93" s="222">
        <v>6220</v>
      </c>
      <c r="F93" s="203" t="s">
        <v>603</v>
      </c>
      <c r="G93" s="212">
        <f t="shared" si="3"/>
        <v>350000</v>
      </c>
      <c r="H93" s="213">
        <v>350000</v>
      </c>
      <c r="I93" s="213">
        <v>350000</v>
      </c>
      <c r="J93" s="213">
        <v>0</v>
      </c>
      <c r="K93" s="213">
        <v>0</v>
      </c>
      <c r="L93" s="215">
        <f t="shared" si="4"/>
        <v>0</v>
      </c>
      <c r="M93" s="216">
        <f t="shared" si="5"/>
        <v>0</v>
      </c>
    </row>
    <row r="94" spans="1:13" ht="22.5" customHeight="1" x14ac:dyDescent="0.2">
      <c r="A94" s="194"/>
      <c r="B94" s="209" t="s">
        <v>639</v>
      </c>
      <c r="C94" s="210"/>
      <c r="D94" s="203" t="s">
        <v>640</v>
      </c>
      <c r="E94" s="222">
        <v>6220</v>
      </c>
      <c r="F94" s="203" t="s">
        <v>603</v>
      </c>
      <c r="G94" s="212">
        <f t="shared" si="3"/>
        <v>0</v>
      </c>
      <c r="H94" s="213">
        <v>0</v>
      </c>
      <c r="I94" s="213">
        <v>327713.91999999998</v>
      </c>
      <c r="J94" s="213">
        <v>266059.92</v>
      </c>
      <c r="K94" s="213">
        <v>266059.92</v>
      </c>
      <c r="L94" s="215">
        <f t="shared" si="4"/>
        <v>0</v>
      </c>
      <c r="M94" s="216">
        <f t="shared" si="5"/>
        <v>0.81186639859545784</v>
      </c>
    </row>
    <row r="95" spans="1:13" ht="19.5" customHeight="1" x14ac:dyDescent="0.2">
      <c r="A95" s="194"/>
      <c r="B95" s="209" t="s">
        <v>571</v>
      </c>
      <c r="C95" s="210"/>
      <c r="D95" s="203" t="s">
        <v>572</v>
      </c>
      <c r="E95" s="222">
        <v>6220</v>
      </c>
      <c r="F95" s="203" t="s">
        <v>603</v>
      </c>
      <c r="G95" s="212">
        <f t="shared" si="3"/>
        <v>35000000</v>
      </c>
      <c r="H95" s="213">
        <v>35000000</v>
      </c>
      <c r="I95" s="213">
        <v>35000000</v>
      </c>
      <c r="J95" s="213">
        <v>0</v>
      </c>
      <c r="K95" s="213">
        <v>0</v>
      </c>
      <c r="L95" s="215">
        <f t="shared" si="4"/>
        <v>0</v>
      </c>
      <c r="M95" s="216">
        <f t="shared" si="5"/>
        <v>0</v>
      </c>
    </row>
    <row r="96" spans="1:13" x14ac:dyDescent="0.2">
      <c r="A96" s="194"/>
      <c r="B96" s="209"/>
      <c r="C96" s="210"/>
      <c r="D96" s="203"/>
      <c r="E96" s="222"/>
      <c r="F96" s="203"/>
      <c r="G96" s="219"/>
      <c r="H96" s="219"/>
      <c r="I96" s="219"/>
      <c r="J96" s="219"/>
      <c r="K96" s="219"/>
      <c r="L96" s="220"/>
      <c r="M96" s="221"/>
    </row>
    <row r="97" spans="1:13" x14ac:dyDescent="0.2">
      <c r="A97" s="194"/>
      <c r="B97" s="209"/>
      <c r="C97" s="210"/>
      <c r="D97" s="203"/>
      <c r="E97" s="222"/>
      <c r="F97" s="203"/>
      <c r="G97" s="203"/>
      <c r="H97" s="203"/>
      <c r="I97" s="203"/>
      <c r="J97" s="203"/>
      <c r="K97" s="203"/>
      <c r="L97" s="203"/>
      <c r="M97" s="204"/>
    </row>
    <row r="98" spans="1:13" ht="12.75" customHeight="1" x14ac:dyDescent="0.2">
      <c r="A98" s="194"/>
      <c r="B98" s="348" t="s">
        <v>641</v>
      </c>
      <c r="C98" s="349"/>
      <c r="D98" s="349"/>
      <c r="E98" s="349"/>
      <c r="F98" s="349"/>
      <c r="G98" s="223">
        <f>SUM(G74:G95)</f>
        <v>60350000</v>
      </c>
      <c r="H98" s="223">
        <f>SUM(H74:H95)</f>
        <v>60350000</v>
      </c>
      <c r="I98" s="223">
        <f>SUM(I74:I95)</f>
        <v>385614133.47000003</v>
      </c>
      <c r="J98" s="223">
        <f>SUM(J74:J95)</f>
        <v>20182462.800000004</v>
      </c>
      <c r="K98" s="223">
        <f>SUM(K74:K95)</f>
        <v>20182462.800000004</v>
      </c>
      <c r="L98" s="224">
        <f>IFERROR(K98/H98,0)</f>
        <v>0.33442357580778798</v>
      </c>
      <c r="M98" s="225">
        <f>IFERROR(K98/I98,0)</f>
        <v>5.2338493452989993E-2</v>
      </c>
    </row>
    <row r="99" spans="1:13" ht="20.25" customHeight="1" x14ac:dyDescent="0.2">
      <c r="A99" s="195"/>
      <c r="B99" s="209"/>
      <c r="C99" s="210"/>
      <c r="D99" s="228"/>
      <c r="E99" s="229"/>
      <c r="F99" s="228"/>
      <c r="G99" s="228"/>
      <c r="H99" s="228"/>
      <c r="I99" s="228"/>
      <c r="J99" s="228"/>
      <c r="K99" s="228"/>
      <c r="L99" s="228"/>
      <c r="M99" s="230"/>
    </row>
    <row r="100" spans="1:13" s="95" customFormat="1" ht="12.75" customHeight="1" x14ac:dyDescent="0.2">
      <c r="A100" s="194"/>
      <c r="B100" s="351" t="s">
        <v>642</v>
      </c>
      <c r="C100" s="352"/>
      <c r="D100" s="352"/>
      <c r="E100" s="352"/>
      <c r="F100" s="352"/>
      <c r="G100" s="231">
        <f>+G69+G98</f>
        <v>232406966</v>
      </c>
      <c r="H100" s="231">
        <f>+H69+H98</f>
        <v>232406966</v>
      </c>
      <c r="I100" s="231">
        <f>+I69+I98</f>
        <v>590456549.31999993</v>
      </c>
      <c r="J100" s="231">
        <f>+J69+J98</f>
        <v>23380664.500000004</v>
      </c>
      <c r="K100" s="231">
        <f>+K69+K98</f>
        <v>23380664.500000004</v>
      </c>
      <c r="L100" s="232">
        <f>IFERROR(K100/H100,0)</f>
        <v>0.1006022534625748</v>
      </c>
      <c r="M100" s="233">
        <f>IFERROR(K100/I100,0)</f>
        <v>3.9597603798156487E-2</v>
      </c>
    </row>
    <row r="101" spans="1:13" ht="12.75" customHeight="1" thickBot="1" x14ac:dyDescent="0.25">
      <c r="A101" s="195"/>
      <c r="B101" s="234"/>
      <c r="C101" s="235"/>
      <c r="D101" s="235"/>
      <c r="E101" s="236"/>
      <c r="F101" s="235"/>
      <c r="G101" s="235"/>
      <c r="H101" s="235"/>
      <c r="I101" s="235"/>
      <c r="J101" s="235"/>
      <c r="K101" s="235"/>
      <c r="L101" s="235"/>
      <c r="M101" s="237"/>
    </row>
    <row r="102" spans="1:13" x14ac:dyDescent="0.2">
      <c r="B102" s="200"/>
      <c r="C102" s="205"/>
      <c r="D102" s="205"/>
      <c r="E102" s="238"/>
      <c r="F102" s="205"/>
      <c r="G102" s="205"/>
      <c r="H102" s="205"/>
      <c r="I102" s="205"/>
      <c r="J102" s="205"/>
      <c r="K102" s="205"/>
      <c r="L102" s="205"/>
      <c r="M102" s="239"/>
    </row>
    <row r="103" spans="1:13" x14ac:dyDescent="0.2">
      <c r="B103" s="240" t="s">
        <v>643</v>
      </c>
      <c r="C103" s="241"/>
      <c r="D103" s="242"/>
      <c r="E103" s="243"/>
      <c r="F103" s="242"/>
      <c r="G103" s="242"/>
      <c r="H103" s="242"/>
      <c r="I103" s="205"/>
      <c r="J103" s="205"/>
      <c r="K103" s="205"/>
      <c r="L103" s="205"/>
      <c r="M103" s="239"/>
    </row>
    <row r="104" spans="1:13" ht="13.5" thickBot="1" x14ac:dyDescent="0.25">
      <c r="B104" s="244"/>
      <c r="C104" s="245"/>
      <c r="D104" s="245"/>
      <c r="E104" s="245"/>
      <c r="F104" s="245"/>
      <c r="G104" s="245"/>
      <c r="H104" s="245"/>
      <c r="I104" s="245"/>
      <c r="J104" s="245"/>
      <c r="K104" s="245"/>
      <c r="L104" s="245"/>
      <c r="M104" s="246"/>
    </row>
  </sheetData>
  <mergeCells count="22">
    <mergeCell ref="B1:M1"/>
    <mergeCell ref="B2:C5"/>
    <mergeCell ref="D2:D5"/>
    <mergeCell ref="E2:E5"/>
    <mergeCell ref="F2:F5"/>
    <mergeCell ref="G2:M2"/>
    <mergeCell ref="G3:G5"/>
    <mergeCell ref="H3:H5"/>
    <mergeCell ref="I3:I5"/>
    <mergeCell ref="J3:J5"/>
    <mergeCell ref="B100:F100"/>
    <mergeCell ref="K3:K5"/>
    <mergeCell ref="L3:M3"/>
    <mergeCell ref="L4:L5"/>
    <mergeCell ref="M4:M5"/>
    <mergeCell ref="B6:D6"/>
    <mergeCell ref="J6:K6"/>
    <mergeCell ref="C7:D7"/>
    <mergeCell ref="B69:F69"/>
    <mergeCell ref="B71:D71"/>
    <mergeCell ref="C72:D72"/>
    <mergeCell ref="B98:F98"/>
  </mergeCells>
  <dataValidations count="1">
    <dataValidation allowBlank="1" showInputMessage="1" showErrorMessage="1" prompt="Valor absoluto y/o relativo que registren los indicadores con relación a su meta anual correspondiente al programa, proyecto o actividad que se trate. (DOF 9-dic-09)" sqref="P64010 JL64010 TH64010 ADD64010 AMZ64010 AWV64010 BGR64010 BQN64010 CAJ64010 CKF64010 CUB64010 DDX64010 DNT64010 DXP64010 EHL64010 ERH64010 FBD64010 FKZ64010 FUV64010 GER64010 GON64010 GYJ64010 HIF64010 HSB64010 IBX64010 ILT64010 IVP64010 JFL64010 JPH64010 JZD64010 KIZ64010 KSV64010 LCR64010 LMN64010 LWJ64010 MGF64010 MQB64010 MZX64010 NJT64010 NTP64010 ODL64010 ONH64010 OXD64010 PGZ64010 PQV64010 QAR64010 QKN64010 QUJ64010 REF64010 ROB64010 RXX64010 SHT64010 SRP64010 TBL64010 TLH64010 TVD64010 UEZ64010 UOV64010 UYR64010 VIN64010 VSJ64010 WCF64010 WMB64010 WVX64010 P129546 JL129546 TH129546 ADD129546 AMZ129546 AWV129546 BGR129546 BQN129546 CAJ129546 CKF129546 CUB129546 DDX129546 DNT129546 DXP129546 EHL129546 ERH129546 FBD129546 FKZ129546 FUV129546 GER129546 GON129546 GYJ129546 HIF129546 HSB129546 IBX129546 ILT129546 IVP129546 JFL129546 JPH129546 JZD129546 KIZ129546 KSV129546 LCR129546 LMN129546 LWJ129546 MGF129546 MQB129546 MZX129546 NJT129546 NTP129546 ODL129546 ONH129546 OXD129546 PGZ129546 PQV129546 QAR129546 QKN129546 QUJ129546 REF129546 ROB129546 RXX129546 SHT129546 SRP129546 TBL129546 TLH129546 TVD129546 UEZ129546 UOV129546 UYR129546 VIN129546 VSJ129546 WCF129546 WMB129546 WVX129546 P195082 JL195082 TH195082 ADD195082 AMZ195082 AWV195082 BGR195082 BQN195082 CAJ195082 CKF195082 CUB195082 DDX195082 DNT195082 DXP195082 EHL195082 ERH195082 FBD195082 FKZ195082 FUV195082 GER195082 GON195082 GYJ195082 HIF195082 HSB195082 IBX195082 ILT195082 IVP195082 JFL195082 JPH195082 JZD195082 KIZ195082 KSV195082 LCR195082 LMN195082 LWJ195082 MGF195082 MQB195082 MZX195082 NJT195082 NTP195082 ODL195082 ONH195082 OXD195082 PGZ195082 PQV195082 QAR195082 QKN195082 QUJ195082 REF195082 ROB195082 RXX195082 SHT195082 SRP195082 TBL195082 TLH195082 TVD195082 UEZ195082 UOV195082 UYR195082 VIN195082 VSJ195082 WCF195082 WMB195082 WVX195082 P260618 JL260618 TH260618 ADD260618 AMZ260618 AWV260618 BGR260618 BQN260618 CAJ260618 CKF260618 CUB260618 DDX260618 DNT260618 DXP260618 EHL260618 ERH260618 FBD260618 FKZ260618 FUV260618 GER260618 GON260618 GYJ260618 HIF260618 HSB260618 IBX260618 ILT260618 IVP260618 JFL260618 JPH260618 JZD260618 KIZ260618 KSV260618 LCR260618 LMN260618 LWJ260618 MGF260618 MQB260618 MZX260618 NJT260618 NTP260618 ODL260618 ONH260618 OXD260618 PGZ260618 PQV260618 QAR260618 QKN260618 QUJ260618 REF260618 ROB260618 RXX260618 SHT260618 SRP260618 TBL260618 TLH260618 TVD260618 UEZ260618 UOV260618 UYR260618 VIN260618 VSJ260618 WCF260618 WMB260618 WVX260618 P326154 JL326154 TH326154 ADD326154 AMZ326154 AWV326154 BGR326154 BQN326154 CAJ326154 CKF326154 CUB326154 DDX326154 DNT326154 DXP326154 EHL326154 ERH326154 FBD326154 FKZ326154 FUV326154 GER326154 GON326154 GYJ326154 HIF326154 HSB326154 IBX326154 ILT326154 IVP326154 JFL326154 JPH326154 JZD326154 KIZ326154 KSV326154 LCR326154 LMN326154 LWJ326154 MGF326154 MQB326154 MZX326154 NJT326154 NTP326154 ODL326154 ONH326154 OXD326154 PGZ326154 PQV326154 QAR326154 QKN326154 QUJ326154 REF326154 ROB326154 RXX326154 SHT326154 SRP326154 TBL326154 TLH326154 TVD326154 UEZ326154 UOV326154 UYR326154 VIN326154 VSJ326154 WCF326154 WMB326154 WVX326154 P391690 JL391690 TH391690 ADD391690 AMZ391690 AWV391690 BGR391690 BQN391690 CAJ391690 CKF391690 CUB391690 DDX391690 DNT391690 DXP391690 EHL391690 ERH391690 FBD391690 FKZ391690 FUV391690 GER391690 GON391690 GYJ391690 HIF391690 HSB391690 IBX391690 ILT391690 IVP391690 JFL391690 JPH391690 JZD391690 KIZ391690 KSV391690 LCR391690 LMN391690 LWJ391690 MGF391690 MQB391690 MZX391690 NJT391690 NTP391690 ODL391690 ONH391690 OXD391690 PGZ391690 PQV391690 QAR391690 QKN391690 QUJ391690 REF391690 ROB391690 RXX391690 SHT391690 SRP391690 TBL391690 TLH391690 TVD391690 UEZ391690 UOV391690 UYR391690 VIN391690 VSJ391690 WCF391690 WMB391690 WVX391690 P457226 JL457226 TH457226 ADD457226 AMZ457226 AWV457226 BGR457226 BQN457226 CAJ457226 CKF457226 CUB457226 DDX457226 DNT457226 DXP457226 EHL457226 ERH457226 FBD457226 FKZ457226 FUV457226 GER457226 GON457226 GYJ457226 HIF457226 HSB457226 IBX457226 ILT457226 IVP457226 JFL457226 JPH457226 JZD457226 KIZ457226 KSV457226 LCR457226 LMN457226 LWJ457226 MGF457226 MQB457226 MZX457226 NJT457226 NTP457226 ODL457226 ONH457226 OXD457226 PGZ457226 PQV457226 QAR457226 QKN457226 QUJ457226 REF457226 ROB457226 RXX457226 SHT457226 SRP457226 TBL457226 TLH457226 TVD457226 UEZ457226 UOV457226 UYR457226 VIN457226 VSJ457226 WCF457226 WMB457226 WVX457226 P522762 JL522762 TH522762 ADD522762 AMZ522762 AWV522762 BGR522762 BQN522762 CAJ522762 CKF522762 CUB522762 DDX522762 DNT522762 DXP522762 EHL522762 ERH522762 FBD522762 FKZ522762 FUV522762 GER522762 GON522762 GYJ522762 HIF522762 HSB522762 IBX522762 ILT522762 IVP522762 JFL522762 JPH522762 JZD522762 KIZ522762 KSV522762 LCR522762 LMN522762 LWJ522762 MGF522762 MQB522762 MZX522762 NJT522762 NTP522762 ODL522762 ONH522762 OXD522762 PGZ522762 PQV522762 QAR522762 QKN522762 QUJ522762 REF522762 ROB522762 RXX522762 SHT522762 SRP522762 TBL522762 TLH522762 TVD522762 UEZ522762 UOV522762 UYR522762 VIN522762 VSJ522762 WCF522762 WMB522762 WVX522762 P588298 JL588298 TH588298 ADD588298 AMZ588298 AWV588298 BGR588298 BQN588298 CAJ588298 CKF588298 CUB588298 DDX588298 DNT588298 DXP588298 EHL588298 ERH588298 FBD588298 FKZ588298 FUV588298 GER588298 GON588298 GYJ588298 HIF588298 HSB588298 IBX588298 ILT588298 IVP588298 JFL588298 JPH588298 JZD588298 KIZ588298 KSV588298 LCR588298 LMN588298 LWJ588298 MGF588298 MQB588298 MZX588298 NJT588298 NTP588298 ODL588298 ONH588298 OXD588298 PGZ588298 PQV588298 QAR588298 QKN588298 QUJ588298 REF588298 ROB588298 RXX588298 SHT588298 SRP588298 TBL588298 TLH588298 TVD588298 UEZ588298 UOV588298 UYR588298 VIN588298 VSJ588298 WCF588298 WMB588298 WVX588298 P653834 JL653834 TH653834 ADD653834 AMZ653834 AWV653834 BGR653834 BQN653834 CAJ653834 CKF653834 CUB653834 DDX653834 DNT653834 DXP653834 EHL653834 ERH653834 FBD653834 FKZ653834 FUV653834 GER653834 GON653834 GYJ653834 HIF653834 HSB653834 IBX653834 ILT653834 IVP653834 JFL653834 JPH653834 JZD653834 KIZ653834 KSV653834 LCR653834 LMN653834 LWJ653834 MGF653834 MQB653834 MZX653834 NJT653834 NTP653834 ODL653834 ONH653834 OXD653834 PGZ653834 PQV653834 QAR653834 QKN653834 QUJ653834 REF653834 ROB653834 RXX653834 SHT653834 SRP653834 TBL653834 TLH653834 TVD653834 UEZ653834 UOV653834 UYR653834 VIN653834 VSJ653834 WCF653834 WMB653834 WVX653834 P719370 JL719370 TH719370 ADD719370 AMZ719370 AWV719370 BGR719370 BQN719370 CAJ719370 CKF719370 CUB719370 DDX719370 DNT719370 DXP719370 EHL719370 ERH719370 FBD719370 FKZ719370 FUV719370 GER719370 GON719370 GYJ719370 HIF719370 HSB719370 IBX719370 ILT719370 IVP719370 JFL719370 JPH719370 JZD719370 KIZ719370 KSV719370 LCR719370 LMN719370 LWJ719370 MGF719370 MQB719370 MZX719370 NJT719370 NTP719370 ODL719370 ONH719370 OXD719370 PGZ719370 PQV719370 QAR719370 QKN719370 QUJ719370 REF719370 ROB719370 RXX719370 SHT719370 SRP719370 TBL719370 TLH719370 TVD719370 UEZ719370 UOV719370 UYR719370 VIN719370 VSJ719370 WCF719370 WMB719370 WVX719370 P784906 JL784906 TH784906 ADD784906 AMZ784906 AWV784906 BGR784906 BQN784906 CAJ784906 CKF784906 CUB784906 DDX784906 DNT784906 DXP784906 EHL784906 ERH784906 FBD784906 FKZ784906 FUV784906 GER784906 GON784906 GYJ784906 HIF784906 HSB784906 IBX784906 ILT784906 IVP784906 JFL784906 JPH784906 JZD784906 KIZ784906 KSV784906 LCR784906 LMN784906 LWJ784906 MGF784906 MQB784906 MZX784906 NJT784906 NTP784906 ODL784906 ONH784906 OXD784906 PGZ784906 PQV784906 QAR784906 QKN784906 QUJ784906 REF784906 ROB784906 RXX784906 SHT784906 SRP784906 TBL784906 TLH784906 TVD784906 UEZ784906 UOV784906 UYR784906 VIN784906 VSJ784906 WCF784906 WMB784906 WVX784906 P850442 JL850442 TH850442 ADD850442 AMZ850442 AWV850442 BGR850442 BQN850442 CAJ850442 CKF850442 CUB850442 DDX850442 DNT850442 DXP850442 EHL850442 ERH850442 FBD850442 FKZ850442 FUV850442 GER850442 GON850442 GYJ850442 HIF850442 HSB850442 IBX850442 ILT850442 IVP850442 JFL850442 JPH850442 JZD850442 KIZ850442 KSV850442 LCR850442 LMN850442 LWJ850442 MGF850442 MQB850442 MZX850442 NJT850442 NTP850442 ODL850442 ONH850442 OXD850442 PGZ850442 PQV850442 QAR850442 QKN850442 QUJ850442 REF850442 ROB850442 RXX850442 SHT850442 SRP850442 TBL850442 TLH850442 TVD850442 UEZ850442 UOV850442 UYR850442 VIN850442 VSJ850442 WCF850442 WMB850442 WVX850442 P915978 JL915978 TH915978 ADD915978 AMZ915978 AWV915978 BGR915978 BQN915978 CAJ915978 CKF915978 CUB915978 DDX915978 DNT915978 DXP915978 EHL915978 ERH915978 FBD915978 FKZ915978 FUV915978 GER915978 GON915978 GYJ915978 HIF915978 HSB915978 IBX915978 ILT915978 IVP915978 JFL915978 JPH915978 JZD915978 KIZ915978 KSV915978 LCR915978 LMN915978 LWJ915978 MGF915978 MQB915978 MZX915978 NJT915978 NTP915978 ODL915978 ONH915978 OXD915978 PGZ915978 PQV915978 QAR915978 QKN915978 QUJ915978 REF915978 ROB915978 RXX915978 SHT915978 SRP915978 TBL915978 TLH915978 TVD915978 UEZ915978 UOV915978 UYR915978 VIN915978 VSJ915978 WCF915978 WMB915978 WVX915978 P981514 JL981514 TH981514 ADD981514 AMZ981514 AWV981514 BGR981514 BQN981514 CAJ981514 CKF981514 CUB981514 DDX981514 DNT981514 DXP981514 EHL981514 ERH981514 FBD981514 FKZ981514 FUV981514 GER981514 GON981514 GYJ981514 HIF981514 HSB981514 IBX981514 ILT981514 IVP981514 JFL981514 JPH981514 JZD981514 KIZ981514 KSV981514 LCR981514 LMN981514 LWJ981514 MGF981514 MQB981514 MZX981514 NJT981514 NTP981514 ODL981514 ONH981514 OXD981514 PGZ981514 PQV981514 QAR981514 QKN981514 QUJ981514 REF981514 ROB981514 RXX981514 SHT981514 SRP981514 TBL981514 TLH981514 TVD981514 UEZ981514 UOV981514 UYR981514 VIN981514 VSJ981514 WCF981514 WMB981514 WVX981514" xr:uid="{20EA4FB9-E96A-4116-95C3-2D67D4AD1BD8}"/>
  </dataValidations>
  <pageMargins left="0.70866141732283472" right="0.70866141732283472" top="0.74803149606299213" bottom="0.74803149606299213" header="0.31496062992125984" footer="0.31496062992125984"/>
  <pageSetup scale="50"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6A014-B0DB-4B2A-BC07-89E487D85F0B}">
  <sheetPr>
    <tabColor theme="7" tint="-0.249977111117893"/>
    <pageSetUpPr fitToPage="1"/>
  </sheetPr>
  <dimension ref="A1:I47"/>
  <sheetViews>
    <sheetView showGridLines="0" topLeftCell="A20" workbookViewId="0">
      <selection activeCell="D19" sqref="D19"/>
    </sheetView>
  </sheetViews>
  <sheetFormatPr baseColWidth="10" defaultColWidth="10.28515625" defaultRowHeight="11.25" x14ac:dyDescent="0.25"/>
  <cols>
    <col min="1" max="1" width="1.5703125" style="51" customWidth="1"/>
    <col min="2" max="2" width="53.5703125" style="51" customWidth="1"/>
    <col min="3" max="3" width="15.28515625" style="51" customWidth="1"/>
    <col min="4" max="4" width="17" style="51" customWidth="1"/>
    <col min="5" max="6" width="15.28515625" style="51" customWidth="1"/>
    <col min="7" max="7" width="16.140625" style="51" customWidth="1"/>
    <col min="8" max="8" width="15.28515625" style="51" customWidth="1"/>
    <col min="9" max="9" width="2.140625" style="51" hidden="1" customWidth="1"/>
    <col min="10" max="16384" width="10.28515625" style="51"/>
  </cols>
  <sheetData>
    <row r="1" spans="1:9" s="40" customFormat="1" ht="43.5" customHeight="1" x14ac:dyDescent="0.25">
      <c r="A1" s="258" t="s">
        <v>209</v>
      </c>
      <c r="B1" s="259"/>
      <c r="C1" s="259"/>
      <c r="D1" s="259"/>
      <c r="E1" s="259"/>
      <c r="F1" s="259"/>
      <c r="G1" s="259"/>
      <c r="H1" s="260"/>
    </row>
    <row r="2" spans="1:9" s="40" customFormat="1" x14ac:dyDescent="0.25">
      <c r="A2" s="261" t="s">
        <v>210</v>
      </c>
      <c r="B2" s="262"/>
      <c r="C2" s="258" t="s">
        <v>211</v>
      </c>
      <c r="D2" s="259"/>
      <c r="E2" s="259"/>
      <c r="F2" s="259"/>
      <c r="G2" s="260"/>
      <c r="H2" s="267" t="s">
        <v>8</v>
      </c>
    </row>
    <row r="3" spans="1:9" s="44" customFormat="1" ht="24.95" customHeight="1" x14ac:dyDescent="0.25">
      <c r="A3" s="263"/>
      <c r="B3" s="264"/>
      <c r="C3" s="41" t="s">
        <v>9</v>
      </c>
      <c r="D3" s="42" t="s">
        <v>212</v>
      </c>
      <c r="E3" s="42" t="s">
        <v>11</v>
      </c>
      <c r="F3" s="42" t="s">
        <v>12</v>
      </c>
      <c r="G3" s="43" t="s">
        <v>213</v>
      </c>
      <c r="H3" s="268"/>
    </row>
    <row r="4" spans="1:9" s="44" customFormat="1" x14ac:dyDescent="0.25">
      <c r="A4" s="265"/>
      <c r="B4" s="266"/>
      <c r="C4" s="45" t="s">
        <v>214</v>
      </c>
      <c r="D4" s="46" t="s">
        <v>215</v>
      </c>
      <c r="E4" s="46" t="s">
        <v>216</v>
      </c>
      <c r="F4" s="46" t="s">
        <v>217</v>
      </c>
      <c r="G4" s="46" t="s">
        <v>218</v>
      </c>
      <c r="H4" s="46" t="s">
        <v>219</v>
      </c>
    </row>
    <row r="5" spans="1:9" x14ac:dyDescent="0.25">
      <c r="A5" s="47"/>
      <c r="B5" s="48" t="s">
        <v>17</v>
      </c>
      <c r="C5" s="49">
        <v>0</v>
      </c>
      <c r="D5" s="49">
        <v>0</v>
      </c>
      <c r="E5" s="49">
        <v>0</v>
      </c>
      <c r="F5" s="49">
        <v>0</v>
      </c>
      <c r="G5" s="49">
        <v>0</v>
      </c>
      <c r="H5" s="49">
        <f>+G5-C5</f>
        <v>0</v>
      </c>
      <c r="I5" s="50" t="s">
        <v>220</v>
      </c>
    </row>
    <row r="6" spans="1:9" x14ac:dyDescent="0.25">
      <c r="A6" s="52"/>
      <c r="B6" s="53" t="s">
        <v>221</v>
      </c>
      <c r="C6" s="54">
        <v>0</v>
      </c>
      <c r="D6" s="54">
        <v>0</v>
      </c>
      <c r="E6" s="54">
        <v>0</v>
      </c>
      <c r="F6" s="54">
        <v>0</v>
      </c>
      <c r="G6" s="54">
        <v>0</v>
      </c>
      <c r="H6" s="54">
        <f t="shared" ref="H6:H15" si="0">+G6-C6</f>
        <v>0</v>
      </c>
      <c r="I6" s="50" t="s">
        <v>222</v>
      </c>
    </row>
    <row r="7" spans="1:9" x14ac:dyDescent="0.25">
      <c r="A7" s="47"/>
      <c r="B7" s="48" t="s">
        <v>70</v>
      </c>
      <c r="C7" s="54">
        <v>0</v>
      </c>
      <c r="D7" s="54">
        <v>0</v>
      </c>
      <c r="E7" s="54">
        <v>0</v>
      </c>
      <c r="F7" s="54">
        <v>0</v>
      </c>
      <c r="G7" s="54">
        <v>0</v>
      </c>
      <c r="H7" s="54">
        <f t="shared" si="0"/>
        <v>0</v>
      </c>
      <c r="I7" s="50" t="s">
        <v>223</v>
      </c>
    </row>
    <row r="8" spans="1:9" x14ac:dyDescent="0.25">
      <c r="A8" s="47"/>
      <c r="B8" s="48" t="s">
        <v>224</v>
      </c>
      <c r="C8" s="54">
        <v>0</v>
      </c>
      <c r="D8" s="54">
        <v>0</v>
      </c>
      <c r="E8" s="54">
        <v>0</v>
      </c>
      <c r="F8" s="54">
        <v>0</v>
      </c>
      <c r="G8" s="54">
        <v>0</v>
      </c>
      <c r="H8" s="54">
        <f t="shared" si="0"/>
        <v>0</v>
      </c>
      <c r="I8" s="50" t="s">
        <v>225</v>
      </c>
    </row>
    <row r="9" spans="1:9" x14ac:dyDescent="0.25">
      <c r="A9" s="47"/>
      <c r="B9" s="48" t="s">
        <v>226</v>
      </c>
      <c r="C9" s="54">
        <v>0</v>
      </c>
      <c r="D9" s="54">
        <v>0</v>
      </c>
      <c r="E9" s="54">
        <v>0</v>
      </c>
      <c r="F9" s="54">
        <v>0</v>
      </c>
      <c r="G9" s="54">
        <v>0</v>
      </c>
      <c r="H9" s="54">
        <f t="shared" si="0"/>
        <v>0</v>
      </c>
      <c r="I9" s="50" t="s">
        <v>227</v>
      </c>
    </row>
    <row r="10" spans="1:9" x14ac:dyDescent="0.25">
      <c r="A10" s="52"/>
      <c r="B10" s="53" t="s">
        <v>228</v>
      </c>
      <c r="C10" s="54">
        <v>0</v>
      </c>
      <c r="D10" s="54">
        <v>0</v>
      </c>
      <c r="E10" s="54">
        <v>0</v>
      </c>
      <c r="F10" s="54">
        <v>0</v>
      </c>
      <c r="G10" s="54">
        <v>0</v>
      </c>
      <c r="H10" s="54">
        <f t="shared" si="0"/>
        <v>0</v>
      </c>
      <c r="I10" s="50" t="s">
        <v>229</v>
      </c>
    </row>
    <row r="11" spans="1:9" ht="15" x14ac:dyDescent="0.25">
      <c r="A11" s="55"/>
      <c r="B11" s="48" t="s">
        <v>230</v>
      </c>
      <c r="C11" s="54">
        <v>25472314</v>
      </c>
      <c r="D11" s="54">
        <v>183480904.84</v>
      </c>
      <c r="E11" s="54">
        <f>C11+D11</f>
        <v>208953218.84</v>
      </c>
      <c r="F11" s="54">
        <v>14136311.77</v>
      </c>
      <c r="G11" s="54">
        <v>14136311.77</v>
      </c>
      <c r="H11" s="54">
        <f>+G11-C11</f>
        <v>-11336002.23</v>
      </c>
      <c r="I11" s="50" t="s">
        <v>231</v>
      </c>
    </row>
    <row r="12" spans="1:9" ht="22.5" x14ac:dyDescent="0.25">
      <c r="A12" s="55"/>
      <c r="B12" s="48" t="s">
        <v>232</v>
      </c>
      <c r="C12" s="54">
        <v>8459393555</v>
      </c>
      <c r="D12" s="54">
        <v>78081270.870000005</v>
      </c>
      <c r="E12" s="54">
        <f>C12+D12</f>
        <v>8537474825.8699999</v>
      </c>
      <c r="F12" s="54">
        <v>2051215974.8499999</v>
      </c>
      <c r="G12" s="54">
        <v>2045683126.05</v>
      </c>
      <c r="H12" s="54">
        <f t="shared" si="0"/>
        <v>-6413710428.9499998</v>
      </c>
      <c r="I12" s="50" t="s">
        <v>233</v>
      </c>
    </row>
    <row r="13" spans="1:9" ht="22.5" x14ac:dyDescent="0.25">
      <c r="A13" s="55"/>
      <c r="B13" s="48" t="s">
        <v>234</v>
      </c>
      <c r="C13" s="54">
        <v>7128501624.9700003</v>
      </c>
      <c r="D13" s="54">
        <v>361673219.37</v>
      </c>
      <c r="E13" s="54">
        <f>C13+D13</f>
        <v>7490174844.3400002</v>
      </c>
      <c r="F13" s="54">
        <v>2024200079.8399999</v>
      </c>
      <c r="G13" s="54">
        <v>2024200079.8399999</v>
      </c>
      <c r="H13" s="54">
        <f>+G13-C13</f>
        <v>-5104301545.1300001</v>
      </c>
      <c r="I13" s="50" t="s">
        <v>235</v>
      </c>
    </row>
    <row r="14" spans="1:9" x14ac:dyDescent="0.25">
      <c r="A14" s="47"/>
      <c r="B14" s="48" t="s">
        <v>236</v>
      </c>
      <c r="C14" s="54">
        <v>0</v>
      </c>
      <c r="D14" s="54">
        <v>0</v>
      </c>
      <c r="E14" s="54"/>
      <c r="F14" s="54">
        <v>0</v>
      </c>
      <c r="G14" s="54">
        <v>0</v>
      </c>
      <c r="H14" s="54">
        <f t="shared" si="0"/>
        <v>0</v>
      </c>
      <c r="I14" s="50" t="s">
        <v>237</v>
      </c>
    </row>
    <row r="15" spans="1:9" x14ac:dyDescent="0.25">
      <c r="A15" s="47"/>
      <c r="C15" s="56"/>
      <c r="D15" s="56"/>
      <c r="E15" s="56"/>
      <c r="F15" s="56">
        <v>0</v>
      </c>
      <c r="G15" s="56">
        <v>0</v>
      </c>
      <c r="H15" s="56">
        <f t="shared" si="0"/>
        <v>0</v>
      </c>
      <c r="I15" s="50" t="s">
        <v>238</v>
      </c>
    </row>
    <row r="16" spans="1:9" x14ac:dyDescent="0.25">
      <c r="A16" s="57"/>
      <c r="B16" s="58" t="s">
        <v>239</v>
      </c>
      <c r="C16" s="59">
        <f t="shared" ref="C16:H16" si="1">SUM(C5:C15)</f>
        <v>15613367493.970001</v>
      </c>
      <c r="D16" s="59">
        <f t="shared" si="1"/>
        <v>623235395.08000004</v>
      </c>
      <c r="E16" s="59">
        <f t="shared" si="1"/>
        <v>16236602889.049999</v>
      </c>
      <c r="F16" s="59">
        <f t="shared" si="1"/>
        <v>4089552366.46</v>
      </c>
      <c r="G16" s="59">
        <f t="shared" si="1"/>
        <v>4084019517.6599998</v>
      </c>
      <c r="H16" s="269">
        <f t="shared" si="1"/>
        <v>-11529347976.309999</v>
      </c>
      <c r="I16" s="50" t="s">
        <v>238</v>
      </c>
    </row>
    <row r="17" spans="1:9" x14ac:dyDescent="0.25">
      <c r="A17" s="60"/>
      <c r="B17" s="61"/>
      <c r="C17" s="62"/>
      <c r="D17" s="62"/>
      <c r="E17" s="63"/>
      <c r="F17" s="64" t="s">
        <v>240</v>
      </c>
      <c r="G17" s="65"/>
      <c r="H17" s="270"/>
      <c r="I17" s="50" t="s">
        <v>238</v>
      </c>
    </row>
    <row r="18" spans="1:9" ht="10.15" customHeight="1" x14ac:dyDescent="0.25">
      <c r="A18" s="271" t="s">
        <v>241</v>
      </c>
      <c r="B18" s="272"/>
      <c r="C18" s="277" t="s">
        <v>211</v>
      </c>
      <c r="D18" s="278"/>
      <c r="E18" s="278"/>
      <c r="F18" s="278"/>
      <c r="G18" s="279"/>
      <c r="H18" s="280" t="s">
        <v>8</v>
      </c>
      <c r="I18" s="50" t="s">
        <v>238</v>
      </c>
    </row>
    <row r="19" spans="1:9" ht="22.5" x14ac:dyDescent="0.25">
      <c r="A19" s="273"/>
      <c r="B19" s="274"/>
      <c r="C19" s="66" t="s">
        <v>9</v>
      </c>
      <c r="D19" s="67" t="s">
        <v>212</v>
      </c>
      <c r="E19" s="67" t="s">
        <v>11</v>
      </c>
      <c r="F19" s="67" t="s">
        <v>12</v>
      </c>
      <c r="G19" s="68" t="s">
        <v>213</v>
      </c>
      <c r="H19" s="281"/>
      <c r="I19" s="50" t="s">
        <v>238</v>
      </c>
    </row>
    <row r="20" spans="1:9" x14ac:dyDescent="0.25">
      <c r="A20" s="275"/>
      <c r="B20" s="276"/>
      <c r="C20" s="69" t="s">
        <v>214</v>
      </c>
      <c r="D20" s="70" t="s">
        <v>215</v>
      </c>
      <c r="E20" s="70" t="s">
        <v>216</v>
      </c>
      <c r="F20" s="70" t="s">
        <v>217</v>
      </c>
      <c r="G20" s="70" t="s">
        <v>218</v>
      </c>
      <c r="H20" s="70" t="s">
        <v>219</v>
      </c>
      <c r="I20" s="50" t="s">
        <v>238</v>
      </c>
    </row>
    <row r="21" spans="1:9" x14ac:dyDescent="0.25">
      <c r="A21" s="71" t="s">
        <v>242</v>
      </c>
      <c r="B21" s="72"/>
      <c r="C21" s="73">
        <f>SUM(C22+C23+C24+C25+C26+C27+C28+C29)</f>
        <v>8459393555</v>
      </c>
      <c r="D21" s="73">
        <f>SUM(D22+D23+D24+D25+D26+D27+D28+D29)</f>
        <v>78081270.8699999</v>
      </c>
      <c r="E21" s="73">
        <f>SUM(E22+E23+E24+E25+E26+E27+E28+E29)</f>
        <v>8537474825.8699999</v>
      </c>
      <c r="F21" s="73">
        <f>SUM(F22+F23+F24+F25+F26+F27+F28+F29)</f>
        <v>2051215974.8499999</v>
      </c>
      <c r="G21" s="73">
        <f>SUM(G22+G23+G24+G25+G26+G27+G28+G29)</f>
        <v>2045683126.05</v>
      </c>
      <c r="H21" s="73">
        <f>SUM(H22:H29)</f>
        <v>-6413710428.9499998</v>
      </c>
      <c r="I21" s="50" t="s">
        <v>238</v>
      </c>
    </row>
    <row r="22" spans="1:9" x14ac:dyDescent="0.25">
      <c r="A22" s="74"/>
      <c r="B22" s="75" t="s">
        <v>17</v>
      </c>
      <c r="C22" s="76">
        <v>0</v>
      </c>
      <c r="D22" s="76">
        <v>0</v>
      </c>
      <c r="E22" s="76">
        <v>0</v>
      </c>
      <c r="F22" s="76">
        <v>0</v>
      </c>
      <c r="G22" s="76">
        <v>0</v>
      </c>
      <c r="H22" s="76">
        <v>0</v>
      </c>
      <c r="I22" s="50" t="s">
        <v>220</v>
      </c>
    </row>
    <row r="23" spans="1:9" x14ac:dyDescent="0.25">
      <c r="A23" s="74"/>
      <c r="B23" s="75" t="s">
        <v>221</v>
      </c>
      <c r="C23" s="76">
        <v>0</v>
      </c>
      <c r="D23" s="76">
        <v>0</v>
      </c>
      <c r="E23" s="76">
        <v>0</v>
      </c>
      <c r="F23" s="76">
        <v>0</v>
      </c>
      <c r="G23" s="76">
        <v>0</v>
      </c>
      <c r="H23" s="76">
        <v>0</v>
      </c>
      <c r="I23" s="50" t="s">
        <v>222</v>
      </c>
    </row>
    <row r="24" spans="1:9" x14ac:dyDescent="0.25">
      <c r="A24" s="74"/>
      <c r="B24" s="75" t="s">
        <v>70</v>
      </c>
      <c r="C24" s="76">
        <v>0</v>
      </c>
      <c r="D24" s="76">
        <v>0</v>
      </c>
      <c r="E24" s="76">
        <v>0</v>
      </c>
      <c r="F24" s="76">
        <v>0</v>
      </c>
      <c r="G24" s="76">
        <v>0</v>
      </c>
      <c r="H24" s="76">
        <v>0</v>
      </c>
      <c r="I24" s="50" t="s">
        <v>223</v>
      </c>
    </row>
    <row r="25" spans="1:9" x14ac:dyDescent="0.25">
      <c r="A25" s="74"/>
      <c r="B25" s="75" t="s">
        <v>224</v>
      </c>
      <c r="C25" s="76">
        <v>0</v>
      </c>
      <c r="D25" s="76">
        <v>0</v>
      </c>
      <c r="E25" s="76">
        <v>0</v>
      </c>
      <c r="F25" s="76">
        <v>0</v>
      </c>
      <c r="G25" s="76">
        <v>0</v>
      </c>
      <c r="H25" s="76">
        <v>0</v>
      </c>
      <c r="I25" s="50" t="s">
        <v>225</v>
      </c>
    </row>
    <row r="26" spans="1:9" x14ac:dyDescent="0.25">
      <c r="A26" s="74"/>
      <c r="B26" s="75" t="s">
        <v>243</v>
      </c>
      <c r="C26" s="76">
        <v>0</v>
      </c>
      <c r="D26" s="76">
        <v>0</v>
      </c>
      <c r="E26" s="76">
        <v>0</v>
      </c>
      <c r="F26" s="76">
        <v>0</v>
      </c>
      <c r="G26" s="76">
        <v>0</v>
      </c>
      <c r="H26" s="76">
        <v>0</v>
      </c>
      <c r="I26" s="50" t="s">
        <v>227</v>
      </c>
    </row>
    <row r="27" spans="1:9" x14ac:dyDescent="0.25">
      <c r="A27" s="74"/>
      <c r="B27" s="75" t="s">
        <v>244</v>
      </c>
      <c r="C27" s="76">
        <v>0</v>
      </c>
      <c r="D27" s="76">
        <v>0</v>
      </c>
      <c r="E27" s="76">
        <v>0</v>
      </c>
      <c r="F27" s="76">
        <v>0</v>
      </c>
      <c r="G27" s="76">
        <v>0</v>
      </c>
      <c r="H27" s="76">
        <v>0</v>
      </c>
      <c r="I27" s="50" t="s">
        <v>229</v>
      </c>
    </row>
    <row r="28" spans="1:9" ht="22.5" x14ac:dyDescent="0.25">
      <c r="A28" s="74"/>
      <c r="B28" s="75" t="s">
        <v>245</v>
      </c>
      <c r="C28" s="76">
        <v>8459393555</v>
      </c>
      <c r="D28" s="76">
        <v>78081270.8699999</v>
      </c>
      <c r="E28" s="76">
        <v>8537474825.8699999</v>
      </c>
      <c r="F28" s="76">
        <v>2051215974.8499999</v>
      </c>
      <c r="G28" s="76">
        <v>2045683126.05</v>
      </c>
      <c r="H28" s="76">
        <f>G28-C28</f>
        <v>-6413710428.9499998</v>
      </c>
      <c r="I28" s="50" t="s">
        <v>233</v>
      </c>
    </row>
    <row r="29" spans="1:9" ht="22.5" x14ac:dyDescent="0.25">
      <c r="A29" s="74"/>
      <c r="B29" s="75" t="s">
        <v>234</v>
      </c>
      <c r="C29" s="76">
        <v>0</v>
      </c>
      <c r="D29" s="76">
        <v>0</v>
      </c>
      <c r="E29" s="76">
        <v>0</v>
      </c>
      <c r="F29" s="76">
        <v>0</v>
      </c>
      <c r="G29" s="76">
        <v>0</v>
      </c>
      <c r="H29" s="76">
        <v>0</v>
      </c>
      <c r="I29" s="50" t="s">
        <v>235</v>
      </c>
    </row>
    <row r="30" spans="1:9" x14ac:dyDescent="0.25">
      <c r="A30" s="74"/>
      <c r="B30" s="75"/>
      <c r="C30" s="76"/>
      <c r="D30" s="76"/>
      <c r="E30" s="76"/>
      <c r="F30" s="76"/>
      <c r="G30" s="76"/>
      <c r="H30" s="76"/>
      <c r="I30" s="50" t="s">
        <v>238</v>
      </c>
    </row>
    <row r="31" spans="1:9" ht="41.25" customHeight="1" x14ac:dyDescent="0.25">
      <c r="A31" s="255" t="s">
        <v>246</v>
      </c>
      <c r="B31" s="256"/>
      <c r="C31" s="77">
        <f t="shared" ref="C31:H31" si="2">SUM(C32:C35)</f>
        <v>7153973938.9700003</v>
      </c>
      <c r="D31" s="77">
        <f t="shared" si="2"/>
        <v>545154124.21000004</v>
      </c>
      <c r="E31" s="77">
        <f t="shared" si="2"/>
        <v>7699128063.1800003</v>
      </c>
      <c r="F31" s="77">
        <f t="shared" si="2"/>
        <v>2038336391.6099999</v>
      </c>
      <c r="G31" s="77">
        <f t="shared" si="2"/>
        <v>2038336391.6099999</v>
      </c>
      <c r="H31" s="77">
        <f t="shared" si="2"/>
        <v>-5115637547.3599997</v>
      </c>
      <c r="I31" s="50" t="s">
        <v>238</v>
      </c>
    </row>
    <row r="32" spans="1:9" x14ac:dyDescent="0.25">
      <c r="A32" s="74"/>
      <c r="B32" s="75" t="s">
        <v>221</v>
      </c>
      <c r="C32" s="76">
        <v>0</v>
      </c>
      <c r="D32" s="76">
        <v>0</v>
      </c>
      <c r="E32" s="76">
        <v>0</v>
      </c>
      <c r="F32" s="76">
        <v>0</v>
      </c>
      <c r="G32" s="76">
        <v>0</v>
      </c>
      <c r="H32" s="76">
        <v>0</v>
      </c>
      <c r="I32" s="50" t="s">
        <v>222</v>
      </c>
    </row>
    <row r="33" spans="1:9" x14ac:dyDescent="0.25">
      <c r="A33" s="74"/>
      <c r="B33" s="75" t="s">
        <v>247</v>
      </c>
      <c r="C33" s="76">
        <v>0</v>
      </c>
      <c r="D33" s="76">
        <v>0</v>
      </c>
      <c r="E33" s="76">
        <v>0</v>
      </c>
      <c r="F33" s="76">
        <v>0</v>
      </c>
      <c r="G33" s="76">
        <v>0</v>
      </c>
      <c r="H33" s="76">
        <v>0</v>
      </c>
      <c r="I33" s="50" t="s">
        <v>227</v>
      </c>
    </row>
    <row r="34" spans="1:9" x14ac:dyDescent="0.25">
      <c r="A34" s="74"/>
      <c r="B34" s="75" t="s">
        <v>248</v>
      </c>
      <c r="C34" s="76">
        <v>25472314</v>
      </c>
      <c r="D34" s="76">
        <v>183480904.84</v>
      </c>
      <c r="E34" s="76">
        <f>C34+D34</f>
        <v>208953218.84</v>
      </c>
      <c r="F34" s="76">
        <v>14136311.77</v>
      </c>
      <c r="G34" s="76">
        <v>14136311.77</v>
      </c>
      <c r="H34" s="76">
        <f>G34-C34</f>
        <v>-11336002.23</v>
      </c>
      <c r="I34" s="50" t="s">
        <v>231</v>
      </c>
    </row>
    <row r="35" spans="1:9" ht="22.5" x14ac:dyDescent="0.25">
      <c r="A35" s="74"/>
      <c r="B35" s="75" t="s">
        <v>234</v>
      </c>
      <c r="C35" s="76">
        <v>7128501624.9700003</v>
      </c>
      <c r="D35" s="76">
        <v>361673219.37</v>
      </c>
      <c r="E35" s="76">
        <f>C35+D35</f>
        <v>7490174844.3400002</v>
      </c>
      <c r="F35" s="76">
        <v>2024200079.8399999</v>
      </c>
      <c r="G35" s="76">
        <v>2024200079.8399999</v>
      </c>
      <c r="H35" s="76">
        <f>G35-C35</f>
        <v>-5104301545.1300001</v>
      </c>
      <c r="I35" s="50" t="s">
        <v>235</v>
      </c>
    </row>
    <row r="36" spans="1:9" x14ac:dyDescent="0.25">
      <c r="A36" s="74"/>
      <c r="B36" s="75"/>
      <c r="C36" s="76"/>
      <c r="D36" s="76"/>
      <c r="E36" s="76"/>
      <c r="F36" s="76"/>
      <c r="G36" s="76"/>
      <c r="H36" s="76"/>
      <c r="I36" s="50" t="s">
        <v>238</v>
      </c>
    </row>
    <row r="37" spans="1:9" x14ac:dyDescent="0.25">
      <c r="A37" s="78" t="s">
        <v>249</v>
      </c>
      <c r="B37" s="79"/>
      <c r="C37" s="77">
        <f>SUM(C38)</f>
        <v>0</v>
      </c>
      <c r="D37" s="77">
        <v>0</v>
      </c>
      <c r="E37" s="77">
        <v>0</v>
      </c>
      <c r="F37" s="77">
        <f>+F38</f>
        <v>0</v>
      </c>
      <c r="G37" s="77">
        <f>+G38</f>
        <v>0</v>
      </c>
      <c r="H37" s="77">
        <f>+H38</f>
        <v>0</v>
      </c>
      <c r="I37" s="50" t="s">
        <v>238</v>
      </c>
    </row>
    <row r="38" spans="1:9" x14ac:dyDescent="0.25">
      <c r="A38" s="80"/>
      <c r="B38" s="75" t="s">
        <v>236</v>
      </c>
      <c r="C38" s="76">
        <v>0</v>
      </c>
      <c r="D38" s="76">
        <v>0</v>
      </c>
      <c r="E38" s="76">
        <f>+C38+D38</f>
        <v>0</v>
      </c>
      <c r="F38" s="76">
        <v>0</v>
      </c>
      <c r="G38" s="76">
        <v>0</v>
      </c>
      <c r="H38" s="76">
        <f>+G38-C38</f>
        <v>0</v>
      </c>
      <c r="I38" s="50" t="s">
        <v>237</v>
      </c>
    </row>
    <row r="39" spans="1:9" x14ac:dyDescent="0.25">
      <c r="A39" s="81"/>
      <c r="B39" s="82" t="s">
        <v>239</v>
      </c>
      <c r="C39" s="59">
        <f>+C21+C31+C37</f>
        <v>15613367493.970001</v>
      </c>
      <c r="D39" s="59">
        <f>+D21+D31+D37</f>
        <v>623235395.07999992</v>
      </c>
      <c r="E39" s="59">
        <f>+E21+E31+E37</f>
        <v>16236602889.049999</v>
      </c>
      <c r="F39" s="59">
        <f>+F21+F31+F37</f>
        <v>4089552366.46</v>
      </c>
      <c r="G39" s="59">
        <f>+G21+G31+G37</f>
        <v>4084019517.6599998</v>
      </c>
      <c r="H39" s="73">
        <f>+H37+H31+H21</f>
        <v>-11529347976.309999</v>
      </c>
      <c r="I39" s="50" t="s">
        <v>238</v>
      </c>
    </row>
    <row r="40" spans="1:9" x14ac:dyDescent="0.25">
      <c r="A40" s="83"/>
      <c r="B40" s="61"/>
      <c r="C40" s="84"/>
      <c r="D40" s="84"/>
      <c r="E40" s="84"/>
      <c r="F40" s="85" t="s">
        <v>240</v>
      </c>
      <c r="G40" s="86"/>
      <c r="H40" s="87"/>
      <c r="I40" s="50" t="s">
        <v>238</v>
      </c>
    </row>
    <row r="41" spans="1:9" x14ac:dyDescent="0.25">
      <c r="A41" s="88"/>
      <c r="B41" s="89"/>
      <c r="C41" s="90"/>
      <c r="D41" s="90"/>
      <c r="E41" s="90"/>
      <c r="F41" s="91"/>
      <c r="G41" s="91"/>
      <c r="H41" s="90"/>
      <c r="I41" s="50"/>
    </row>
    <row r="42" spans="1:9" x14ac:dyDescent="0.2">
      <c r="B42" s="92" t="s">
        <v>250</v>
      </c>
    </row>
    <row r="43" spans="1:9" ht="11.25" customHeight="1" x14ac:dyDescent="0.25">
      <c r="B43" s="257" t="s">
        <v>251</v>
      </c>
      <c r="C43" s="257"/>
      <c r="D43" s="257"/>
      <c r="E43" s="257"/>
      <c r="F43" s="257"/>
    </row>
    <row r="44" spans="1:9" ht="15" x14ac:dyDescent="0.25">
      <c r="B44" s="93" t="s">
        <v>252</v>
      </c>
    </row>
    <row r="45" spans="1:9" ht="30.75" customHeight="1" x14ac:dyDescent="0.25">
      <c r="B45" s="257" t="s">
        <v>253</v>
      </c>
      <c r="C45" s="257"/>
      <c r="D45" s="257"/>
      <c r="E45" s="257"/>
      <c r="F45" s="257"/>
      <c r="G45" s="257"/>
      <c r="H45" s="257"/>
    </row>
    <row r="47" spans="1:9" x14ac:dyDescent="0.25">
      <c r="D47" s="94"/>
      <c r="E47" s="94"/>
    </row>
  </sheetData>
  <sheetProtection formatCells="0" formatColumns="0" formatRows="0" insertRows="0" autoFilter="0"/>
  <mergeCells count="11">
    <mergeCell ref="A31:B31"/>
    <mergeCell ref="B43:F43"/>
    <mergeCell ref="B45:H45"/>
    <mergeCell ref="A1:H1"/>
    <mergeCell ref="A2:B4"/>
    <mergeCell ref="C2:G2"/>
    <mergeCell ref="H2:H3"/>
    <mergeCell ref="H16:H17"/>
    <mergeCell ref="A18:B20"/>
    <mergeCell ref="C18:G18"/>
    <mergeCell ref="H18:H19"/>
  </mergeCells>
  <printOptions horizontalCentered="1"/>
  <pageMargins left="0.78740157480314965" right="0.59055118110236227" top="0.78740157480314965" bottom="0.78740157480314965" header="0.31496062992125984" footer="0.31496062992125984"/>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8BDB2-6A85-4C92-BD6A-71AF432566BE}">
  <sheetPr>
    <tabColor theme="4" tint="-0.249977111117893"/>
    <pageSetUpPr fitToPage="1"/>
  </sheetPr>
  <dimension ref="A1:G76"/>
  <sheetViews>
    <sheetView showGridLines="0" topLeftCell="A70" workbookViewId="0">
      <selection activeCell="D19" sqref="D19"/>
    </sheetView>
  </sheetViews>
  <sheetFormatPr baseColWidth="10" defaultColWidth="10.28515625" defaultRowHeight="14.25" customHeight="1" x14ac:dyDescent="0.2"/>
  <cols>
    <col min="1" max="1" width="61.28515625" style="97" customWidth="1"/>
    <col min="2" max="2" width="13.85546875" style="97" customWidth="1"/>
    <col min="3" max="3" width="12.28515625" style="97" customWidth="1"/>
    <col min="4" max="4" width="13.42578125" style="97" customWidth="1"/>
    <col min="5" max="6" width="13" style="97" bestFit="1" customWidth="1"/>
    <col min="7" max="7" width="13.42578125" style="97" customWidth="1"/>
    <col min="8" max="16384" width="10.28515625" style="97"/>
  </cols>
  <sheetData>
    <row r="1" spans="1:7" ht="49.5" customHeight="1" thickBot="1" x14ac:dyDescent="0.25">
      <c r="A1" s="282" t="s">
        <v>254</v>
      </c>
      <c r="B1" s="283"/>
      <c r="C1" s="283"/>
      <c r="D1" s="283"/>
      <c r="E1" s="283"/>
      <c r="F1" s="283"/>
      <c r="G1" s="284"/>
    </row>
    <row r="2" spans="1:7" s="98" customFormat="1" ht="14.25" customHeight="1" thickBot="1" x14ac:dyDescent="0.25">
      <c r="A2" s="285" t="s">
        <v>6</v>
      </c>
      <c r="B2" s="288" t="s">
        <v>7</v>
      </c>
      <c r="C2" s="289"/>
      <c r="D2" s="289"/>
      <c r="E2" s="289"/>
      <c r="F2" s="290"/>
      <c r="G2" s="291" t="s">
        <v>255</v>
      </c>
    </row>
    <row r="3" spans="1:7" s="98" customFormat="1" ht="23.25" thickBot="1" x14ac:dyDescent="0.25">
      <c r="A3" s="286"/>
      <c r="B3" s="99" t="s">
        <v>256</v>
      </c>
      <c r="C3" s="100" t="s">
        <v>10</v>
      </c>
      <c r="D3" s="101" t="s">
        <v>11</v>
      </c>
      <c r="E3" s="100" t="s">
        <v>12</v>
      </c>
      <c r="F3" s="101" t="s">
        <v>257</v>
      </c>
      <c r="G3" s="292"/>
    </row>
    <row r="4" spans="1:7" s="98" customFormat="1" ht="14.25" customHeight="1" thickBot="1" x14ac:dyDescent="0.25">
      <c r="A4" s="287"/>
      <c r="B4" s="102">
        <v>1</v>
      </c>
      <c r="C4" s="100">
        <v>2</v>
      </c>
      <c r="D4" s="101" t="s">
        <v>258</v>
      </c>
      <c r="E4" s="100">
        <v>4</v>
      </c>
      <c r="F4" s="101">
        <v>5</v>
      </c>
      <c r="G4" s="100" t="s">
        <v>259</v>
      </c>
    </row>
    <row r="5" spans="1:7" s="98" customFormat="1" ht="14.25" customHeight="1" x14ac:dyDescent="0.2">
      <c r="A5" s="103" t="s">
        <v>260</v>
      </c>
      <c r="B5" s="104">
        <v>21329177</v>
      </c>
      <c r="C5" s="104">
        <v>177211.58</v>
      </c>
      <c r="D5" s="104">
        <f>B5+C5</f>
        <v>21506388.579999998</v>
      </c>
      <c r="E5" s="104">
        <v>3962075.49</v>
      </c>
      <c r="F5" s="104">
        <v>3962075.49</v>
      </c>
      <c r="G5" s="105">
        <f>D5-E5</f>
        <v>17544313.089999996</v>
      </c>
    </row>
    <row r="6" spans="1:7" s="98" customFormat="1" ht="14.25" customHeight="1" x14ac:dyDescent="0.2">
      <c r="A6" s="106" t="s">
        <v>261</v>
      </c>
      <c r="B6" s="107">
        <v>34337158</v>
      </c>
      <c r="C6" s="107">
        <v>1010114.04</v>
      </c>
      <c r="D6" s="107">
        <f t="shared" ref="D6:D69" si="0">B6+C6</f>
        <v>35347272.039999999</v>
      </c>
      <c r="E6" s="107">
        <v>7081102.2300000004</v>
      </c>
      <c r="F6" s="107">
        <v>7081102.2300000004</v>
      </c>
      <c r="G6" s="108">
        <f t="shared" ref="G6:G69" si="1">D6-E6</f>
        <v>28266169.809999999</v>
      </c>
    </row>
    <row r="7" spans="1:7" s="98" customFormat="1" ht="14.25" customHeight="1" x14ac:dyDescent="0.2">
      <c r="A7" s="106" t="s">
        <v>262</v>
      </c>
      <c r="B7" s="107">
        <v>19493962</v>
      </c>
      <c r="C7" s="107">
        <v>7924922.1699999999</v>
      </c>
      <c r="D7" s="107">
        <f t="shared" si="0"/>
        <v>27418884.170000002</v>
      </c>
      <c r="E7" s="107">
        <v>2205426.7999999998</v>
      </c>
      <c r="F7" s="107">
        <v>2205426.7999999998</v>
      </c>
      <c r="G7" s="108">
        <f t="shared" si="1"/>
        <v>25213457.370000001</v>
      </c>
    </row>
    <row r="8" spans="1:7" s="98" customFormat="1" ht="14.25" customHeight="1" x14ac:dyDescent="0.2">
      <c r="A8" s="106" t="s">
        <v>263</v>
      </c>
      <c r="B8" s="107">
        <v>1395964</v>
      </c>
      <c r="C8" s="107">
        <v>9568.2099999999991</v>
      </c>
      <c r="D8" s="107">
        <f t="shared" si="0"/>
        <v>1405532.21</v>
      </c>
      <c r="E8" s="107">
        <v>71789.86</v>
      </c>
      <c r="F8" s="107">
        <v>71789.86</v>
      </c>
      <c r="G8" s="108">
        <f t="shared" si="1"/>
        <v>1333742.3499999999</v>
      </c>
    </row>
    <row r="9" spans="1:7" s="98" customFormat="1" ht="14.25" customHeight="1" x14ac:dyDescent="0.2">
      <c r="A9" s="106" t="s">
        <v>264</v>
      </c>
      <c r="B9" s="107">
        <v>27908606</v>
      </c>
      <c r="C9" s="107">
        <v>39057.21</v>
      </c>
      <c r="D9" s="107">
        <f t="shared" si="0"/>
        <v>27947663.210000001</v>
      </c>
      <c r="E9" s="107">
        <v>2583238.69</v>
      </c>
      <c r="F9" s="107">
        <v>2583238.69</v>
      </c>
      <c r="G9" s="108">
        <f t="shared" si="1"/>
        <v>25364424.52</v>
      </c>
    </row>
    <row r="10" spans="1:7" s="98" customFormat="1" ht="14.25" customHeight="1" x14ac:dyDescent="0.2">
      <c r="A10" s="106" t="s">
        <v>265</v>
      </c>
      <c r="B10" s="107">
        <v>209268156</v>
      </c>
      <c r="C10" s="107">
        <v>8491187.9299999997</v>
      </c>
      <c r="D10" s="107">
        <f t="shared" si="0"/>
        <v>217759343.93000001</v>
      </c>
      <c r="E10" s="107">
        <v>15350301.779999999</v>
      </c>
      <c r="F10" s="107">
        <v>15350301.779999999</v>
      </c>
      <c r="G10" s="108">
        <f t="shared" si="1"/>
        <v>202409042.15000001</v>
      </c>
    </row>
    <row r="11" spans="1:7" s="98" customFormat="1" ht="14.25" customHeight="1" x14ac:dyDescent="0.2">
      <c r="A11" s="106" t="s">
        <v>266</v>
      </c>
      <c r="B11" s="107">
        <v>160168757</v>
      </c>
      <c r="C11" s="107">
        <v>-54574972.960000001</v>
      </c>
      <c r="D11" s="107">
        <f t="shared" si="0"/>
        <v>105593784.03999999</v>
      </c>
      <c r="E11" s="107">
        <v>14094393.59</v>
      </c>
      <c r="F11" s="107">
        <v>14094393.59</v>
      </c>
      <c r="G11" s="108">
        <f t="shared" si="1"/>
        <v>91499390.449999988</v>
      </c>
    </row>
    <row r="12" spans="1:7" s="98" customFormat="1" ht="14.25" customHeight="1" x14ac:dyDescent="0.2">
      <c r="A12" s="106" t="s">
        <v>267</v>
      </c>
      <c r="B12" s="107">
        <v>116028782</v>
      </c>
      <c r="C12" s="107">
        <v>61849004.009999998</v>
      </c>
      <c r="D12" s="107">
        <f t="shared" si="0"/>
        <v>177877786.00999999</v>
      </c>
      <c r="E12" s="107">
        <v>17968055.870000001</v>
      </c>
      <c r="F12" s="107">
        <v>17968055.870000001</v>
      </c>
      <c r="G12" s="108">
        <f t="shared" si="1"/>
        <v>159909730.13999999</v>
      </c>
    </row>
    <row r="13" spans="1:7" s="98" customFormat="1" ht="14.25" customHeight="1" x14ac:dyDescent="0.2">
      <c r="A13" s="106" t="s">
        <v>268</v>
      </c>
      <c r="B13" s="107">
        <v>153584372.71000001</v>
      </c>
      <c r="C13" s="107">
        <v>3690404.12</v>
      </c>
      <c r="D13" s="107">
        <f t="shared" si="0"/>
        <v>157274776.83000001</v>
      </c>
      <c r="E13" s="107">
        <v>17654902.73</v>
      </c>
      <c r="F13" s="107">
        <v>17654902.73</v>
      </c>
      <c r="G13" s="108">
        <f t="shared" si="1"/>
        <v>139619874.10000002</v>
      </c>
    </row>
    <row r="14" spans="1:7" s="98" customFormat="1" ht="14.25" customHeight="1" x14ac:dyDescent="0.2">
      <c r="A14" s="106" t="s">
        <v>269</v>
      </c>
      <c r="B14" s="107">
        <v>8904014</v>
      </c>
      <c r="C14" s="107">
        <v>634987.44999999995</v>
      </c>
      <c r="D14" s="107">
        <f t="shared" si="0"/>
        <v>9539001.4499999993</v>
      </c>
      <c r="E14" s="107">
        <v>1516428.65</v>
      </c>
      <c r="F14" s="107">
        <v>1516428.65</v>
      </c>
      <c r="G14" s="108">
        <f t="shared" si="1"/>
        <v>8022572.7999999989</v>
      </c>
    </row>
    <row r="15" spans="1:7" s="98" customFormat="1" ht="14.25" customHeight="1" x14ac:dyDescent="0.2">
      <c r="A15" s="106" t="s">
        <v>270</v>
      </c>
      <c r="B15" s="107">
        <v>958073246.25999999</v>
      </c>
      <c r="C15" s="107">
        <v>255789017.31</v>
      </c>
      <c r="D15" s="107">
        <f t="shared" si="0"/>
        <v>1213862263.5699999</v>
      </c>
      <c r="E15" s="107">
        <v>140955337.75</v>
      </c>
      <c r="F15" s="107">
        <v>140955337.75</v>
      </c>
      <c r="G15" s="108">
        <f t="shared" si="1"/>
        <v>1072906925.8199999</v>
      </c>
    </row>
    <row r="16" spans="1:7" s="98" customFormat="1" ht="14.25" customHeight="1" x14ac:dyDescent="0.2">
      <c r="A16" s="106" t="s">
        <v>271</v>
      </c>
      <c r="B16" s="107">
        <v>34040759</v>
      </c>
      <c r="C16" s="107">
        <v>380194.28</v>
      </c>
      <c r="D16" s="107">
        <f t="shared" si="0"/>
        <v>34420953.280000001</v>
      </c>
      <c r="E16" s="107">
        <v>7189022.1699999999</v>
      </c>
      <c r="F16" s="107">
        <v>7189022.1699999999</v>
      </c>
      <c r="G16" s="108">
        <f t="shared" si="1"/>
        <v>27231931.109999999</v>
      </c>
    </row>
    <row r="17" spans="1:7" s="98" customFormat="1" ht="14.25" customHeight="1" x14ac:dyDescent="0.2">
      <c r="A17" s="106" t="s">
        <v>272</v>
      </c>
      <c r="B17" s="107">
        <v>510130270</v>
      </c>
      <c r="C17" s="107">
        <v>-19415547.350000001</v>
      </c>
      <c r="D17" s="107">
        <f t="shared" si="0"/>
        <v>490714722.64999998</v>
      </c>
      <c r="E17" s="107">
        <v>91747134.840000004</v>
      </c>
      <c r="F17" s="107">
        <v>91747134.840000004</v>
      </c>
      <c r="G17" s="108">
        <f t="shared" si="1"/>
        <v>398967587.80999994</v>
      </c>
    </row>
    <row r="18" spans="1:7" s="98" customFormat="1" ht="14.25" customHeight="1" x14ac:dyDescent="0.2">
      <c r="A18" s="106" t="s">
        <v>273</v>
      </c>
      <c r="B18" s="107">
        <v>570888123</v>
      </c>
      <c r="C18" s="107">
        <v>62842235.640000001</v>
      </c>
      <c r="D18" s="107">
        <f t="shared" si="0"/>
        <v>633730358.63999999</v>
      </c>
      <c r="E18" s="107">
        <v>114509678.95999999</v>
      </c>
      <c r="F18" s="107">
        <v>114509678.95999999</v>
      </c>
      <c r="G18" s="108">
        <f t="shared" si="1"/>
        <v>519220679.68000001</v>
      </c>
    </row>
    <row r="19" spans="1:7" s="98" customFormat="1" ht="14.25" customHeight="1" x14ac:dyDescent="0.2">
      <c r="A19" s="106" t="s">
        <v>274</v>
      </c>
      <c r="B19" s="107">
        <v>679144791</v>
      </c>
      <c r="C19" s="107">
        <v>-10737337.939999999</v>
      </c>
      <c r="D19" s="107">
        <f t="shared" si="0"/>
        <v>668407453.05999994</v>
      </c>
      <c r="E19" s="107">
        <v>131205242.77</v>
      </c>
      <c r="F19" s="107">
        <v>131205242.77</v>
      </c>
      <c r="G19" s="108">
        <f t="shared" si="1"/>
        <v>537202210.28999996</v>
      </c>
    </row>
    <row r="20" spans="1:7" s="98" customFormat="1" ht="14.25" customHeight="1" x14ac:dyDescent="0.2">
      <c r="A20" s="106" t="s">
        <v>275</v>
      </c>
      <c r="B20" s="107">
        <v>441889228</v>
      </c>
      <c r="C20" s="107">
        <v>-8074241.7400000002</v>
      </c>
      <c r="D20" s="107">
        <f t="shared" si="0"/>
        <v>433814986.25999999</v>
      </c>
      <c r="E20" s="107">
        <v>78669810.099999994</v>
      </c>
      <c r="F20" s="107">
        <v>78669810.099999994</v>
      </c>
      <c r="G20" s="108">
        <f t="shared" si="1"/>
        <v>355145176.15999997</v>
      </c>
    </row>
    <row r="21" spans="1:7" s="98" customFormat="1" ht="14.25" customHeight="1" x14ac:dyDescent="0.2">
      <c r="A21" s="106" t="s">
        <v>276</v>
      </c>
      <c r="B21" s="107">
        <v>548003436</v>
      </c>
      <c r="C21" s="107">
        <v>8785783.2300000004</v>
      </c>
      <c r="D21" s="107">
        <f t="shared" si="0"/>
        <v>556789219.23000002</v>
      </c>
      <c r="E21" s="107">
        <v>96661953.560000002</v>
      </c>
      <c r="F21" s="107">
        <v>96661953.560000002</v>
      </c>
      <c r="G21" s="108">
        <f t="shared" si="1"/>
        <v>460127265.67000002</v>
      </c>
    </row>
    <row r="22" spans="1:7" s="98" customFormat="1" ht="14.25" customHeight="1" x14ac:dyDescent="0.2">
      <c r="A22" s="106" t="s">
        <v>277</v>
      </c>
      <c r="B22" s="107">
        <v>681296787</v>
      </c>
      <c r="C22" s="107">
        <v>-8032913.5899999999</v>
      </c>
      <c r="D22" s="107">
        <f t="shared" si="0"/>
        <v>673263873.40999997</v>
      </c>
      <c r="E22" s="107">
        <v>133503211.42</v>
      </c>
      <c r="F22" s="107">
        <v>133503211.42</v>
      </c>
      <c r="G22" s="108">
        <f t="shared" si="1"/>
        <v>539760661.99000001</v>
      </c>
    </row>
    <row r="23" spans="1:7" s="98" customFormat="1" ht="14.25" customHeight="1" x14ac:dyDescent="0.2">
      <c r="A23" s="106" t="s">
        <v>278</v>
      </c>
      <c r="B23" s="107">
        <v>721320548</v>
      </c>
      <c r="C23" s="107">
        <v>-2812425.43</v>
      </c>
      <c r="D23" s="107">
        <f t="shared" si="0"/>
        <v>718508122.57000005</v>
      </c>
      <c r="E23" s="107">
        <v>110851959.01000001</v>
      </c>
      <c r="F23" s="107">
        <v>110851959.01000001</v>
      </c>
      <c r="G23" s="108">
        <f t="shared" si="1"/>
        <v>607656163.56000006</v>
      </c>
    </row>
    <row r="24" spans="1:7" s="98" customFormat="1" ht="14.25" customHeight="1" x14ac:dyDescent="0.2">
      <c r="A24" s="106" t="s">
        <v>279</v>
      </c>
      <c r="B24" s="107">
        <v>350000</v>
      </c>
      <c r="C24" s="107">
        <v>17684268.449999999</v>
      </c>
      <c r="D24" s="107">
        <f t="shared" si="0"/>
        <v>18034268.449999999</v>
      </c>
      <c r="E24" s="107">
        <v>14049470.65</v>
      </c>
      <c r="F24" s="107">
        <v>14049470.65</v>
      </c>
      <c r="G24" s="108">
        <f t="shared" si="1"/>
        <v>3984797.7999999989</v>
      </c>
    </row>
    <row r="25" spans="1:7" s="98" customFormat="1" ht="14.25" customHeight="1" x14ac:dyDescent="0.2">
      <c r="A25" s="106" t="s">
        <v>280</v>
      </c>
      <c r="B25" s="107">
        <v>438483559</v>
      </c>
      <c r="C25" s="107">
        <v>8865788.9600000009</v>
      </c>
      <c r="D25" s="107">
        <f t="shared" si="0"/>
        <v>447349347.95999998</v>
      </c>
      <c r="E25" s="107">
        <v>90429564.489999995</v>
      </c>
      <c r="F25" s="107">
        <v>90429564.489999995</v>
      </c>
      <c r="G25" s="108">
        <f t="shared" si="1"/>
        <v>356919783.46999997</v>
      </c>
    </row>
    <row r="26" spans="1:7" s="98" customFormat="1" ht="14.25" customHeight="1" x14ac:dyDescent="0.2">
      <c r="A26" s="106" t="s">
        <v>281</v>
      </c>
      <c r="B26" s="107">
        <v>315285007</v>
      </c>
      <c r="C26" s="107">
        <v>35043026.75</v>
      </c>
      <c r="D26" s="107">
        <f t="shared" si="0"/>
        <v>350328033.75</v>
      </c>
      <c r="E26" s="107">
        <v>48213474.509999998</v>
      </c>
      <c r="F26" s="107">
        <v>48213474.509999998</v>
      </c>
      <c r="G26" s="108">
        <f t="shared" si="1"/>
        <v>302114559.24000001</v>
      </c>
    </row>
    <row r="27" spans="1:7" s="98" customFormat="1" ht="14.25" customHeight="1" x14ac:dyDescent="0.2">
      <c r="A27" s="106" t="s">
        <v>282</v>
      </c>
      <c r="B27" s="107">
        <v>238778600</v>
      </c>
      <c r="C27" s="107">
        <v>-1572238.65</v>
      </c>
      <c r="D27" s="107">
        <f t="shared" si="0"/>
        <v>237206361.34999999</v>
      </c>
      <c r="E27" s="107">
        <v>43743730.509999998</v>
      </c>
      <c r="F27" s="107">
        <v>43743730.509999998</v>
      </c>
      <c r="G27" s="108">
        <f t="shared" si="1"/>
        <v>193462630.84</v>
      </c>
    </row>
    <row r="28" spans="1:7" s="98" customFormat="1" ht="14.25" customHeight="1" x14ac:dyDescent="0.2">
      <c r="A28" s="106" t="s">
        <v>283</v>
      </c>
      <c r="B28" s="107">
        <v>569266910</v>
      </c>
      <c r="C28" s="107">
        <v>4296251.12</v>
      </c>
      <c r="D28" s="107">
        <f t="shared" si="0"/>
        <v>573563161.12</v>
      </c>
      <c r="E28" s="107">
        <v>95938867.010000005</v>
      </c>
      <c r="F28" s="107">
        <v>95938867.010000005</v>
      </c>
      <c r="G28" s="108">
        <f t="shared" si="1"/>
        <v>477624294.11000001</v>
      </c>
    </row>
    <row r="29" spans="1:7" s="98" customFormat="1" ht="14.25" customHeight="1" x14ac:dyDescent="0.2">
      <c r="A29" s="106" t="s">
        <v>284</v>
      </c>
      <c r="B29" s="107">
        <v>236403235</v>
      </c>
      <c r="C29" s="107">
        <v>-2998644.1</v>
      </c>
      <c r="D29" s="107">
        <f t="shared" si="0"/>
        <v>233404590.90000001</v>
      </c>
      <c r="E29" s="107">
        <v>43829971.460000001</v>
      </c>
      <c r="F29" s="107">
        <v>43829971.460000001</v>
      </c>
      <c r="G29" s="108">
        <f t="shared" si="1"/>
        <v>189574619.44</v>
      </c>
    </row>
    <row r="30" spans="1:7" s="98" customFormat="1" ht="14.25" customHeight="1" x14ac:dyDescent="0.2">
      <c r="A30" s="106" t="s">
        <v>285</v>
      </c>
      <c r="B30" s="107">
        <v>289682062</v>
      </c>
      <c r="C30" s="107">
        <v>3812317.41</v>
      </c>
      <c r="D30" s="107">
        <f t="shared" si="0"/>
        <v>293494379.41000003</v>
      </c>
      <c r="E30" s="107">
        <v>53842242.909999996</v>
      </c>
      <c r="F30" s="107">
        <v>53842242.909999996</v>
      </c>
      <c r="G30" s="108">
        <f t="shared" si="1"/>
        <v>239652136.50000003</v>
      </c>
    </row>
    <row r="31" spans="1:7" s="98" customFormat="1" ht="14.25" customHeight="1" x14ac:dyDescent="0.2">
      <c r="A31" s="106" t="s">
        <v>286</v>
      </c>
      <c r="B31" s="107">
        <v>490272184</v>
      </c>
      <c r="C31" s="107">
        <v>79557839.140000001</v>
      </c>
      <c r="D31" s="107">
        <f t="shared" si="0"/>
        <v>569830023.13999999</v>
      </c>
      <c r="E31" s="107">
        <v>94507145.980000004</v>
      </c>
      <c r="F31" s="107">
        <v>94507145.980000004</v>
      </c>
      <c r="G31" s="108">
        <f t="shared" si="1"/>
        <v>475322877.15999997</v>
      </c>
    </row>
    <row r="32" spans="1:7" s="98" customFormat="1" ht="14.25" customHeight="1" x14ac:dyDescent="0.2">
      <c r="A32" s="106" t="s">
        <v>287</v>
      </c>
      <c r="B32" s="107">
        <v>1516425933</v>
      </c>
      <c r="C32" s="107">
        <v>5066990.84</v>
      </c>
      <c r="D32" s="107">
        <f t="shared" si="0"/>
        <v>1521492923.8399999</v>
      </c>
      <c r="E32" s="107">
        <v>346566315.62</v>
      </c>
      <c r="F32" s="107">
        <v>346566315.62</v>
      </c>
      <c r="G32" s="108">
        <f t="shared" si="1"/>
        <v>1174926608.2199998</v>
      </c>
    </row>
    <row r="33" spans="1:7" s="98" customFormat="1" ht="14.25" customHeight="1" x14ac:dyDescent="0.2">
      <c r="A33" s="106" t="s">
        <v>288</v>
      </c>
      <c r="B33" s="107">
        <v>238948971</v>
      </c>
      <c r="C33" s="107">
        <v>539279.1</v>
      </c>
      <c r="D33" s="107">
        <f t="shared" si="0"/>
        <v>239488250.09999999</v>
      </c>
      <c r="E33" s="107">
        <v>41123145.729999997</v>
      </c>
      <c r="F33" s="107">
        <v>41123145.729999997</v>
      </c>
      <c r="G33" s="108">
        <f t="shared" si="1"/>
        <v>198365104.37</v>
      </c>
    </row>
    <row r="34" spans="1:7" s="98" customFormat="1" ht="14.25" customHeight="1" x14ac:dyDescent="0.2">
      <c r="A34" s="106" t="s">
        <v>289</v>
      </c>
      <c r="B34" s="107">
        <v>236814785</v>
      </c>
      <c r="C34" s="107">
        <v>663279.14</v>
      </c>
      <c r="D34" s="107">
        <f t="shared" si="0"/>
        <v>237478064.13999999</v>
      </c>
      <c r="E34" s="107">
        <v>42321173.549999997</v>
      </c>
      <c r="F34" s="107">
        <v>42321173.549999997</v>
      </c>
      <c r="G34" s="108">
        <f t="shared" si="1"/>
        <v>195156890.58999997</v>
      </c>
    </row>
    <row r="35" spans="1:7" s="98" customFormat="1" ht="14.25" customHeight="1" x14ac:dyDescent="0.2">
      <c r="A35" s="106" t="s">
        <v>290</v>
      </c>
      <c r="B35" s="107">
        <v>222220375</v>
      </c>
      <c r="C35" s="107">
        <v>106550970.5</v>
      </c>
      <c r="D35" s="107">
        <f t="shared" si="0"/>
        <v>328771345.5</v>
      </c>
      <c r="E35" s="107">
        <v>40253103.969999999</v>
      </c>
      <c r="F35" s="107">
        <v>40253103.969999999</v>
      </c>
      <c r="G35" s="108">
        <f t="shared" si="1"/>
        <v>288518241.52999997</v>
      </c>
    </row>
    <row r="36" spans="1:7" s="98" customFormat="1" ht="14.25" customHeight="1" x14ac:dyDescent="0.2">
      <c r="A36" s="106" t="s">
        <v>291</v>
      </c>
      <c r="B36" s="107">
        <v>228378072</v>
      </c>
      <c r="C36" s="107">
        <v>-6076111.3499999996</v>
      </c>
      <c r="D36" s="107">
        <f t="shared" si="0"/>
        <v>222301960.65000001</v>
      </c>
      <c r="E36" s="107">
        <v>40542920.240000002</v>
      </c>
      <c r="F36" s="107">
        <v>40542920.240000002</v>
      </c>
      <c r="G36" s="108">
        <f t="shared" si="1"/>
        <v>181759040.41</v>
      </c>
    </row>
    <row r="37" spans="1:7" s="98" customFormat="1" ht="14.25" customHeight="1" x14ac:dyDescent="0.2">
      <c r="A37" s="106" t="s">
        <v>292</v>
      </c>
      <c r="B37" s="107">
        <v>167438727</v>
      </c>
      <c r="C37" s="107">
        <v>10144810.880000001</v>
      </c>
      <c r="D37" s="107">
        <f t="shared" si="0"/>
        <v>177583537.88</v>
      </c>
      <c r="E37" s="107">
        <v>28330232.379999999</v>
      </c>
      <c r="F37" s="107">
        <v>28330232.379999999</v>
      </c>
      <c r="G37" s="108">
        <f t="shared" si="1"/>
        <v>149253305.5</v>
      </c>
    </row>
    <row r="38" spans="1:7" s="98" customFormat="1" ht="14.25" customHeight="1" x14ac:dyDescent="0.2">
      <c r="A38" s="106" t="s">
        <v>293</v>
      </c>
      <c r="B38" s="107">
        <v>360713508</v>
      </c>
      <c r="C38" s="107">
        <v>7581345.7199999997</v>
      </c>
      <c r="D38" s="107">
        <f t="shared" si="0"/>
        <v>368294853.72000003</v>
      </c>
      <c r="E38" s="107">
        <v>75713850.700000003</v>
      </c>
      <c r="F38" s="107">
        <v>75713850.700000003</v>
      </c>
      <c r="G38" s="108">
        <f t="shared" si="1"/>
        <v>292581003.02000004</v>
      </c>
    </row>
    <row r="39" spans="1:7" s="98" customFormat="1" ht="14.25" customHeight="1" x14ac:dyDescent="0.2">
      <c r="A39" s="106" t="s">
        <v>294</v>
      </c>
      <c r="B39" s="107">
        <v>194304243</v>
      </c>
      <c r="C39" s="107">
        <v>1928372.22</v>
      </c>
      <c r="D39" s="107">
        <f t="shared" si="0"/>
        <v>196232615.22</v>
      </c>
      <c r="E39" s="107">
        <v>38827356.899999999</v>
      </c>
      <c r="F39" s="107">
        <v>38827356.899999999</v>
      </c>
      <c r="G39" s="108">
        <f t="shared" si="1"/>
        <v>157405258.31999999</v>
      </c>
    </row>
    <row r="40" spans="1:7" s="98" customFormat="1" ht="14.25" customHeight="1" x14ac:dyDescent="0.2">
      <c r="A40" s="106" t="s">
        <v>295</v>
      </c>
      <c r="B40" s="107">
        <v>181902465</v>
      </c>
      <c r="C40" s="107">
        <v>-3529439.59</v>
      </c>
      <c r="D40" s="107">
        <f t="shared" si="0"/>
        <v>178373025.41</v>
      </c>
      <c r="E40" s="107">
        <v>32536660.530000001</v>
      </c>
      <c r="F40" s="107">
        <v>32536660.530000001</v>
      </c>
      <c r="G40" s="108">
        <f t="shared" si="1"/>
        <v>145836364.88</v>
      </c>
    </row>
    <row r="41" spans="1:7" s="98" customFormat="1" ht="14.25" customHeight="1" x14ac:dyDescent="0.2">
      <c r="A41" s="106" t="s">
        <v>296</v>
      </c>
      <c r="B41" s="107">
        <v>329865959</v>
      </c>
      <c r="C41" s="107">
        <v>5129369.68</v>
      </c>
      <c r="D41" s="107">
        <f t="shared" si="0"/>
        <v>334995328.68000001</v>
      </c>
      <c r="E41" s="107">
        <v>66411038.630000003</v>
      </c>
      <c r="F41" s="107">
        <v>66411038.630000003</v>
      </c>
      <c r="G41" s="108">
        <f t="shared" si="1"/>
        <v>268584290.05000001</v>
      </c>
    </row>
    <row r="42" spans="1:7" s="98" customFormat="1" ht="14.25" customHeight="1" x14ac:dyDescent="0.2">
      <c r="A42" s="106" t="s">
        <v>297</v>
      </c>
      <c r="B42" s="107">
        <v>237457454</v>
      </c>
      <c r="C42" s="107">
        <v>-3813919.39</v>
      </c>
      <c r="D42" s="107">
        <f t="shared" si="0"/>
        <v>233643534.61000001</v>
      </c>
      <c r="E42" s="107">
        <v>37996386.799999997</v>
      </c>
      <c r="F42" s="107">
        <v>37996386.799999997</v>
      </c>
      <c r="G42" s="108">
        <f t="shared" si="1"/>
        <v>195647147.81</v>
      </c>
    </row>
    <row r="43" spans="1:7" s="98" customFormat="1" ht="14.25" customHeight="1" x14ac:dyDescent="0.2">
      <c r="A43" s="106" t="s">
        <v>298</v>
      </c>
      <c r="B43" s="107">
        <v>346683818</v>
      </c>
      <c r="C43" s="107">
        <v>47900549.340000004</v>
      </c>
      <c r="D43" s="107">
        <f t="shared" si="0"/>
        <v>394584367.34000003</v>
      </c>
      <c r="E43" s="107">
        <v>74836460.780000001</v>
      </c>
      <c r="F43" s="107">
        <v>74836460.780000001</v>
      </c>
      <c r="G43" s="108">
        <f t="shared" si="1"/>
        <v>319747906.56000006</v>
      </c>
    </row>
    <row r="44" spans="1:7" s="98" customFormat="1" ht="14.25" customHeight="1" x14ac:dyDescent="0.2">
      <c r="A44" s="106" t="s">
        <v>299</v>
      </c>
      <c r="B44" s="107">
        <v>159887170</v>
      </c>
      <c r="C44" s="107">
        <v>-2659143.11</v>
      </c>
      <c r="D44" s="107">
        <f t="shared" si="0"/>
        <v>157228026.88999999</v>
      </c>
      <c r="E44" s="107">
        <v>27374125.460000001</v>
      </c>
      <c r="F44" s="107">
        <v>27374125.460000001</v>
      </c>
      <c r="G44" s="108">
        <f t="shared" si="1"/>
        <v>129853901.42999998</v>
      </c>
    </row>
    <row r="45" spans="1:7" s="98" customFormat="1" ht="14.25" customHeight="1" x14ac:dyDescent="0.2">
      <c r="A45" s="106" t="s">
        <v>300</v>
      </c>
      <c r="B45" s="107">
        <v>335537140</v>
      </c>
      <c r="C45" s="107">
        <v>4816647.09</v>
      </c>
      <c r="D45" s="107">
        <f t="shared" si="0"/>
        <v>340353787.08999997</v>
      </c>
      <c r="E45" s="107">
        <v>62512168.600000001</v>
      </c>
      <c r="F45" s="107">
        <v>62512168.600000001</v>
      </c>
      <c r="G45" s="108">
        <f t="shared" si="1"/>
        <v>277841618.48999995</v>
      </c>
    </row>
    <row r="46" spans="1:7" s="98" customFormat="1" ht="14.25" customHeight="1" x14ac:dyDescent="0.2">
      <c r="A46" s="106" t="s">
        <v>301</v>
      </c>
      <c r="B46" s="107">
        <v>76017137</v>
      </c>
      <c r="C46" s="107">
        <v>-692906.11</v>
      </c>
      <c r="D46" s="107">
        <f t="shared" si="0"/>
        <v>75324230.890000001</v>
      </c>
      <c r="E46" s="107">
        <v>17914902.899999999</v>
      </c>
      <c r="F46" s="107">
        <v>17914902.899999999</v>
      </c>
      <c r="G46" s="108">
        <f t="shared" si="1"/>
        <v>57409327.990000002</v>
      </c>
    </row>
    <row r="47" spans="1:7" s="98" customFormat="1" ht="14.25" customHeight="1" x14ac:dyDescent="0.2">
      <c r="A47" s="106" t="s">
        <v>302</v>
      </c>
      <c r="B47" s="107">
        <v>21122631</v>
      </c>
      <c r="C47" s="107">
        <v>-47598.48</v>
      </c>
      <c r="D47" s="107">
        <f t="shared" si="0"/>
        <v>21075032.52</v>
      </c>
      <c r="E47" s="107">
        <v>3939347.79</v>
      </c>
      <c r="F47" s="107">
        <v>3939347.79</v>
      </c>
      <c r="G47" s="108">
        <f t="shared" si="1"/>
        <v>17135684.73</v>
      </c>
    </row>
    <row r="48" spans="1:7" s="98" customFormat="1" ht="14.25" customHeight="1" x14ac:dyDescent="0.2">
      <c r="A48" s="106" t="s">
        <v>303</v>
      </c>
      <c r="B48" s="107">
        <v>83739381</v>
      </c>
      <c r="C48" s="107">
        <v>-2646332.1</v>
      </c>
      <c r="D48" s="107">
        <f t="shared" si="0"/>
        <v>81093048.900000006</v>
      </c>
      <c r="E48" s="107">
        <v>14037466.98</v>
      </c>
      <c r="F48" s="107">
        <v>14037466.98</v>
      </c>
      <c r="G48" s="108">
        <f t="shared" si="1"/>
        <v>67055581.920000002</v>
      </c>
    </row>
    <row r="49" spans="1:7" s="98" customFormat="1" ht="14.25" customHeight="1" x14ac:dyDescent="0.2">
      <c r="A49" s="106" t="s">
        <v>304</v>
      </c>
      <c r="B49" s="107">
        <v>74830172</v>
      </c>
      <c r="C49" s="107">
        <v>-1742803.86</v>
      </c>
      <c r="D49" s="107">
        <f t="shared" si="0"/>
        <v>73087368.140000001</v>
      </c>
      <c r="E49" s="107">
        <v>13880732.9</v>
      </c>
      <c r="F49" s="107">
        <v>13880732.9</v>
      </c>
      <c r="G49" s="108">
        <f t="shared" si="1"/>
        <v>59206635.240000002</v>
      </c>
    </row>
    <row r="50" spans="1:7" s="98" customFormat="1" ht="14.25" customHeight="1" x14ac:dyDescent="0.2">
      <c r="A50" s="106" t="s">
        <v>305</v>
      </c>
      <c r="B50" s="107">
        <v>150518625</v>
      </c>
      <c r="C50" s="107">
        <v>-6461836.9400000004</v>
      </c>
      <c r="D50" s="107">
        <f t="shared" si="0"/>
        <v>144056788.06</v>
      </c>
      <c r="E50" s="107">
        <v>25381501.43</v>
      </c>
      <c r="F50" s="107">
        <v>25381501.43</v>
      </c>
      <c r="G50" s="108">
        <f t="shared" si="1"/>
        <v>118675286.63</v>
      </c>
    </row>
    <row r="51" spans="1:7" s="98" customFormat="1" ht="14.25" customHeight="1" x14ac:dyDescent="0.2">
      <c r="A51" s="106" t="s">
        <v>306</v>
      </c>
      <c r="B51" s="107">
        <v>105051735</v>
      </c>
      <c r="C51" s="107">
        <v>9841082.4000000004</v>
      </c>
      <c r="D51" s="107">
        <f t="shared" si="0"/>
        <v>114892817.40000001</v>
      </c>
      <c r="E51" s="107">
        <v>11439457.869999999</v>
      </c>
      <c r="F51" s="107">
        <v>11439457.869999999</v>
      </c>
      <c r="G51" s="108">
        <f t="shared" si="1"/>
        <v>103453359.53</v>
      </c>
    </row>
    <row r="52" spans="1:7" s="98" customFormat="1" ht="14.25" customHeight="1" x14ac:dyDescent="0.2">
      <c r="A52" s="106" t="s">
        <v>307</v>
      </c>
      <c r="B52" s="107">
        <v>73030583</v>
      </c>
      <c r="C52" s="107">
        <v>-938207.54</v>
      </c>
      <c r="D52" s="107">
        <f t="shared" si="0"/>
        <v>72092375.459999993</v>
      </c>
      <c r="E52" s="107">
        <v>15275912.970000001</v>
      </c>
      <c r="F52" s="107">
        <v>15275912.970000001</v>
      </c>
      <c r="G52" s="108">
        <f t="shared" si="1"/>
        <v>56816462.489999995</v>
      </c>
    </row>
    <row r="53" spans="1:7" s="98" customFormat="1" ht="14.25" customHeight="1" x14ac:dyDescent="0.2">
      <c r="A53" s="106" t="s">
        <v>308</v>
      </c>
      <c r="B53" s="107">
        <v>81018629</v>
      </c>
      <c r="C53" s="107">
        <v>-1422175.25</v>
      </c>
      <c r="D53" s="107">
        <f t="shared" si="0"/>
        <v>79596453.75</v>
      </c>
      <c r="E53" s="107">
        <v>12829134.32</v>
      </c>
      <c r="F53" s="107">
        <v>12829134.32</v>
      </c>
      <c r="G53" s="108">
        <f t="shared" si="1"/>
        <v>66767319.43</v>
      </c>
    </row>
    <row r="54" spans="1:7" s="98" customFormat="1" ht="14.25" customHeight="1" x14ac:dyDescent="0.2">
      <c r="A54" s="106" t="s">
        <v>309</v>
      </c>
      <c r="B54" s="107">
        <v>64006240</v>
      </c>
      <c r="C54" s="107">
        <v>-35325.019999999997</v>
      </c>
      <c r="D54" s="107">
        <f t="shared" si="0"/>
        <v>63970914.979999997</v>
      </c>
      <c r="E54" s="107">
        <v>12343265.439999999</v>
      </c>
      <c r="F54" s="107">
        <v>12343265.439999999</v>
      </c>
      <c r="G54" s="108">
        <f t="shared" si="1"/>
        <v>51627649.539999999</v>
      </c>
    </row>
    <row r="55" spans="1:7" s="98" customFormat="1" ht="14.25" customHeight="1" x14ac:dyDescent="0.2">
      <c r="A55" s="106" t="s">
        <v>310</v>
      </c>
      <c r="B55" s="107">
        <v>74649917</v>
      </c>
      <c r="C55" s="107">
        <v>-1187223.23</v>
      </c>
      <c r="D55" s="107">
        <f t="shared" si="0"/>
        <v>73462693.769999996</v>
      </c>
      <c r="E55" s="107">
        <v>14284813.35</v>
      </c>
      <c r="F55" s="107">
        <v>14284813.35</v>
      </c>
      <c r="G55" s="108">
        <f t="shared" si="1"/>
        <v>59177880.419999994</v>
      </c>
    </row>
    <row r="56" spans="1:7" s="98" customFormat="1" ht="14.25" customHeight="1" x14ac:dyDescent="0.2">
      <c r="A56" s="106" t="s">
        <v>311</v>
      </c>
      <c r="B56" s="107">
        <v>73325579</v>
      </c>
      <c r="C56" s="107">
        <v>-1116633.76</v>
      </c>
      <c r="D56" s="107">
        <f t="shared" si="0"/>
        <v>72208945.239999995</v>
      </c>
      <c r="E56" s="107">
        <v>13684528.9</v>
      </c>
      <c r="F56" s="107">
        <v>13684528.9</v>
      </c>
      <c r="G56" s="108">
        <f t="shared" si="1"/>
        <v>58524416.339999996</v>
      </c>
    </row>
    <row r="57" spans="1:7" s="98" customFormat="1" ht="14.25" customHeight="1" x14ac:dyDescent="0.2">
      <c r="A57" s="106" t="s">
        <v>312</v>
      </c>
      <c r="B57" s="107">
        <v>61937788</v>
      </c>
      <c r="C57" s="107">
        <v>-448605.57</v>
      </c>
      <c r="D57" s="107">
        <f t="shared" si="0"/>
        <v>61489182.43</v>
      </c>
      <c r="E57" s="107">
        <v>11419494.289999999</v>
      </c>
      <c r="F57" s="107">
        <v>11419494.289999999</v>
      </c>
      <c r="G57" s="108">
        <f t="shared" si="1"/>
        <v>50069688.140000001</v>
      </c>
    </row>
    <row r="58" spans="1:7" s="98" customFormat="1" ht="14.25" customHeight="1" x14ac:dyDescent="0.2">
      <c r="A58" s="106" t="s">
        <v>313</v>
      </c>
      <c r="B58" s="107">
        <v>48351199</v>
      </c>
      <c r="C58" s="107">
        <v>-576058.26</v>
      </c>
      <c r="D58" s="107">
        <f t="shared" si="0"/>
        <v>47775140.740000002</v>
      </c>
      <c r="E58" s="107">
        <v>8910599.0700000003</v>
      </c>
      <c r="F58" s="107">
        <v>8910599.0700000003</v>
      </c>
      <c r="G58" s="108">
        <f t="shared" si="1"/>
        <v>38864541.670000002</v>
      </c>
    </row>
    <row r="59" spans="1:7" s="98" customFormat="1" ht="14.25" customHeight="1" x14ac:dyDescent="0.2">
      <c r="A59" s="106" t="s">
        <v>314</v>
      </c>
      <c r="B59" s="107">
        <v>72089359</v>
      </c>
      <c r="C59" s="107">
        <v>-383541.19</v>
      </c>
      <c r="D59" s="107">
        <f t="shared" si="0"/>
        <v>71705817.810000002</v>
      </c>
      <c r="E59" s="107">
        <v>13646254.470000001</v>
      </c>
      <c r="F59" s="107">
        <v>13646254.470000001</v>
      </c>
      <c r="G59" s="108">
        <f t="shared" si="1"/>
        <v>58059563.340000004</v>
      </c>
    </row>
    <row r="60" spans="1:7" s="98" customFormat="1" ht="14.25" customHeight="1" x14ac:dyDescent="0.2">
      <c r="A60" s="106" t="s">
        <v>315</v>
      </c>
      <c r="B60" s="107">
        <v>58667700</v>
      </c>
      <c r="C60" s="107">
        <v>-689614.85</v>
      </c>
      <c r="D60" s="107">
        <f t="shared" si="0"/>
        <v>57978085.149999999</v>
      </c>
      <c r="E60" s="107">
        <v>11529543.48</v>
      </c>
      <c r="F60" s="107">
        <v>11529543.48</v>
      </c>
      <c r="G60" s="108">
        <f t="shared" si="1"/>
        <v>46448541.670000002</v>
      </c>
    </row>
    <row r="61" spans="1:7" s="98" customFormat="1" ht="14.25" customHeight="1" x14ac:dyDescent="0.2">
      <c r="A61" s="106" t="s">
        <v>316</v>
      </c>
      <c r="B61" s="107">
        <v>66575095</v>
      </c>
      <c r="C61" s="107">
        <v>-141729.91</v>
      </c>
      <c r="D61" s="107">
        <f t="shared" si="0"/>
        <v>66433365.090000004</v>
      </c>
      <c r="E61" s="107">
        <v>12358514.380000001</v>
      </c>
      <c r="F61" s="107">
        <v>12358514.380000001</v>
      </c>
      <c r="G61" s="108">
        <f t="shared" si="1"/>
        <v>54074850.710000001</v>
      </c>
    </row>
    <row r="62" spans="1:7" s="98" customFormat="1" ht="14.25" customHeight="1" x14ac:dyDescent="0.2">
      <c r="A62" s="106" t="s">
        <v>317</v>
      </c>
      <c r="B62" s="107">
        <v>65724409</v>
      </c>
      <c r="C62" s="107">
        <v>-435583.34</v>
      </c>
      <c r="D62" s="107">
        <f t="shared" si="0"/>
        <v>65288825.659999996</v>
      </c>
      <c r="E62" s="107">
        <v>12209779.49</v>
      </c>
      <c r="F62" s="107">
        <v>12209779.49</v>
      </c>
      <c r="G62" s="108">
        <f t="shared" si="1"/>
        <v>53079046.169999994</v>
      </c>
    </row>
    <row r="63" spans="1:7" s="98" customFormat="1" ht="14.25" customHeight="1" x14ac:dyDescent="0.2">
      <c r="A63" s="106" t="s">
        <v>318</v>
      </c>
      <c r="B63" s="107">
        <v>44364561</v>
      </c>
      <c r="C63" s="107">
        <v>-334524.31</v>
      </c>
      <c r="D63" s="107">
        <f t="shared" si="0"/>
        <v>44030036.689999998</v>
      </c>
      <c r="E63" s="107">
        <v>8583885.9199999999</v>
      </c>
      <c r="F63" s="107">
        <v>8583885.9199999999</v>
      </c>
      <c r="G63" s="108">
        <f t="shared" si="1"/>
        <v>35446150.769999996</v>
      </c>
    </row>
    <row r="64" spans="1:7" s="98" customFormat="1" ht="14.25" customHeight="1" x14ac:dyDescent="0.2">
      <c r="A64" s="106" t="s">
        <v>319</v>
      </c>
      <c r="B64" s="107">
        <v>72417076</v>
      </c>
      <c r="C64" s="107">
        <v>-365759.31</v>
      </c>
      <c r="D64" s="107">
        <f t="shared" si="0"/>
        <v>72051316.689999998</v>
      </c>
      <c r="E64" s="107">
        <v>14895277.08</v>
      </c>
      <c r="F64" s="107">
        <v>14895277.08</v>
      </c>
      <c r="G64" s="108">
        <f t="shared" si="1"/>
        <v>57156039.609999999</v>
      </c>
    </row>
    <row r="65" spans="1:7" s="98" customFormat="1" ht="14.25" customHeight="1" x14ac:dyDescent="0.2">
      <c r="A65" s="106" t="s">
        <v>320</v>
      </c>
      <c r="B65" s="107">
        <v>49347968</v>
      </c>
      <c r="C65" s="107">
        <v>-761397.06</v>
      </c>
      <c r="D65" s="107">
        <f t="shared" si="0"/>
        <v>48586570.939999998</v>
      </c>
      <c r="E65" s="107">
        <v>9779915.8399999999</v>
      </c>
      <c r="F65" s="107">
        <v>9779915.8399999999</v>
      </c>
      <c r="G65" s="108">
        <f t="shared" si="1"/>
        <v>38806655.099999994</v>
      </c>
    </row>
    <row r="66" spans="1:7" s="98" customFormat="1" ht="14.25" customHeight="1" x14ac:dyDescent="0.2">
      <c r="A66" s="106" t="s">
        <v>321</v>
      </c>
      <c r="B66" s="107">
        <v>83369357</v>
      </c>
      <c r="C66" s="107">
        <v>-196735.69</v>
      </c>
      <c r="D66" s="107">
        <f t="shared" si="0"/>
        <v>83172621.310000002</v>
      </c>
      <c r="E66" s="107">
        <v>8847588.7400000002</v>
      </c>
      <c r="F66" s="107">
        <v>8847588.7400000002</v>
      </c>
      <c r="G66" s="108">
        <f t="shared" si="1"/>
        <v>74325032.570000008</v>
      </c>
    </row>
    <row r="67" spans="1:7" s="98" customFormat="1" ht="14.25" customHeight="1" x14ac:dyDescent="0.2">
      <c r="A67" s="106" t="s">
        <v>322</v>
      </c>
      <c r="B67" s="107">
        <v>90778941</v>
      </c>
      <c r="C67" s="107">
        <v>-1620175.99</v>
      </c>
      <c r="D67" s="107">
        <f t="shared" si="0"/>
        <v>89158765.010000005</v>
      </c>
      <c r="E67" s="107">
        <v>17381713.370000001</v>
      </c>
      <c r="F67" s="107">
        <v>17381713.370000001</v>
      </c>
      <c r="G67" s="108">
        <f t="shared" si="1"/>
        <v>71777051.640000001</v>
      </c>
    </row>
    <row r="68" spans="1:7" s="98" customFormat="1" ht="14.25" customHeight="1" x14ac:dyDescent="0.2">
      <c r="A68" s="106" t="s">
        <v>323</v>
      </c>
      <c r="B68" s="107">
        <v>194701827</v>
      </c>
      <c r="C68" s="107">
        <v>405431.03</v>
      </c>
      <c r="D68" s="107">
        <f t="shared" si="0"/>
        <v>195107258.03</v>
      </c>
      <c r="E68" s="107">
        <v>15060068.710000001</v>
      </c>
      <c r="F68" s="107">
        <v>15060068.710000001</v>
      </c>
      <c r="G68" s="108">
        <f t="shared" si="1"/>
        <v>180047189.31999999</v>
      </c>
    </row>
    <row r="69" spans="1:7" s="98" customFormat="1" ht="14.25" customHeight="1" x14ac:dyDescent="0.2">
      <c r="A69" s="106" t="s">
        <v>324</v>
      </c>
      <c r="B69" s="107">
        <v>72476395</v>
      </c>
      <c r="C69" s="107">
        <v>5372236.8200000003</v>
      </c>
      <c r="D69" s="107">
        <f t="shared" si="0"/>
        <v>77848631.819999993</v>
      </c>
      <c r="E69" s="107">
        <v>15206690.640000001</v>
      </c>
      <c r="F69" s="107">
        <v>15206690.640000001</v>
      </c>
      <c r="G69" s="108">
        <f t="shared" si="1"/>
        <v>62641941.179999992</v>
      </c>
    </row>
    <row r="70" spans="1:7" s="98" customFormat="1" ht="14.25" customHeight="1" x14ac:dyDescent="0.2">
      <c r="A70" s="106" t="s">
        <v>325</v>
      </c>
      <c r="B70" s="107">
        <v>187307312</v>
      </c>
      <c r="C70" s="107">
        <v>3697390.65</v>
      </c>
      <c r="D70" s="107">
        <f t="shared" ref="D70:D73" si="2">B70+C70</f>
        <v>191004702.65000001</v>
      </c>
      <c r="E70" s="107">
        <v>37652710.310000002</v>
      </c>
      <c r="F70" s="107">
        <v>37652710.310000002</v>
      </c>
      <c r="G70" s="108">
        <f t="shared" ref="G70:G73" si="3">D70-E70</f>
        <v>153351992.34</v>
      </c>
    </row>
    <row r="71" spans="1:7" s="98" customFormat="1" ht="14.25" customHeight="1" x14ac:dyDescent="0.2">
      <c r="A71" s="106" t="s">
        <v>326</v>
      </c>
      <c r="B71" s="107">
        <v>23582346</v>
      </c>
      <c r="C71" s="107">
        <v>22556.09</v>
      </c>
      <c r="D71" s="107">
        <f t="shared" si="2"/>
        <v>23604902.09</v>
      </c>
      <c r="E71" s="107">
        <v>4282857.66</v>
      </c>
      <c r="F71" s="107">
        <v>4282857.66</v>
      </c>
      <c r="G71" s="108">
        <f t="shared" si="3"/>
        <v>19322044.43</v>
      </c>
    </row>
    <row r="72" spans="1:7" s="98" customFormat="1" ht="14.25" customHeight="1" x14ac:dyDescent="0.2">
      <c r="A72" s="106" t="s">
        <v>327</v>
      </c>
      <c r="B72" s="107">
        <v>284371467</v>
      </c>
      <c r="C72" s="107">
        <v>-812835.13</v>
      </c>
      <c r="D72" s="107">
        <f t="shared" si="2"/>
        <v>283558631.87</v>
      </c>
      <c r="E72" s="107">
        <v>50681220.189999998</v>
      </c>
      <c r="F72" s="107">
        <v>50681220.189999998</v>
      </c>
      <c r="G72" s="108">
        <f t="shared" si="3"/>
        <v>232877411.68000001</v>
      </c>
    </row>
    <row r="73" spans="1:7" s="98" customFormat="1" ht="14.25" customHeight="1" x14ac:dyDescent="0.2">
      <c r="A73" s="106" t="s">
        <v>328</v>
      </c>
      <c r="B73" s="107">
        <v>27687751</v>
      </c>
      <c r="C73" s="107">
        <v>46442.67</v>
      </c>
      <c r="D73" s="107">
        <f t="shared" si="2"/>
        <v>27734193.670000002</v>
      </c>
      <c r="E73" s="107">
        <v>4204104.3499999996</v>
      </c>
      <c r="F73" s="107">
        <v>4204104.3499999996</v>
      </c>
      <c r="G73" s="108">
        <f t="shared" si="3"/>
        <v>23530089.32</v>
      </c>
    </row>
    <row r="74" spans="1:7" s="98" customFormat="1" ht="14.25" customHeight="1" x14ac:dyDescent="0.2">
      <c r="A74" s="109"/>
      <c r="B74" s="110"/>
      <c r="C74" s="111"/>
      <c r="D74" s="111"/>
      <c r="E74" s="111"/>
      <c r="F74" s="111"/>
      <c r="G74" s="112"/>
    </row>
    <row r="75" spans="1:7" s="98" customFormat="1" ht="14.25" customHeight="1" thickBot="1" x14ac:dyDescent="0.25">
      <c r="A75" s="113" t="s">
        <v>329</v>
      </c>
      <c r="B75" s="114">
        <f t="shared" ref="B75:G75" si="4">SUM(B5:B74)</f>
        <v>15613367493.970001</v>
      </c>
      <c r="C75" s="115">
        <f t="shared" si="4"/>
        <v>623235395.0799998</v>
      </c>
      <c r="D75" s="115">
        <f t="shared" si="4"/>
        <v>16236602889.049995</v>
      </c>
      <c r="E75" s="115">
        <f t="shared" si="4"/>
        <v>2839341756.52</v>
      </c>
      <c r="F75" s="115">
        <f t="shared" si="4"/>
        <v>2839341756.52</v>
      </c>
      <c r="G75" s="116">
        <f t="shared" si="4"/>
        <v>13397261132.529999</v>
      </c>
    </row>
    <row r="76" spans="1:7" s="98" customFormat="1" ht="14.25" customHeight="1" x14ac:dyDescent="0.2">
      <c r="A76" s="117" t="s">
        <v>250</v>
      </c>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87"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AB7B3B-5C85-4B08-B650-1CDDA66B4D04}">
  <sheetPr>
    <tabColor theme="4" tint="-0.249977111117893"/>
    <pageSetUpPr fitToPage="1"/>
  </sheetPr>
  <dimension ref="A1:G13"/>
  <sheetViews>
    <sheetView showGridLines="0" workbookViewId="0">
      <selection activeCell="D19" sqref="D19"/>
    </sheetView>
  </sheetViews>
  <sheetFormatPr baseColWidth="10" defaultColWidth="11.42578125" defaultRowHeight="12" x14ac:dyDescent="0.25"/>
  <cols>
    <col min="1" max="1" width="34.42578125" style="118" customWidth="1"/>
    <col min="2" max="7" width="15" style="118" customWidth="1"/>
    <col min="8" max="8" width="2.28515625" style="118" customWidth="1"/>
    <col min="9" max="16384" width="11.42578125" style="118"/>
  </cols>
  <sheetData>
    <row r="1" spans="1:7" ht="48" customHeight="1" x14ac:dyDescent="0.2">
      <c r="A1" s="293" t="s">
        <v>330</v>
      </c>
      <c r="B1" s="294"/>
      <c r="C1" s="294"/>
      <c r="D1" s="294"/>
      <c r="E1" s="294"/>
      <c r="F1" s="294"/>
      <c r="G1" s="295"/>
    </row>
    <row r="2" spans="1:7" x14ac:dyDescent="0.25">
      <c r="A2" s="296" t="s">
        <v>6</v>
      </c>
      <c r="B2" s="297" t="s">
        <v>331</v>
      </c>
      <c r="C2" s="297"/>
      <c r="D2" s="297"/>
      <c r="E2" s="297"/>
      <c r="F2" s="297"/>
      <c r="G2" s="297" t="s">
        <v>255</v>
      </c>
    </row>
    <row r="3" spans="1:7" ht="22.5" x14ac:dyDescent="0.25">
      <c r="A3" s="296"/>
      <c r="B3" s="119" t="s">
        <v>256</v>
      </c>
      <c r="C3" s="119" t="s">
        <v>10</v>
      </c>
      <c r="D3" s="119" t="s">
        <v>11</v>
      </c>
      <c r="E3" s="119" t="s">
        <v>12</v>
      </c>
      <c r="F3" s="119" t="s">
        <v>257</v>
      </c>
      <c r="G3" s="297"/>
    </row>
    <row r="4" spans="1:7" x14ac:dyDescent="0.25">
      <c r="A4" s="296"/>
      <c r="B4" s="119">
        <v>1</v>
      </c>
      <c r="C4" s="119">
        <v>2</v>
      </c>
      <c r="D4" s="119" t="s">
        <v>258</v>
      </c>
      <c r="E4" s="119">
        <v>4</v>
      </c>
      <c r="F4" s="119">
        <v>5</v>
      </c>
      <c r="G4" s="119" t="s">
        <v>259</v>
      </c>
    </row>
    <row r="5" spans="1:7" x14ac:dyDescent="0.2">
      <c r="A5" s="120" t="s">
        <v>332</v>
      </c>
      <c r="B5" s="107">
        <v>15613367493.970001</v>
      </c>
      <c r="C5" s="107">
        <v>623235395.0799998</v>
      </c>
      <c r="D5" s="107">
        <v>16236602889.049995</v>
      </c>
      <c r="E5" s="107">
        <v>2839341756.52</v>
      </c>
      <c r="F5" s="107">
        <v>2839341756.52</v>
      </c>
      <c r="G5" s="107">
        <v>13397261132.529999</v>
      </c>
    </row>
    <row r="6" spans="1:7" x14ac:dyDescent="0.2">
      <c r="A6" s="121" t="s">
        <v>333</v>
      </c>
      <c r="B6" s="107">
        <v>0</v>
      </c>
      <c r="C6" s="107">
        <v>0</v>
      </c>
      <c r="D6" s="107">
        <f>B6+C6</f>
        <v>0</v>
      </c>
      <c r="E6" s="107">
        <v>0</v>
      </c>
      <c r="F6" s="107">
        <v>0</v>
      </c>
      <c r="G6" s="107">
        <f>D6-E6</f>
        <v>0</v>
      </c>
    </row>
    <row r="7" spans="1:7" x14ac:dyDescent="0.2">
      <c r="A7" s="121" t="s">
        <v>334</v>
      </c>
      <c r="B7" s="107">
        <v>0</v>
      </c>
      <c r="C7" s="107">
        <v>0</v>
      </c>
      <c r="D7" s="107">
        <f>B7+C7</f>
        <v>0</v>
      </c>
      <c r="E7" s="107">
        <v>0</v>
      </c>
      <c r="F7" s="107">
        <v>0</v>
      </c>
      <c r="G7" s="107">
        <f>D7-E7</f>
        <v>0</v>
      </c>
    </row>
    <row r="8" spans="1:7" x14ac:dyDescent="0.2">
      <c r="A8" s="121" t="s">
        <v>335</v>
      </c>
      <c r="B8" s="107">
        <v>0</v>
      </c>
      <c r="C8" s="107">
        <v>0</v>
      </c>
      <c r="D8" s="107">
        <f>B8+C8</f>
        <v>0</v>
      </c>
      <c r="E8" s="107">
        <v>0</v>
      </c>
      <c r="F8" s="107">
        <v>0</v>
      </c>
      <c r="G8" s="107">
        <f>D8-E8</f>
        <v>0</v>
      </c>
    </row>
    <row r="9" spans="1:7" x14ac:dyDescent="0.25">
      <c r="A9" s="122" t="s">
        <v>329</v>
      </c>
      <c r="B9" s="123">
        <f>+B5+B6+B7+B8</f>
        <v>15613367493.970001</v>
      </c>
      <c r="C9" s="123">
        <f>+C5+C6+C7+C8</f>
        <v>623235395.0799998</v>
      </c>
      <c r="D9" s="123">
        <f>SUM(D5:D8)</f>
        <v>16236602889.049995</v>
      </c>
      <c r="E9" s="123">
        <f>+E5+E6+E7+E8</f>
        <v>2839341756.52</v>
      </c>
      <c r="F9" s="123">
        <f>+F5+F6+F7+F8</f>
        <v>2839341756.52</v>
      </c>
      <c r="G9" s="123">
        <f>SUM(G5:G8)</f>
        <v>13397261132.529999</v>
      </c>
    </row>
    <row r="10" spans="1:7" ht="15.75" customHeight="1" x14ac:dyDescent="0.25">
      <c r="A10" s="298" t="s">
        <v>250</v>
      </c>
      <c r="B10" s="298"/>
      <c r="C10" s="298"/>
      <c r="D10" s="298"/>
      <c r="E10" s="298"/>
      <c r="F10" s="298"/>
      <c r="G10" s="298"/>
    </row>
    <row r="11" spans="1:7" x14ac:dyDescent="0.2">
      <c r="B11" s="124"/>
      <c r="C11" s="124"/>
      <c r="D11" s="124"/>
      <c r="E11" s="124"/>
      <c r="F11" s="124"/>
      <c r="G11" s="124"/>
    </row>
    <row r="12" spans="1:7" x14ac:dyDescent="0.25">
      <c r="B12" s="125"/>
      <c r="C12" s="125"/>
      <c r="D12" s="125"/>
      <c r="E12" s="125"/>
      <c r="F12" s="125"/>
      <c r="G12" s="125"/>
    </row>
    <row r="13" spans="1:7" x14ac:dyDescent="0.25">
      <c r="D13" s="126"/>
      <c r="E13" s="126"/>
      <c r="F13" s="126"/>
    </row>
  </sheetData>
  <mergeCells count="5">
    <mergeCell ref="A1:G1"/>
    <mergeCell ref="A2:A4"/>
    <mergeCell ref="B2:F2"/>
    <mergeCell ref="G2:G3"/>
    <mergeCell ref="A10:G10"/>
  </mergeCells>
  <printOptions horizontalCentered="1"/>
  <pageMargins left="0.78740157480314965" right="0.59055118110236227" top="0.78740157480314965" bottom="0.78740157480314965" header="0.31496062992125984" footer="0.31496062992125984"/>
  <pageSetup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44F41-EB4B-436F-94FE-AA697C44D91E}">
  <sheetPr>
    <tabColor theme="4" tint="-0.249977111117893"/>
    <pageSetUpPr fitToPage="1"/>
  </sheetPr>
  <dimension ref="A1:G15"/>
  <sheetViews>
    <sheetView showGridLines="0" workbookViewId="0">
      <selection activeCell="D19" sqref="D19"/>
    </sheetView>
  </sheetViews>
  <sheetFormatPr baseColWidth="10" defaultColWidth="11.42578125" defaultRowHeight="12.75" x14ac:dyDescent="0.25"/>
  <cols>
    <col min="1" max="1" width="71.42578125" style="127" customWidth="1"/>
    <col min="2" max="7" width="13.7109375" style="127" customWidth="1"/>
    <col min="8" max="8" width="2.7109375" style="127" customWidth="1"/>
    <col min="9" max="9" width="11.42578125" style="127"/>
    <col min="10" max="10" width="14.85546875" style="127" bestFit="1" customWidth="1"/>
    <col min="11" max="16384" width="11.42578125" style="127"/>
  </cols>
  <sheetData>
    <row r="1" spans="1:7" ht="57.75" customHeight="1" x14ac:dyDescent="0.2">
      <c r="A1" s="293" t="s">
        <v>336</v>
      </c>
      <c r="B1" s="294"/>
      <c r="C1" s="294"/>
      <c r="D1" s="294"/>
      <c r="E1" s="294"/>
      <c r="F1" s="294"/>
      <c r="G1" s="295"/>
    </row>
    <row r="2" spans="1:7" x14ac:dyDescent="0.25">
      <c r="A2" s="296" t="s">
        <v>6</v>
      </c>
      <c r="B2" s="297" t="s">
        <v>331</v>
      </c>
      <c r="C2" s="297"/>
      <c r="D2" s="297"/>
      <c r="E2" s="297"/>
      <c r="F2" s="297"/>
      <c r="G2" s="297" t="s">
        <v>255</v>
      </c>
    </row>
    <row r="3" spans="1:7" ht="22.5" x14ac:dyDescent="0.25">
      <c r="A3" s="296"/>
      <c r="B3" s="119" t="s">
        <v>256</v>
      </c>
      <c r="C3" s="119" t="s">
        <v>10</v>
      </c>
      <c r="D3" s="119" t="s">
        <v>11</v>
      </c>
      <c r="E3" s="119" t="s">
        <v>12</v>
      </c>
      <c r="F3" s="119" t="s">
        <v>257</v>
      </c>
      <c r="G3" s="297"/>
    </row>
    <row r="4" spans="1:7" x14ac:dyDescent="0.25">
      <c r="A4" s="296"/>
      <c r="B4" s="119">
        <v>1</v>
      </c>
      <c r="C4" s="119">
        <v>2</v>
      </c>
      <c r="D4" s="119" t="s">
        <v>258</v>
      </c>
      <c r="E4" s="119">
        <v>4</v>
      </c>
      <c r="F4" s="119">
        <v>5</v>
      </c>
      <c r="G4" s="119" t="s">
        <v>259</v>
      </c>
    </row>
    <row r="5" spans="1:7" ht="21" customHeight="1" x14ac:dyDescent="0.2">
      <c r="A5" s="128" t="s">
        <v>337</v>
      </c>
      <c r="B5" s="107">
        <v>15613367493.969999</v>
      </c>
      <c r="C5" s="107">
        <v>623235395.08000004</v>
      </c>
      <c r="D5" s="107">
        <f t="shared" ref="D5:D11" si="0">B5+C5</f>
        <v>16236602889.049999</v>
      </c>
      <c r="E5" s="107">
        <v>2839341756.52</v>
      </c>
      <c r="F5" s="107">
        <v>2839341756.52</v>
      </c>
      <c r="G5" s="107">
        <f t="shared" ref="G5:G11" si="1">D5-E5</f>
        <v>13397261132.529999</v>
      </c>
    </row>
    <row r="6" spans="1:7" ht="21" customHeight="1" x14ac:dyDescent="0.2">
      <c r="A6" s="128" t="s">
        <v>338</v>
      </c>
      <c r="B6" s="107">
        <v>0</v>
      </c>
      <c r="C6" s="107">
        <v>0</v>
      </c>
      <c r="D6" s="107">
        <f t="shared" si="0"/>
        <v>0</v>
      </c>
      <c r="E6" s="107">
        <v>0</v>
      </c>
      <c r="F6" s="107">
        <v>0</v>
      </c>
      <c r="G6" s="107">
        <f t="shared" si="1"/>
        <v>0</v>
      </c>
    </row>
    <row r="7" spans="1:7" ht="21" customHeight="1" x14ac:dyDescent="0.2">
      <c r="A7" s="129" t="s">
        <v>339</v>
      </c>
      <c r="B7" s="107">
        <v>0</v>
      </c>
      <c r="C7" s="107">
        <v>0</v>
      </c>
      <c r="D7" s="107">
        <f t="shared" si="0"/>
        <v>0</v>
      </c>
      <c r="E7" s="107">
        <v>0</v>
      </c>
      <c r="F7" s="107">
        <v>0</v>
      </c>
      <c r="G7" s="107">
        <f t="shared" si="1"/>
        <v>0</v>
      </c>
    </row>
    <row r="8" spans="1:7" ht="21" customHeight="1" x14ac:dyDescent="0.2">
      <c r="A8" s="129" t="s">
        <v>340</v>
      </c>
      <c r="B8" s="107">
        <v>0</v>
      </c>
      <c r="C8" s="107">
        <v>0</v>
      </c>
      <c r="D8" s="107">
        <f t="shared" si="0"/>
        <v>0</v>
      </c>
      <c r="E8" s="107">
        <v>0</v>
      </c>
      <c r="F8" s="107">
        <v>0</v>
      </c>
      <c r="G8" s="107">
        <f t="shared" si="1"/>
        <v>0</v>
      </c>
    </row>
    <row r="9" spans="1:7" ht="21" customHeight="1" x14ac:dyDescent="0.2">
      <c r="A9" s="129" t="s">
        <v>341</v>
      </c>
      <c r="B9" s="107">
        <v>0</v>
      </c>
      <c r="C9" s="107">
        <v>0</v>
      </c>
      <c r="D9" s="107">
        <f t="shared" si="0"/>
        <v>0</v>
      </c>
      <c r="E9" s="107">
        <v>0</v>
      </c>
      <c r="F9" s="107">
        <v>0</v>
      </c>
      <c r="G9" s="107">
        <f t="shared" si="1"/>
        <v>0</v>
      </c>
    </row>
    <row r="10" spans="1:7" ht="21" customHeight="1" x14ac:dyDescent="0.2">
      <c r="A10" s="129" t="s">
        <v>342</v>
      </c>
      <c r="B10" s="107">
        <v>0</v>
      </c>
      <c r="C10" s="107">
        <v>0</v>
      </c>
      <c r="D10" s="107">
        <f t="shared" si="0"/>
        <v>0</v>
      </c>
      <c r="E10" s="107">
        <v>0</v>
      </c>
      <c r="F10" s="107">
        <v>0</v>
      </c>
      <c r="G10" s="107">
        <f t="shared" si="1"/>
        <v>0</v>
      </c>
    </row>
    <row r="11" spans="1:7" ht="21" customHeight="1" x14ac:dyDescent="0.2">
      <c r="A11" s="129" t="s">
        <v>343</v>
      </c>
      <c r="B11" s="107">
        <v>0</v>
      </c>
      <c r="C11" s="107">
        <v>0</v>
      </c>
      <c r="D11" s="107">
        <f t="shared" si="0"/>
        <v>0</v>
      </c>
      <c r="E11" s="107">
        <v>0</v>
      </c>
      <c r="F11" s="107">
        <v>0</v>
      </c>
      <c r="G11" s="107">
        <f t="shared" si="1"/>
        <v>0</v>
      </c>
    </row>
    <row r="12" spans="1:7" x14ac:dyDescent="0.25">
      <c r="A12" s="130" t="s">
        <v>329</v>
      </c>
      <c r="B12" s="131">
        <f t="shared" ref="B12:G12" si="2">SUM(B5:B11)</f>
        <v>15613367493.969999</v>
      </c>
      <c r="C12" s="131">
        <f t="shared" si="2"/>
        <v>623235395.08000004</v>
      </c>
      <c r="D12" s="131">
        <f t="shared" si="2"/>
        <v>16236602889.049999</v>
      </c>
      <c r="E12" s="131">
        <f t="shared" si="2"/>
        <v>2839341756.52</v>
      </c>
      <c r="F12" s="131">
        <f t="shared" si="2"/>
        <v>2839341756.52</v>
      </c>
      <c r="G12" s="131">
        <f t="shared" si="2"/>
        <v>13397261132.529999</v>
      </c>
    </row>
    <row r="13" spans="1:7" ht="21" customHeight="1" x14ac:dyDescent="0.25">
      <c r="A13" s="132" t="s">
        <v>250</v>
      </c>
      <c r="B13" s="133"/>
      <c r="C13" s="133"/>
      <c r="D13" s="133"/>
      <c r="E13" s="133"/>
      <c r="F13" s="133"/>
      <c r="G13" s="133"/>
    </row>
    <row r="14" spans="1:7" x14ac:dyDescent="0.25">
      <c r="B14" s="134"/>
      <c r="C14" s="134"/>
      <c r="D14" s="134"/>
      <c r="E14" s="134"/>
      <c r="F14" s="134"/>
      <c r="G14" s="134"/>
    </row>
    <row r="15" spans="1:7" x14ac:dyDescent="0.25">
      <c r="B15" s="135"/>
      <c r="C15" s="135"/>
      <c r="D15" s="135"/>
      <c r="E15" s="135"/>
      <c r="F15" s="135"/>
      <c r="G15" s="135"/>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BBD82-0301-4FAC-B0F5-9122516121AF}">
  <sheetPr>
    <tabColor theme="4" tint="-0.249977111117893"/>
    <pageSetUpPr fitToPage="1"/>
  </sheetPr>
  <dimension ref="A1:J19"/>
  <sheetViews>
    <sheetView showGridLines="0" zoomScaleNormal="100" workbookViewId="0">
      <selection activeCell="D19" sqref="D19"/>
    </sheetView>
  </sheetViews>
  <sheetFormatPr baseColWidth="10" defaultColWidth="10.28515625" defaultRowHeight="11.25" x14ac:dyDescent="0.2"/>
  <cols>
    <col min="1" max="1" width="40.85546875" style="136" customWidth="1"/>
    <col min="2" max="2" width="13.7109375" style="136" bestFit="1" customWidth="1"/>
    <col min="3" max="3" width="15.28515625" style="136" customWidth="1"/>
    <col min="4" max="4" width="13.7109375" style="136" bestFit="1" customWidth="1"/>
    <col min="5" max="7" width="15.140625" style="136" bestFit="1" customWidth="1"/>
    <col min="8" max="16384" width="10.28515625" style="136"/>
  </cols>
  <sheetData>
    <row r="1" spans="1:10" ht="57.75" customHeight="1" x14ac:dyDescent="0.2">
      <c r="A1" s="299" t="s">
        <v>344</v>
      </c>
      <c r="B1" s="300"/>
      <c r="C1" s="300"/>
      <c r="D1" s="300"/>
      <c r="E1" s="300"/>
      <c r="F1" s="300"/>
      <c r="G1" s="301"/>
    </row>
    <row r="2" spans="1:10" x14ac:dyDescent="0.2">
      <c r="A2" s="302"/>
      <c r="B2" s="299" t="s">
        <v>331</v>
      </c>
      <c r="C2" s="300"/>
      <c r="D2" s="300"/>
      <c r="E2" s="300"/>
      <c r="F2" s="301"/>
      <c r="G2" s="305" t="s">
        <v>255</v>
      </c>
    </row>
    <row r="3" spans="1:10" ht="24.95" customHeight="1" x14ac:dyDescent="0.2">
      <c r="A3" s="303"/>
      <c r="B3" s="137" t="s">
        <v>256</v>
      </c>
      <c r="C3" s="137" t="s">
        <v>10</v>
      </c>
      <c r="D3" s="137" t="s">
        <v>11</v>
      </c>
      <c r="E3" s="137" t="s">
        <v>12</v>
      </c>
      <c r="F3" s="137" t="s">
        <v>257</v>
      </c>
      <c r="G3" s="306"/>
    </row>
    <row r="4" spans="1:10" x14ac:dyDescent="0.2">
      <c r="A4" s="304"/>
      <c r="B4" s="138">
        <v>1</v>
      </c>
      <c r="C4" s="138">
        <v>2</v>
      </c>
      <c r="D4" s="138" t="s">
        <v>258</v>
      </c>
      <c r="E4" s="138">
        <v>4</v>
      </c>
      <c r="F4" s="138">
        <v>5</v>
      </c>
      <c r="G4" s="138" t="s">
        <v>259</v>
      </c>
    </row>
    <row r="5" spans="1:10" ht="12.75" customHeight="1" x14ac:dyDescent="0.2">
      <c r="A5" s="139" t="s">
        <v>345</v>
      </c>
      <c r="B5" s="107">
        <v>15380960527.969999</v>
      </c>
      <c r="C5" s="107">
        <v>265185811.75999999</v>
      </c>
      <c r="D5" s="107">
        <f>B5+C5</f>
        <v>15646146339.73</v>
      </c>
      <c r="E5" s="107">
        <v>2815961092.02</v>
      </c>
      <c r="F5" s="107">
        <v>2815961092.02</v>
      </c>
      <c r="G5" s="107">
        <f>D5-E5</f>
        <v>12830185247.709999</v>
      </c>
    </row>
    <row r="6" spans="1:10" ht="12.75" customHeight="1" x14ac:dyDescent="0.2">
      <c r="A6" s="139" t="s">
        <v>346</v>
      </c>
      <c r="B6" s="107">
        <v>232406966</v>
      </c>
      <c r="C6" s="107">
        <v>358049583.31999999</v>
      </c>
      <c r="D6" s="107">
        <f>B6+C6</f>
        <v>590456549.31999993</v>
      </c>
      <c r="E6" s="107">
        <v>23380664.5</v>
      </c>
      <c r="F6" s="107">
        <v>23380664.5</v>
      </c>
      <c r="G6" s="107">
        <f>D6-E6</f>
        <v>567075884.81999993</v>
      </c>
    </row>
    <row r="7" spans="1:10" ht="12.75" customHeight="1" x14ac:dyDescent="0.2">
      <c r="A7" s="139" t="s">
        <v>347</v>
      </c>
      <c r="B7" s="107">
        <v>0</v>
      </c>
      <c r="C7" s="107">
        <v>0</v>
      </c>
      <c r="D7" s="107">
        <v>0</v>
      </c>
      <c r="E7" s="107">
        <v>0</v>
      </c>
      <c r="F7" s="107">
        <v>0</v>
      </c>
      <c r="G7" s="107">
        <f>+D7-E7</f>
        <v>0</v>
      </c>
    </row>
    <row r="8" spans="1:10" ht="12.75" customHeight="1" x14ac:dyDescent="0.2">
      <c r="A8" s="139" t="s">
        <v>120</v>
      </c>
      <c r="B8" s="107">
        <v>0</v>
      </c>
      <c r="C8" s="107">
        <v>0</v>
      </c>
      <c r="D8" s="107">
        <v>0</v>
      </c>
      <c r="E8" s="107">
        <v>0</v>
      </c>
      <c r="F8" s="107">
        <v>0</v>
      </c>
      <c r="G8" s="107">
        <f>+D8-E8</f>
        <v>0</v>
      </c>
      <c r="H8" s="307"/>
      <c r="I8" s="308"/>
      <c r="J8" s="308"/>
    </row>
    <row r="9" spans="1:10" ht="12.75" customHeight="1" x14ac:dyDescent="0.2">
      <c r="A9" s="139" t="s">
        <v>140</v>
      </c>
      <c r="B9" s="140">
        <v>0</v>
      </c>
      <c r="C9" s="140">
        <v>0</v>
      </c>
      <c r="D9" s="107">
        <v>0</v>
      </c>
      <c r="E9" s="107">
        <v>0</v>
      </c>
      <c r="F9" s="107">
        <v>0</v>
      </c>
      <c r="G9" s="107">
        <f>+D9-E9</f>
        <v>0</v>
      </c>
      <c r="H9" s="307"/>
      <c r="I9" s="308"/>
      <c r="J9" s="308"/>
    </row>
    <row r="10" spans="1:10" ht="12.75" customHeight="1" x14ac:dyDescent="0.2">
      <c r="A10" s="141" t="s">
        <v>329</v>
      </c>
      <c r="B10" s="142">
        <f>SUM(B5:B9)</f>
        <v>15613367493.969999</v>
      </c>
      <c r="C10" s="142">
        <f>SUM(C5:C9)</f>
        <v>623235395.07999992</v>
      </c>
      <c r="D10" s="142">
        <f>SUM(D5+D6+D7+D8+D9)</f>
        <v>16236602889.049999</v>
      </c>
      <c r="E10" s="142">
        <f>SUM(E5+E6+E7+E8+E9)</f>
        <v>2839341756.52</v>
      </c>
      <c r="F10" s="142">
        <f>SUM(F5+F6+F7+F8+F9)</f>
        <v>2839341756.52</v>
      </c>
      <c r="G10" s="142">
        <f>SUM(G5+G6+G7+G8+G9)</f>
        <v>13397261132.529999</v>
      </c>
    </row>
    <row r="11" spans="1:10" ht="12.75" customHeight="1" x14ac:dyDescent="0.2">
      <c r="A11" s="92" t="s">
        <v>250</v>
      </c>
    </row>
    <row r="13" spans="1:10" ht="12.75" x14ac:dyDescent="0.2">
      <c r="B13" s="143"/>
      <c r="C13" s="143"/>
      <c r="D13" s="143"/>
      <c r="E13" s="143"/>
      <c r="F13" s="143"/>
      <c r="G13" s="143"/>
    </row>
    <row r="14" spans="1:10" s="144" customFormat="1" x14ac:dyDescent="0.2"/>
    <row r="15" spans="1:10" x14ac:dyDescent="0.2">
      <c r="B15" s="145"/>
    </row>
    <row r="16" spans="1:10" x14ac:dyDescent="0.2">
      <c r="B16" s="145"/>
    </row>
    <row r="17" spans="2:5" x14ac:dyDescent="0.2">
      <c r="B17" s="145"/>
    </row>
    <row r="18" spans="2:5" x14ac:dyDescent="0.2">
      <c r="B18" s="145"/>
      <c r="E18" s="107"/>
    </row>
    <row r="19" spans="2:5" x14ac:dyDescent="0.2">
      <c r="B19" s="145"/>
    </row>
  </sheetData>
  <sheetProtection formatCells="0" formatColumns="0" formatRows="0" autoFilter="0"/>
  <mergeCells count="5">
    <mergeCell ref="A1:G1"/>
    <mergeCell ref="A2:A4"/>
    <mergeCell ref="B2:F2"/>
    <mergeCell ref="G2:G3"/>
    <mergeCell ref="H8:J9"/>
  </mergeCells>
  <printOptions horizontalCentered="1"/>
  <pageMargins left="0.78740157480314965" right="0.59055118110236227" top="0.78740157480314965" bottom="0.78740157480314965" header="0.31496062992125984" footer="0.31496062992125984"/>
  <pageSetup scale="77"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A936-7A66-489B-9EDC-714A7E920354}">
  <sheetPr>
    <tabColor theme="4" tint="-0.249977111117893"/>
    <pageSetUpPr fitToPage="1"/>
  </sheetPr>
  <dimension ref="A1:H78"/>
  <sheetViews>
    <sheetView showGridLines="0" topLeftCell="A54" zoomScale="90" zoomScaleNormal="90" workbookViewId="0">
      <selection activeCell="D19" sqref="D19"/>
    </sheetView>
  </sheetViews>
  <sheetFormatPr baseColWidth="10" defaultColWidth="21.85546875" defaultRowHeight="12" x14ac:dyDescent="0.25"/>
  <cols>
    <col min="1" max="1" width="5.140625" style="146" customWidth="1"/>
    <col min="2" max="2" width="61" style="146" bestFit="1" customWidth="1"/>
    <col min="3" max="8" width="20" style="146" customWidth="1"/>
    <col min="9" max="16384" width="21.85546875" style="146"/>
  </cols>
  <sheetData>
    <row r="1" spans="1:8" ht="60" customHeight="1" x14ac:dyDescent="0.25">
      <c r="A1" s="311" t="s">
        <v>348</v>
      </c>
      <c r="B1" s="312"/>
      <c r="C1" s="312"/>
      <c r="D1" s="312"/>
      <c r="E1" s="312"/>
      <c r="F1" s="312"/>
      <c r="G1" s="312"/>
      <c r="H1" s="313"/>
    </row>
    <row r="2" spans="1:8" ht="12" customHeight="1" x14ac:dyDescent="0.25">
      <c r="A2" s="314" t="s">
        <v>6</v>
      </c>
      <c r="B2" s="315"/>
      <c r="C2" s="311" t="s">
        <v>331</v>
      </c>
      <c r="D2" s="312"/>
      <c r="E2" s="312"/>
      <c r="F2" s="312"/>
      <c r="G2" s="313"/>
      <c r="H2" s="320" t="s">
        <v>255</v>
      </c>
    </row>
    <row r="3" spans="1:8" ht="33" customHeight="1" x14ac:dyDescent="0.25">
      <c r="A3" s="316"/>
      <c r="B3" s="317"/>
      <c r="C3" s="147" t="s">
        <v>256</v>
      </c>
      <c r="D3" s="147" t="s">
        <v>10</v>
      </c>
      <c r="E3" s="147" t="s">
        <v>11</v>
      </c>
      <c r="F3" s="147" t="s">
        <v>12</v>
      </c>
      <c r="G3" s="147" t="s">
        <v>257</v>
      </c>
      <c r="H3" s="321"/>
    </row>
    <row r="4" spans="1:8" x14ac:dyDescent="0.25">
      <c r="A4" s="318"/>
      <c r="B4" s="319"/>
      <c r="C4" s="148">
        <v>1</v>
      </c>
      <c r="D4" s="148">
        <v>2</v>
      </c>
      <c r="E4" s="148" t="s">
        <v>258</v>
      </c>
      <c r="F4" s="148">
        <v>4</v>
      </c>
      <c r="G4" s="148">
        <v>5</v>
      </c>
      <c r="H4" s="148" t="s">
        <v>259</v>
      </c>
    </row>
    <row r="5" spans="1:8" ht="12.95" customHeight="1" x14ac:dyDescent="0.25">
      <c r="A5" s="309" t="s">
        <v>349</v>
      </c>
      <c r="B5" s="310"/>
      <c r="C5" s="149">
        <f t="shared" ref="C5:H5" si="0">SUM(C6:C12)</f>
        <v>9119613862.4799995</v>
      </c>
      <c r="D5" s="149">
        <f t="shared" si="0"/>
        <v>80466340.99000001</v>
      </c>
      <c r="E5" s="149">
        <f t="shared" si="0"/>
        <v>9200080203.4700012</v>
      </c>
      <c r="F5" s="149">
        <f t="shared" si="0"/>
        <v>1991649327.8900001</v>
      </c>
      <c r="G5" s="149">
        <f t="shared" si="0"/>
        <v>1991649327.8900001</v>
      </c>
      <c r="H5" s="149">
        <f t="shared" si="0"/>
        <v>7208430875.5799999</v>
      </c>
    </row>
    <row r="6" spans="1:8" ht="12.95" customHeight="1" x14ac:dyDescent="0.2">
      <c r="A6" s="150">
        <v>1100</v>
      </c>
      <c r="B6" s="151" t="s">
        <v>350</v>
      </c>
      <c r="C6" s="107">
        <v>2156725950</v>
      </c>
      <c r="D6" s="107">
        <v>3059461.56</v>
      </c>
      <c r="E6" s="107">
        <f t="shared" ref="E6:E12" si="1">C6+D6</f>
        <v>2159785411.5599999</v>
      </c>
      <c r="F6" s="107">
        <v>528813337.26999998</v>
      </c>
      <c r="G6" s="107">
        <v>528813337.26999998</v>
      </c>
      <c r="H6" s="107">
        <f t="shared" ref="H6:H12" si="2">E6-F6</f>
        <v>1630972074.29</v>
      </c>
    </row>
    <row r="7" spans="1:8" ht="12.95" customHeight="1" x14ac:dyDescent="0.2">
      <c r="A7" s="150">
        <v>1200</v>
      </c>
      <c r="B7" s="151" t="s">
        <v>351</v>
      </c>
      <c r="C7" s="107">
        <v>2036701414.52</v>
      </c>
      <c r="D7" s="107">
        <v>0</v>
      </c>
      <c r="E7" s="107">
        <f t="shared" si="1"/>
        <v>2036701414.52</v>
      </c>
      <c r="F7" s="107">
        <v>559807363.85000002</v>
      </c>
      <c r="G7" s="107">
        <v>559807363.85000002</v>
      </c>
      <c r="H7" s="107">
        <f t="shared" si="2"/>
        <v>1476894050.6700001</v>
      </c>
    </row>
    <row r="8" spans="1:8" ht="12.95" customHeight="1" x14ac:dyDescent="0.2">
      <c r="A8" s="150">
        <v>1300</v>
      </c>
      <c r="B8" s="151" t="s">
        <v>352</v>
      </c>
      <c r="C8" s="107">
        <v>1869201329.96</v>
      </c>
      <c r="D8" s="107">
        <v>11657966.26</v>
      </c>
      <c r="E8" s="107">
        <f t="shared" si="1"/>
        <v>1880859296.22</v>
      </c>
      <c r="F8" s="107">
        <v>328871016.74000001</v>
      </c>
      <c r="G8" s="107">
        <v>328871016.74000001</v>
      </c>
      <c r="H8" s="107">
        <f t="shared" si="2"/>
        <v>1551988279.48</v>
      </c>
    </row>
    <row r="9" spans="1:8" ht="12.95" customHeight="1" x14ac:dyDescent="0.2">
      <c r="A9" s="150">
        <v>1400</v>
      </c>
      <c r="B9" s="151" t="s">
        <v>353</v>
      </c>
      <c r="C9" s="107">
        <v>548345900</v>
      </c>
      <c r="D9" s="107">
        <v>3289131.21</v>
      </c>
      <c r="E9" s="107">
        <f t="shared" si="1"/>
        <v>551635031.21000004</v>
      </c>
      <c r="F9" s="107">
        <v>141870368.88999999</v>
      </c>
      <c r="G9" s="107">
        <v>141870368.88999999</v>
      </c>
      <c r="H9" s="107">
        <f t="shared" si="2"/>
        <v>409764662.32000005</v>
      </c>
    </row>
    <row r="10" spans="1:8" ht="12.95" customHeight="1" x14ac:dyDescent="0.2">
      <c r="A10" s="150">
        <v>1500</v>
      </c>
      <c r="B10" s="151" t="s">
        <v>354</v>
      </c>
      <c r="C10" s="107">
        <v>1825249187</v>
      </c>
      <c r="D10" s="107">
        <v>3096145.96</v>
      </c>
      <c r="E10" s="107">
        <f t="shared" si="1"/>
        <v>1828345332.96</v>
      </c>
      <c r="F10" s="107">
        <v>425661158.63</v>
      </c>
      <c r="G10" s="107">
        <v>425661158.63</v>
      </c>
      <c r="H10" s="107">
        <f t="shared" si="2"/>
        <v>1402684174.3299999</v>
      </c>
    </row>
    <row r="11" spans="1:8" ht="12.95" customHeight="1" x14ac:dyDescent="0.2">
      <c r="A11" s="150">
        <v>1600</v>
      </c>
      <c r="B11" s="151" t="s">
        <v>355</v>
      </c>
      <c r="C11" s="107">
        <v>490216617</v>
      </c>
      <c r="D11" s="107">
        <v>59363636</v>
      </c>
      <c r="E11" s="107">
        <f t="shared" si="1"/>
        <v>549580253</v>
      </c>
      <c r="F11" s="107">
        <v>0</v>
      </c>
      <c r="G11" s="107">
        <v>0</v>
      </c>
      <c r="H11" s="107">
        <f t="shared" si="2"/>
        <v>549580253</v>
      </c>
    </row>
    <row r="12" spans="1:8" ht="12.95" customHeight="1" x14ac:dyDescent="0.2">
      <c r="A12" s="150">
        <v>1700</v>
      </c>
      <c r="B12" s="151" t="s">
        <v>356</v>
      </c>
      <c r="C12" s="107">
        <v>193173464</v>
      </c>
      <c r="D12" s="107">
        <v>0</v>
      </c>
      <c r="E12" s="107">
        <f t="shared" si="1"/>
        <v>193173464</v>
      </c>
      <c r="F12" s="107">
        <v>6626082.5099999998</v>
      </c>
      <c r="G12" s="107">
        <v>6626082.5099999998</v>
      </c>
      <c r="H12" s="107">
        <f t="shared" si="2"/>
        <v>186547381.49000001</v>
      </c>
    </row>
    <row r="13" spans="1:8" ht="12.95" customHeight="1" x14ac:dyDescent="0.25">
      <c r="A13" s="309" t="s">
        <v>153</v>
      </c>
      <c r="B13" s="310"/>
      <c r="C13" s="149">
        <f t="shared" ref="C13:H13" si="3">SUM(C14:C22)</f>
        <v>2935808978.8199997</v>
      </c>
      <c r="D13" s="149">
        <f t="shared" si="3"/>
        <v>1186786.8500000001</v>
      </c>
      <c r="E13" s="149">
        <f>D13+C13</f>
        <v>2936995765.6699996</v>
      </c>
      <c r="F13" s="149">
        <f t="shared" si="3"/>
        <v>287923234.00999999</v>
      </c>
      <c r="G13" s="149">
        <f t="shared" si="3"/>
        <v>287923234.00999999</v>
      </c>
      <c r="H13" s="149">
        <f t="shared" si="3"/>
        <v>2649072531.6599994</v>
      </c>
    </row>
    <row r="14" spans="1:8" ht="23.45" customHeight="1" x14ac:dyDescent="0.2">
      <c r="A14" s="150">
        <v>2100</v>
      </c>
      <c r="B14" s="151" t="s">
        <v>357</v>
      </c>
      <c r="C14" s="107">
        <v>126163130</v>
      </c>
      <c r="D14" s="107">
        <v>-310675.15999999997</v>
      </c>
      <c r="E14" s="107">
        <f t="shared" ref="E14:E22" si="4">C14+D14</f>
        <v>125852454.84</v>
      </c>
      <c r="F14" s="107">
        <v>14857678.1</v>
      </c>
      <c r="G14" s="107">
        <v>14857678.1</v>
      </c>
      <c r="H14" s="107">
        <f t="shared" ref="H14:H22" si="5">E14-F14</f>
        <v>110994776.74000001</v>
      </c>
    </row>
    <row r="15" spans="1:8" ht="12.95" customHeight="1" x14ac:dyDescent="0.2">
      <c r="A15" s="150">
        <v>2200</v>
      </c>
      <c r="B15" s="151" t="s">
        <v>358</v>
      </c>
      <c r="C15" s="107">
        <v>97025458</v>
      </c>
      <c r="D15" s="107">
        <v>4039170.39</v>
      </c>
      <c r="E15" s="107">
        <f t="shared" si="4"/>
        <v>101064628.39</v>
      </c>
      <c r="F15" s="107">
        <v>20405745.48</v>
      </c>
      <c r="G15" s="107">
        <v>20405745.48</v>
      </c>
      <c r="H15" s="107">
        <f t="shared" si="5"/>
        <v>80658882.909999996</v>
      </c>
    </row>
    <row r="16" spans="1:8" ht="12.95" customHeight="1" x14ac:dyDescent="0.2">
      <c r="A16" s="150">
        <v>2300</v>
      </c>
      <c r="B16" s="151" t="s">
        <v>359</v>
      </c>
      <c r="C16" s="107">
        <v>28635</v>
      </c>
      <c r="D16" s="107">
        <v>-8000</v>
      </c>
      <c r="E16" s="107">
        <f t="shared" si="4"/>
        <v>20635</v>
      </c>
      <c r="F16" s="107">
        <v>0</v>
      </c>
      <c r="G16" s="107">
        <v>0</v>
      </c>
      <c r="H16" s="107">
        <f t="shared" si="5"/>
        <v>20635</v>
      </c>
    </row>
    <row r="17" spans="1:8" ht="12.95" customHeight="1" x14ac:dyDescent="0.2">
      <c r="A17" s="150">
        <v>2400</v>
      </c>
      <c r="B17" s="151" t="s">
        <v>360</v>
      </c>
      <c r="C17" s="107">
        <v>9526373</v>
      </c>
      <c r="D17" s="107">
        <v>82366.679999999993</v>
      </c>
      <c r="E17" s="107">
        <f t="shared" si="4"/>
        <v>9608739.6799999997</v>
      </c>
      <c r="F17" s="107">
        <v>381568.64</v>
      </c>
      <c r="G17" s="107">
        <v>381568.64</v>
      </c>
      <c r="H17" s="107">
        <f t="shared" si="5"/>
        <v>9227171.0399999991</v>
      </c>
    </row>
    <row r="18" spans="1:8" ht="12.95" customHeight="1" x14ac:dyDescent="0.2">
      <c r="A18" s="150">
        <v>2500</v>
      </c>
      <c r="B18" s="151" t="s">
        <v>361</v>
      </c>
      <c r="C18" s="107">
        <v>2552299092.1399999</v>
      </c>
      <c r="D18" s="107">
        <v>-14195696.82</v>
      </c>
      <c r="E18" s="107">
        <f t="shared" si="4"/>
        <v>2538103395.3199997</v>
      </c>
      <c r="F18" s="107">
        <v>241949021.25</v>
      </c>
      <c r="G18" s="107">
        <v>241949021.25</v>
      </c>
      <c r="H18" s="107">
        <f t="shared" si="5"/>
        <v>2296154374.0699997</v>
      </c>
    </row>
    <row r="19" spans="1:8" ht="12.95" customHeight="1" x14ac:dyDescent="0.2">
      <c r="A19" s="150">
        <v>2600</v>
      </c>
      <c r="B19" s="151" t="s">
        <v>362</v>
      </c>
      <c r="C19" s="107">
        <v>66097317.68</v>
      </c>
      <c r="D19" s="107">
        <v>4934955.4400000004</v>
      </c>
      <c r="E19" s="107">
        <f t="shared" si="4"/>
        <v>71032273.120000005</v>
      </c>
      <c r="F19" s="107">
        <v>9403424.1899999995</v>
      </c>
      <c r="G19" s="107">
        <v>9403424.1899999995</v>
      </c>
      <c r="H19" s="107">
        <f t="shared" si="5"/>
        <v>61628848.930000007</v>
      </c>
    </row>
    <row r="20" spans="1:8" ht="12.95" customHeight="1" x14ac:dyDescent="0.2">
      <c r="A20" s="150">
        <v>2700</v>
      </c>
      <c r="B20" s="151" t="s">
        <v>363</v>
      </c>
      <c r="C20" s="107">
        <v>41153502</v>
      </c>
      <c r="D20" s="107">
        <v>4008764.29</v>
      </c>
      <c r="E20" s="107">
        <f t="shared" si="4"/>
        <v>45162266.289999999</v>
      </c>
      <c r="F20" s="107">
        <v>224078.4</v>
      </c>
      <c r="G20" s="107">
        <v>224078.4</v>
      </c>
      <c r="H20" s="107">
        <f t="shared" si="5"/>
        <v>44938187.890000001</v>
      </c>
    </row>
    <row r="21" spans="1:8" ht="12.95" customHeight="1" x14ac:dyDescent="0.2">
      <c r="A21" s="150">
        <v>2800</v>
      </c>
      <c r="B21" s="151" t="s">
        <v>364</v>
      </c>
      <c r="C21" s="107">
        <v>0</v>
      </c>
      <c r="D21" s="107">
        <v>0</v>
      </c>
      <c r="E21" s="107">
        <f t="shared" si="4"/>
        <v>0</v>
      </c>
      <c r="F21" s="107">
        <v>0</v>
      </c>
      <c r="G21" s="107">
        <v>0</v>
      </c>
      <c r="H21" s="107">
        <f t="shared" si="5"/>
        <v>0</v>
      </c>
    </row>
    <row r="22" spans="1:8" ht="12.95" customHeight="1" x14ac:dyDescent="0.2">
      <c r="A22" s="150">
        <v>2900</v>
      </c>
      <c r="B22" s="151" t="s">
        <v>365</v>
      </c>
      <c r="C22" s="107">
        <v>43515471</v>
      </c>
      <c r="D22" s="107">
        <v>2635902.0299999998</v>
      </c>
      <c r="E22" s="107">
        <f t="shared" si="4"/>
        <v>46151373.030000001</v>
      </c>
      <c r="F22" s="107">
        <v>701717.95</v>
      </c>
      <c r="G22" s="107">
        <v>701717.95</v>
      </c>
      <c r="H22" s="107">
        <f t="shared" si="5"/>
        <v>45449655.079999998</v>
      </c>
    </row>
    <row r="23" spans="1:8" ht="12.95" customHeight="1" x14ac:dyDescent="0.25">
      <c r="A23" s="309" t="s">
        <v>366</v>
      </c>
      <c r="B23" s="310"/>
      <c r="C23" s="149">
        <f t="shared" ref="C23:H23" si="6">SUM(C24:C32)</f>
        <v>3245421945.6700006</v>
      </c>
      <c r="D23" s="149">
        <f t="shared" si="6"/>
        <v>121737683.92</v>
      </c>
      <c r="E23" s="149">
        <f>D23+C23</f>
        <v>3367159629.5900006</v>
      </c>
      <c r="F23" s="149">
        <f t="shared" si="6"/>
        <v>536388530.12</v>
      </c>
      <c r="G23" s="149">
        <f t="shared" si="6"/>
        <v>536388530.12</v>
      </c>
      <c r="H23" s="149">
        <f t="shared" si="6"/>
        <v>2830771099.4700007</v>
      </c>
    </row>
    <row r="24" spans="1:8" ht="12.95" customHeight="1" x14ac:dyDescent="0.2">
      <c r="A24" s="150">
        <v>3100</v>
      </c>
      <c r="B24" s="151" t="s">
        <v>367</v>
      </c>
      <c r="C24" s="107">
        <v>150721183</v>
      </c>
      <c r="D24" s="107">
        <v>10197092.25</v>
      </c>
      <c r="E24" s="107">
        <f t="shared" ref="E24:E32" si="7">C24+D24</f>
        <v>160918275.25</v>
      </c>
      <c r="F24" s="107">
        <v>27749641.440000001</v>
      </c>
      <c r="G24" s="107">
        <v>27749641.440000001</v>
      </c>
      <c r="H24" s="107">
        <f t="shared" ref="H24:H32" si="8">E24-F24</f>
        <v>133168633.81</v>
      </c>
    </row>
    <row r="25" spans="1:8" ht="12.95" customHeight="1" x14ac:dyDescent="0.2">
      <c r="A25" s="150">
        <v>3200</v>
      </c>
      <c r="B25" s="151" t="s">
        <v>368</v>
      </c>
      <c r="C25" s="107">
        <v>25155707</v>
      </c>
      <c r="D25" s="107">
        <v>3679972.51</v>
      </c>
      <c r="E25" s="107">
        <f t="shared" si="7"/>
        <v>28835679.509999998</v>
      </c>
      <c r="F25" s="107">
        <v>4635685.6100000003</v>
      </c>
      <c r="G25" s="107">
        <v>4635685.6100000003</v>
      </c>
      <c r="H25" s="107">
        <f t="shared" si="8"/>
        <v>24199993.899999999</v>
      </c>
    </row>
    <row r="26" spans="1:8" ht="12.95" customHeight="1" x14ac:dyDescent="0.2">
      <c r="A26" s="150">
        <v>3300</v>
      </c>
      <c r="B26" s="151" t="s">
        <v>369</v>
      </c>
      <c r="C26" s="107">
        <v>1020183992.86</v>
      </c>
      <c r="D26" s="107">
        <v>64250752.899999999</v>
      </c>
      <c r="E26" s="107">
        <f t="shared" si="7"/>
        <v>1084434745.76</v>
      </c>
      <c r="F26" s="107">
        <v>195554293</v>
      </c>
      <c r="G26" s="107">
        <v>195554293</v>
      </c>
      <c r="H26" s="107">
        <f t="shared" si="8"/>
        <v>888880452.75999999</v>
      </c>
    </row>
    <row r="27" spans="1:8" ht="12.95" customHeight="1" x14ac:dyDescent="0.2">
      <c r="A27" s="150">
        <v>3400</v>
      </c>
      <c r="B27" s="151" t="s">
        <v>370</v>
      </c>
      <c r="C27" s="107">
        <v>469410259.70999998</v>
      </c>
      <c r="D27" s="107">
        <v>12868142.050000001</v>
      </c>
      <c r="E27" s="107">
        <f t="shared" si="7"/>
        <v>482278401.75999999</v>
      </c>
      <c r="F27" s="107">
        <v>77517926.290000007</v>
      </c>
      <c r="G27" s="107">
        <v>77517926.290000007</v>
      </c>
      <c r="H27" s="107">
        <f t="shared" si="8"/>
        <v>404760475.46999997</v>
      </c>
    </row>
    <row r="28" spans="1:8" ht="12.95" customHeight="1" x14ac:dyDescent="0.2">
      <c r="A28" s="150">
        <v>3500</v>
      </c>
      <c r="B28" s="151" t="s">
        <v>371</v>
      </c>
      <c r="C28" s="107">
        <v>1246890861</v>
      </c>
      <c r="D28" s="107">
        <v>6161762.5199999996</v>
      </c>
      <c r="E28" s="107">
        <f t="shared" si="7"/>
        <v>1253052623.52</v>
      </c>
      <c r="F28" s="107">
        <v>148044635.03</v>
      </c>
      <c r="G28" s="107">
        <v>148044635.03</v>
      </c>
      <c r="H28" s="107">
        <f t="shared" si="8"/>
        <v>1105007988.49</v>
      </c>
    </row>
    <row r="29" spans="1:8" ht="12.95" customHeight="1" x14ac:dyDescent="0.2">
      <c r="A29" s="150">
        <v>3600</v>
      </c>
      <c r="B29" s="151" t="s">
        <v>372</v>
      </c>
      <c r="C29" s="107">
        <v>32933946.32</v>
      </c>
      <c r="D29" s="107">
        <v>6934000</v>
      </c>
      <c r="E29" s="107">
        <f t="shared" si="7"/>
        <v>39867946.32</v>
      </c>
      <c r="F29" s="107">
        <v>0</v>
      </c>
      <c r="G29" s="107">
        <v>0</v>
      </c>
      <c r="H29" s="107">
        <f t="shared" si="8"/>
        <v>39867946.32</v>
      </c>
    </row>
    <row r="30" spans="1:8" ht="12.95" customHeight="1" x14ac:dyDescent="0.2">
      <c r="A30" s="150">
        <v>3700</v>
      </c>
      <c r="B30" s="151" t="s">
        <v>373</v>
      </c>
      <c r="C30" s="107">
        <v>3336719</v>
      </c>
      <c r="D30" s="107">
        <v>1362358.29</v>
      </c>
      <c r="E30" s="107">
        <f t="shared" si="7"/>
        <v>4699077.29</v>
      </c>
      <c r="F30" s="107">
        <v>441440.22</v>
      </c>
      <c r="G30" s="107">
        <v>441440.22</v>
      </c>
      <c r="H30" s="107">
        <f t="shared" si="8"/>
        <v>4257637.07</v>
      </c>
    </row>
    <row r="31" spans="1:8" ht="12.95" customHeight="1" x14ac:dyDescent="0.2">
      <c r="A31" s="150">
        <v>3800</v>
      </c>
      <c r="B31" s="151" t="s">
        <v>374</v>
      </c>
      <c r="C31" s="107">
        <v>33329080</v>
      </c>
      <c r="D31" s="107">
        <v>15225999.779999999</v>
      </c>
      <c r="E31" s="107">
        <f t="shared" si="7"/>
        <v>48555079.780000001</v>
      </c>
      <c r="F31" s="107">
        <v>14635710.25</v>
      </c>
      <c r="G31" s="107">
        <v>14635710.25</v>
      </c>
      <c r="H31" s="107">
        <f t="shared" si="8"/>
        <v>33919369.530000001</v>
      </c>
    </row>
    <row r="32" spans="1:8" ht="12.95" customHeight="1" x14ac:dyDescent="0.2">
      <c r="A32" s="150">
        <v>3900</v>
      </c>
      <c r="B32" s="151" t="s">
        <v>375</v>
      </c>
      <c r="C32" s="107">
        <v>263460196.78</v>
      </c>
      <c r="D32" s="107">
        <v>1057603.6200000001</v>
      </c>
      <c r="E32" s="107">
        <f t="shared" si="7"/>
        <v>264517800.40000001</v>
      </c>
      <c r="F32" s="107">
        <v>67809198.280000001</v>
      </c>
      <c r="G32" s="107">
        <v>67809198.280000001</v>
      </c>
      <c r="H32" s="107">
        <f t="shared" si="8"/>
        <v>196708602.12</v>
      </c>
    </row>
    <row r="33" spans="1:8" ht="12.95" customHeight="1" x14ac:dyDescent="0.25">
      <c r="A33" s="309" t="s">
        <v>376</v>
      </c>
      <c r="B33" s="310"/>
      <c r="C33" s="149">
        <f t="shared" ref="C33:H33" si="9">SUM(C34:C42)</f>
        <v>1408886</v>
      </c>
      <c r="D33" s="149">
        <f t="shared" si="9"/>
        <v>61795000</v>
      </c>
      <c r="E33" s="149">
        <f>D33+C33</f>
        <v>63203886</v>
      </c>
      <c r="F33" s="149">
        <f t="shared" si="9"/>
        <v>0</v>
      </c>
      <c r="G33" s="149">
        <f t="shared" si="9"/>
        <v>0</v>
      </c>
      <c r="H33" s="149">
        <f t="shared" si="9"/>
        <v>63203886</v>
      </c>
    </row>
    <row r="34" spans="1:8" ht="12.95" customHeight="1" x14ac:dyDescent="0.2">
      <c r="A34" s="150">
        <v>4100</v>
      </c>
      <c r="B34" s="151" t="s">
        <v>377</v>
      </c>
      <c r="C34" s="107">
        <v>0</v>
      </c>
      <c r="D34" s="107">
        <v>0</v>
      </c>
      <c r="E34" s="107">
        <f t="shared" ref="E34:E42" si="10">C34+D34</f>
        <v>0</v>
      </c>
      <c r="F34" s="107">
        <v>0</v>
      </c>
      <c r="G34" s="107">
        <v>0</v>
      </c>
      <c r="H34" s="107">
        <f t="shared" ref="H34:H42" si="11">E34-F34</f>
        <v>0</v>
      </c>
    </row>
    <row r="35" spans="1:8" ht="12.95" customHeight="1" x14ac:dyDescent="0.2">
      <c r="A35" s="150">
        <v>4200</v>
      </c>
      <c r="B35" s="151" t="s">
        <v>378</v>
      </c>
      <c r="C35" s="107">
        <v>0</v>
      </c>
      <c r="D35" s="107">
        <v>0</v>
      </c>
      <c r="E35" s="107">
        <f t="shared" si="10"/>
        <v>0</v>
      </c>
      <c r="F35" s="107">
        <v>0</v>
      </c>
      <c r="G35" s="107">
        <v>0</v>
      </c>
      <c r="H35" s="107">
        <f t="shared" si="11"/>
        <v>0</v>
      </c>
    </row>
    <row r="36" spans="1:8" ht="12.95" customHeight="1" x14ac:dyDescent="0.2">
      <c r="A36" s="150">
        <v>4300</v>
      </c>
      <c r="B36" s="151" t="s">
        <v>379</v>
      </c>
      <c r="C36" s="107">
        <v>490761</v>
      </c>
      <c r="D36" s="107">
        <v>-80000</v>
      </c>
      <c r="E36" s="107">
        <f t="shared" si="10"/>
        <v>410761</v>
      </c>
      <c r="F36" s="107">
        <v>0</v>
      </c>
      <c r="G36" s="107">
        <v>0</v>
      </c>
      <c r="H36" s="107">
        <f t="shared" si="11"/>
        <v>410761</v>
      </c>
    </row>
    <row r="37" spans="1:8" ht="12.95" customHeight="1" x14ac:dyDescent="0.2">
      <c r="A37" s="150">
        <v>4400</v>
      </c>
      <c r="B37" s="151" t="s">
        <v>380</v>
      </c>
      <c r="C37" s="107">
        <v>918125</v>
      </c>
      <c r="D37" s="107">
        <v>61875000</v>
      </c>
      <c r="E37" s="107">
        <f t="shared" si="10"/>
        <v>62793125</v>
      </c>
      <c r="F37" s="107">
        <v>0</v>
      </c>
      <c r="G37" s="107">
        <v>0</v>
      </c>
      <c r="H37" s="107">
        <f t="shared" si="11"/>
        <v>62793125</v>
      </c>
    </row>
    <row r="38" spans="1:8" ht="12.95" customHeight="1" x14ac:dyDescent="0.2">
      <c r="A38" s="150">
        <v>4500</v>
      </c>
      <c r="B38" s="151" t="s">
        <v>120</v>
      </c>
      <c r="C38" s="107">
        <v>0</v>
      </c>
      <c r="D38" s="107">
        <v>0</v>
      </c>
      <c r="E38" s="107">
        <f t="shared" si="10"/>
        <v>0</v>
      </c>
      <c r="F38" s="107">
        <v>0</v>
      </c>
      <c r="G38" s="107">
        <v>0</v>
      </c>
      <c r="H38" s="107">
        <f t="shared" si="11"/>
        <v>0</v>
      </c>
    </row>
    <row r="39" spans="1:8" ht="12.95" customHeight="1" x14ac:dyDescent="0.2">
      <c r="A39" s="150">
        <v>4600</v>
      </c>
      <c r="B39" s="151" t="s">
        <v>381</v>
      </c>
      <c r="C39" s="107">
        <v>0</v>
      </c>
      <c r="D39" s="107">
        <v>0</v>
      </c>
      <c r="E39" s="107">
        <f t="shared" si="10"/>
        <v>0</v>
      </c>
      <c r="F39" s="107">
        <v>0</v>
      </c>
      <c r="G39" s="107">
        <v>0</v>
      </c>
      <c r="H39" s="107">
        <f t="shared" si="11"/>
        <v>0</v>
      </c>
    </row>
    <row r="40" spans="1:8" ht="12.95" customHeight="1" x14ac:dyDescent="0.2">
      <c r="A40" s="150">
        <v>4700</v>
      </c>
      <c r="B40" s="151" t="s">
        <v>382</v>
      </c>
      <c r="C40" s="107">
        <v>0</v>
      </c>
      <c r="D40" s="107">
        <v>0</v>
      </c>
      <c r="E40" s="107">
        <f t="shared" si="10"/>
        <v>0</v>
      </c>
      <c r="F40" s="107">
        <v>0</v>
      </c>
      <c r="G40" s="107">
        <v>0</v>
      </c>
      <c r="H40" s="107">
        <f t="shared" si="11"/>
        <v>0</v>
      </c>
    </row>
    <row r="41" spans="1:8" ht="12.95" customHeight="1" x14ac:dyDescent="0.2">
      <c r="A41" s="150">
        <v>4800</v>
      </c>
      <c r="B41" s="151" t="s">
        <v>383</v>
      </c>
      <c r="C41" s="107">
        <v>0</v>
      </c>
      <c r="D41" s="107">
        <v>0</v>
      </c>
      <c r="E41" s="107">
        <f t="shared" si="10"/>
        <v>0</v>
      </c>
      <c r="F41" s="107">
        <v>0</v>
      </c>
      <c r="G41" s="107">
        <v>0</v>
      </c>
      <c r="H41" s="107">
        <f t="shared" si="11"/>
        <v>0</v>
      </c>
    </row>
    <row r="42" spans="1:8" ht="12.95" customHeight="1" x14ac:dyDescent="0.2">
      <c r="A42" s="150">
        <v>4900</v>
      </c>
      <c r="B42" s="151" t="s">
        <v>384</v>
      </c>
      <c r="C42" s="107">
        <v>0</v>
      </c>
      <c r="D42" s="107">
        <v>0</v>
      </c>
      <c r="E42" s="107">
        <f t="shared" si="10"/>
        <v>0</v>
      </c>
      <c r="F42" s="107">
        <v>0</v>
      </c>
      <c r="G42" s="107">
        <v>0</v>
      </c>
      <c r="H42" s="107">
        <f t="shared" si="11"/>
        <v>0</v>
      </c>
    </row>
    <row r="43" spans="1:8" ht="12.95" customHeight="1" x14ac:dyDescent="0.25">
      <c r="A43" s="309" t="s">
        <v>385</v>
      </c>
      <c r="B43" s="310"/>
      <c r="C43" s="149">
        <f t="shared" ref="C43:H43" si="12">SUM(C44:C52)</f>
        <v>172056966</v>
      </c>
      <c r="D43" s="149">
        <f t="shared" si="12"/>
        <v>32785449.850000001</v>
      </c>
      <c r="E43" s="149">
        <f t="shared" ref="E43" si="13">D43+C43</f>
        <v>204842415.84999999</v>
      </c>
      <c r="F43" s="149">
        <f t="shared" si="12"/>
        <v>3198201.7</v>
      </c>
      <c r="G43" s="149">
        <f t="shared" si="12"/>
        <v>3198201.7</v>
      </c>
      <c r="H43" s="149">
        <f t="shared" si="12"/>
        <v>201644214.15000001</v>
      </c>
    </row>
    <row r="44" spans="1:8" ht="12.95" customHeight="1" x14ac:dyDescent="0.2">
      <c r="A44" s="150">
        <v>5100</v>
      </c>
      <c r="B44" s="151" t="s">
        <v>386</v>
      </c>
      <c r="C44" s="107">
        <v>58975766</v>
      </c>
      <c r="D44" s="107">
        <v>9800129.8800000008</v>
      </c>
      <c r="E44" s="107">
        <f t="shared" ref="E44:E52" si="14">C44+D44</f>
        <v>68775895.879999995</v>
      </c>
      <c r="F44" s="107">
        <v>758351.66</v>
      </c>
      <c r="G44" s="107">
        <v>758351.66</v>
      </c>
      <c r="H44" s="107">
        <f t="shared" ref="H44:H52" si="15">E44-F44</f>
        <v>68017544.219999999</v>
      </c>
    </row>
    <row r="45" spans="1:8" ht="12.95" customHeight="1" x14ac:dyDescent="0.2">
      <c r="A45" s="150">
        <v>5200</v>
      </c>
      <c r="B45" s="151" t="s">
        <v>387</v>
      </c>
      <c r="C45" s="107">
        <v>0</v>
      </c>
      <c r="D45" s="107">
        <v>457319.92</v>
      </c>
      <c r="E45" s="107">
        <f t="shared" si="14"/>
        <v>457319.92</v>
      </c>
      <c r="F45" s="107">
        <v>0</v>
      </c>
      <c r="G45" s="107">
        <v>0</v>
      </c>
      <c r="H45" s="107">
        <f t="shared" si="15"/>
        <v>457319.92</v>
      </c>
    </row>
    <row r="46" spans="1:8" ht="12.95" customHeight="1" x14ac:dyDescent="0.2">
      <c r="A46" s="150">
        <v>5300</v>
      </c>
      <c r="B46" s="151" t="s">
        <v>388</v>
      </c>
      <c r="C46" s="107">
        <v>113081200</v>
      </c>
      <c r="D46" s="107">
        <v>17522120.600000001</v>
      </c>
      <c r="E46" s="107">
        <f t="shared" si="14"/>
        <v>130603320.59999999</v>
      </c>
      <c r="F46" s="107">
        <v>721520</v>
      </c>
      <c r="G46" s="107">
        <v>721520</v>
      </c>
      <c r="H46" s="107">
        <f t="shared" si="15"/>
        <v>129881800.59999999</v>
      </c>
    </row>
    <row r="47" spans="1:8" ht="12.95" customHeight="1" x14ac:dyDescent="0.2">
      <c r="A47" s="150">
        <v>5400</v>
      </c>
      <c r="B47" s="151" t="s">
        <v>389</v>
      </c>
      <c r="C47" s="107">
        <v>0</v>
      </c>
      <c r="D47" s="107">
        <v>0</v>
      </c>
      <c r="E47" s="107">
        <f t="shared" si="14"/>
        <v>0</v>
      </c>
      <c r="F47" s="107">
        <v>0</v>
      </c>
      <c r="G47" s="107">
        <v>0</v>
      </c>
      <c r="H47" s="107">
        <f t="shared" si="15"/>
        <v>0</v>
      </c>
    </row>
    <row r="48" spans="1:8" ht="12.95" customHeight="1" x14ac:dyDescent="0.2">
      <c r="A48" s="150">
        <v>5500</v>
      </c>
      <c r="B48" s="151" t="s">
        <v>390</v>
      </c>
      <c r="C48" s="107">
        <v>0</v>
      </c>
      <c r="D48" s="107">
        <v>0</v>
      </c>
      <c r="E48" s="107">
        <f t="shared" si="14"/>
        <v>0</v>
      </c>
      <c r="F48" s="107">
        <v>0</v>
      </c>
      <c r="G48" s="107">
        <v>0</v>
      </c>
      <c r="H48" s="107">
        <f t="shared" si="15"/>
        <v>0</v>
      </c>
    </row>
    <row r="49" spans="1:8" ht="12.95" customHeight="1" x14ac:dyDescent="0.2">
      <c r="A49" s="150">
        <v>5600</v>
      </c>
      <c r="B49" s="151" t="s">
        <v>391</v>
      </c>
      <c r="C49" s="107">
        <v>0</v>
      </c>
      <c r="D49" s="107">
        <v>5005879.45</v>
      </c>
      <c r="E49" s="107">
        <f t="shared" si="14"/>
        <v>5005879.45</v>
      </c>
      <c r="F49" s="107">
        <v>1718330.04</v>
      </c>
      <c r="G49" s="107">
        <v>1718330.04</v>
      </c>
      <c r="H49" s="107">
        <f t="shared" si="15"/>
        <v>3287549.41</v>
      </c>
    </row>
    <row r="50" spans="1:8" ht="12.95" customHeight="1" x14ac:dyDescent="0.2">
      <c r="A50" s="150">
        <v>5700</v>
      </c>
      <c r="B50" s="151" t="s">
        <v>392</v>
      </c>
      <c r="C50" s="107">
        <v>0</v>
      </c>
      <c r="D50" s="107">
        <v>0</v>
      </c>
      <c r="E50" s="107">
        <f t="shared" si="14"/>
        <v>0</v>
      </c>
      <c r="F50" s="107">
        <v>0</v>
      </c>
      <c r="G50" s="107">
        <v>0</v>
      </c>
      <c r="H50" s="107">
        <f t="shared" si="15"/>
        <v>0</v>
      </c>
    </row>
    <row r="51" spans="1:8" ht="12.95" customHeight="1" x14ac:dyDescent="0.2">
      <c r="A51" s="150">
        <v>5800</v>
      </c>
      <c r="B51" s="151" t="s">
        <v>393</v>
      </c>
      <c r="C51" s="107">
        <v>0</v>
      </c>
      <c r="D51" s="107">
        <v>0</v>
      </c>
      <c r="E51" s="107">
        <f t="shared" si="14"/>
        <v>0</v>
      </c>
      <c r="F51" s="107">
        <v>0</v>
      </c>
      <c r="G51" s="107">
        <v>0</v>
      </c>
      <c r="H51" s="107">
        <f t="shared" si="15"/>
        <v>0</v>
      </c>
    </row>
    <row r="52" spans="1:8" ht="12.95" customHeight="1" x14ac:dyDescent="0.2">
      <c r="A52" s="150">
        <v>5900</v>
      </c>
      <c r="B52" s="151" t="s">
        <v>394</v>
      </c>
      <c r="C52" s="107">
        <v>0</v>
      </c>
      <c r="D52" s="107">
        <v>0</v>
      </c>
      <c r="E52" s="107">
        <f t="shared" si="14"/>
        <v>0</v>
      </c>
      <c r="F52" s="107">
        <v>0</v>
      </c>
      <c r="G52" s="107">
        <v>0</v>
      </c>
      <c r="H52" s="107">
        <f t="shared" si="15"/>
        <v>0</v>
      </c>
    </row>
    <row r="53" spans="1:8" ht="12.95" customHeight="1" x14ac:dyDescent="0.25">
      <c r="A53" s="309" t="s">
        <v>395</v>
      </c>
      <c r="B53" s="310"/>
      <c r="C53" s="149">
        <f t="shared" ref="C53:H53" si="16">SUM(C54:C56)</f>
        <v>60350000</v>
      </c>
      <c r="D53" s="149">
        <f t="shared" si="16"/>
        <v>325264133.47000003</v>
      </c>
      <c r="E53" s="149">
        <f>D53+C53</f>
        <v>385614133.47000003</v>
      </c>
      <c r="F53" s="149">
        <f t="shared" si="16"/>
        <v>20182462.800000001</v>
      </c>
      <c r="G53" s="149">
        <f t="shared" si="16"/>
        <v>20182462.800000001</v>
      </c>
      <c r="H53" s="149">
        <f t="shared" si="16"/>
        <v>365431670.67000002</v>
      </c>
    </row>
    <row r="54" spans="1:8" ht="12.95" customHeight="1" x14ac:dyDescent="0.2">
      <c r="A54" s="150">
        <v>6100</v>
      </c>
      <c r="B54" s="151" t="s">
        <v>396</v>
      </c>
      <c r="C54" s="107">
        <v>0</v>
      </c>
      <c r="D54" s="107">
        <v>0</v>
      </c>
      <c r="E54" s="107">
        <f>C54+D54</f>
        <v>0</v>
      </c>
      <c r="F54" s="107">
        <v>0</v>
      </c>
      <c r="G54" s="107">
        <v>0</v>
      </c>
      <c r="H54" s="107">
        <f>E54-F54</f>
        <v>0</v>
      </c>
    </row>
    <row r="55" spans="1:8" ht="12.95" customHeight="1" x14ac:dyDescent="0.2">
      <c r="A55" s="150">
        <v>6200</v>
      </c>
      <c r="B55" s="151" t="s">
        <v>397</v>
      </c>
      <c r="C55" s="107">
        <v>60350000</v>
      </c>
      <c r="D55" s="107">
        <v>325264133.47000003</v>
      </c>
      <c r="E55" s="107">
        <f t="shared" ref="E55" si="17">C55+D55</f>
        <v>385614133.47000003</v>
      </c>
      <c r="F55" s="107">
        <v>20182462.800000001</v>
      </c>
      <c r="G55" s="107">
        <v>20182462.800000001</v>
      </c>
      <c r="H55" s="107">
        <f t="shared" ref="H55" si="18">E55-F55</f>
        <v>365431670.67000002</v>
      </c>
    </row>
    <row r="56" spans="1:8" ht="12.95" customHeight="1" x14ac:dyDescent="0.2">
      <c r="A56" s="150">
        <v>6300</v>
      </c>
      <c r="B56" s="151" t="s">
        <v>398</v>
      </c>
      <c r="C56" s="107">
        <v>0</v>
      </c>
      <c r="D56" s="107">
        <v>0</v>
      </c>
      <c r="E56" s="107">
        <f>C56+D56</f>
        <v>0</v>
      </c>
      <c r="F56" s="107">
        <v>0</v>
      </c>
      <c r="G56" s="107">
        <v>0</v>
      </c>
      <c r="H56" s="107">
        <f>E56-F56</f>
        <v>0</v>
      </c>
    </row>
    <row r="57" spans="1:8" ht="12.95" customHeight="1" x14ac:dyDescent="0.25">
      <c r="A57" s="309" t="s">
        <v>399</v>
      </c>
      <c r="B57" s="310"/>
      <c r="C57" s="149">
        <f t="shared" ref="C57:H57" si="19">SUM(C58:C64)</f>
        <v>78706855</v>
      </c>
      <c r="D57" s="149">
        <f t="shared" si="19"/>
        <v>0</v>
      </c>
      <c r="E57" s="149">
        <f t="shared" ref="E57:E63" si="20">D57+C57</f>
        <v>78706855</v>
      </c>
      <c r="F57" s="149">
        <f t="shared" si="19"/>
        <v>0</v>
      </c>
      <c r="G57" s="149">
        <f t="shared" si="19"/>
        <v>0</v>
      </c>
      <c r="H57" s="149">
        <f t="shared" si="19"/>
        <v>78706855</v>
      </c>
    </row>
    <row r="58" spans="1:8" ht="12.95" customHeight="1" x14ac:dyDescent="0.25">
      <c r="A58" s="150">
        <v>7100</v>
      </c>
      <c r="B58" s="151" t="s">
        <v>400</v>
      </c>
      <c r="C58" s="152">
        <v>0</v>
      </c>
      <c r="D58" s="152">
        <v>0</v>
      </c>
      <c r="E58" s="153">
        <f t="shared" si="20"/>
        <v>0</v>
      </c>
      <c r="F58" s="152">
        <v>0</v>
      </c>
      <c r="G58" s="152">
        <v>0</v>
      </c>
      <c r="H58" s="153">
        <f t="shared" ref="H58:H64" si="21">E58-F58</f>
        <v>0</v>
      </c>
    </row>
    <row r="59" spans="1:8" ht="12.95" customHeight="1" x14ac:dyDescent="0.25">
      <c r="A59" s="150">
        <v>7200</v>
      </c>
      <c r="B59" s="151" t="s">
        <v>401</v>
      </c>
      <c r="C59" s="152">
        <v>0</v>
      </c>
      <c r="D59" s="152">
        <v>0</v>
      </c>
      <c r="E59" s="153">
        <f t="shared" si="20"/>
        <v>0</v>
      </c>
      <c r="F59" s="152">
        <v>0</v>
      </c>
      <c r="G59" s="152">
        <v>0</v>
      </c>
      <c r="H59" s="153">
        <f t="shared" si="21"/>
        <v>0</v>
      </c>
    </row>
    <row r="60" spans="1:8" ht="12.95" customHeight="1" x14ac:dyDescent="0.25">
      <c r="A60" s="150">
        <v>7300</v>
      </c>
      <c r="B60" s="151" t="s">
        <v>402</v>
      </c>
      <c r="C60" s="152">
        <v>0</v>
      </c>
      <c r="D60" s="152">
        <v>0</v>
      </c>
      <c r="E60" s="153">
        <f t="shared" si="20"/>
        <v>0</v>
      </c>
      <c r="F60" s="152">
        <v>0</v>
      </c>
      <c r="G60" s="152">
        <v>0</v>
      </c>
      <c r="H60" s="153">
        <f t="shared" si="21"/>
        <v>0</v>
      </c>
    </row>
    <row r="61" spans="1:8" ht="12.95" customHeight="1" x14ac:dyDescent="0.25">
      <c r="A61" s="150">
        <v>7400</v>
      </c>
      <c r="B61" s="151" t="s">
        <v>403</v>
      </c>
      <c r="C61" s="152">
        <v>0</v>
      </c>
      <c r="D61" s="152">
        <v>0</v>
      </c>
      <c r="E61" s="153">
        <f t="shared" si="20"/>
        <v>0</v>
      </c>
      <c r="F61" s="152">
        <v>0</v>
      </c>
      <c r="G61" s="152">
        <v>0</v>
      </c>
      <c r="H61" s="153">
        <f t="shared" si="21"/>
        <v>0</v>
      </c>
    </row>
    <row r="62" spans="1:8" ht="12.95" customHeight="1" x14ac:dyDescent="0.25">
      <c r="A62" s="150">
        <v>7500</v>
      </c>
      <c r="B62" s="151" t="s">
        <v>404</v>
      </c>
      <c r="C62" s="152">
        <v>0</v>
      </c>
      <c r="D62" s="152">
        <v>0</v>
      </c>
      <c r="E62" s="153">
        <f t="shared" si="20"/>
        <v>0</v>
      </c>
      <c r="F62" s="152">
        <v>0</v>
      </c>
      <c r="G62" s="152">
        <v>0</v>
      </c>
      <c r="H62" s="153">
        <f t="shared" si="21"/>
        <v>0</v>
      </c>
    </row>
    <row r="63" spans="1:8" ht="12.95" customHeight="1" x14ac:dyDescent="0.25">
      <c r="A63" s="150">
        <v>7600</v>
      </c>
      <c r="B63" s="151" t="s">
        <v>405</v>
      </c>
      <c r="C63" s="152">
        <v>0</v>
      </c>
      <c r="D63" s="152">
        <v>0</v>
      </c>
      <c r="E63" s="153">
        <f t="shared" si="20"/>
        <v>0</v>
      </c>
      <c r="F63" s="152">
        <v>0</v>
      </c>
      <c r="G63" s="152">
        <v>0</v>
      </c>
      <c r="H63" s="153">
        <f t="shared" si="21"/>
        <v>0</v>
      </c>
    </row>
    <row r="64" spans="1:8" ht="12.95" customHeight="1" x14ac:dyDescent="0.2">
      <c r="A64" s="150">
        <v>7900</v>
      </c>
      <c r="B64" s="151" t="s">
        <v>406</v>
      </c>
      <c r="C64" s="107">
        <v>78706855</v>
      </c>
      <c r="D64" s="107">
        <v>0</v>
      </c>
      <c r="E64" s="107">
        <f>C64+D64</f>
        <v>78706855</v>
      </c>
      <c r="F64" s="107">
        <v>0</v>
      </c>
      <c r="G64" s="107">
        <v>0</v>
      </c>
      <c r="H64" s="107">
        <f t="shared" si="21"/>
        <v>78706855</v>
      </c>
    </row>
    <row r="65" spans="1:8" ht="12.95" customHeight="1" x14ac:dyDescent="0.25">
      <c r="A65" s="309" t="s">
        <v>407</v>
      </c>
      <c r="B65" s="310"/>
      <c r="C65" s="149">
        <f t="shared" ref="C65:H65" si="22">SUM(C66:C68)</f>
        <v>0</v>
      </c>
      <c r="D65" s="149">
        <f t="shared" si="22"/>
        <v>0</v>
      </c>
      <c r="E65" s="153">
        <f t="shared" ref="E65:E77" si="23">D65+C65</f>
        <v>0</v>
      </c>
      <c r="F65" s="149">
        <f t="shared" si="22"/>
        <v>0</v>
      </c>
      <c r="G65" s="149">
        <f t="shared" si="22"/>
        <v>0</v>
      </c>
      <c r="H65" s="149">
        <f t="shared" si="22"/>
        <v>0</v>
      </c>
    </row>
    <row r="66" spans="1:8" ht="12.95" customHeight="1" x14ac:dyDescent="0.25">
      <c r="A66" s="150">
        <v>8100</v>
      </c>
      <c r="B66" s="151" t="s">
        <v>140</v>
      </c>
      <c r="C66" s="152">
        <v>0</v>
      </c>
      <c r="D66" s="152">
        <v>0</v>
      </c>
      <c r="E66" s="153">
        <f t="shared" si="23"/>
        <v>0</v>
      </c>
      <c r="F66" s="152">
        <v>0</v>
      </c>
      <c r="G66" s="152">
        <v>0</v>
      </c>
      <c r="H66" s="153">
        <f>E66-F66</f>
        <v>0</v>
      </c>
    </row>
    <row r="67" spans="1:8" ht="12.95" customHeight="1" x14ac:dyDescent="0.25">
      <c r="A67" s="150">
        <v>8300</v>
      </c>
      <c r="B67" s="151" t="s">
        <v>408</v>
      </c>
      <c r="C67" s="152">
        <v>0</v>
      </c>
      <c r="D67" s="152">
        <v>0</v>
      </c>
      <c r="E67" s="153">
        <f t="shared" si="23"/>
        <v>0</v>
      </c>
      <c r="F67" s="152">
        <v>0</v>
      </c>
      <c r="G67" s="152">
        <v>0</v>
      </c>
      <c r="H67" s="153">
        <f>E67-F67</f>
        <v>0</v>
      </c>
    </row>
    <row r="68" spans="1:8" ht="12.95" customHeight="1" x14ac:dyDescent="0.25">
      <c r="A68" s="150">
        <v>8500</v>
      </c>
      <c r="B68" s="151" t="s">
        <v>409</v>
      </c>
      <c r="C68" s="152">
        <v>0</v>
      </c>
      <c r="D68" s="152">
        <v>0</v>
      </c>
      <c r="E68" s="153">
        <f t="shared" si="23"/>
        <v>0</v>
      </c>
      <c r="F68" s="152">
        <v>0</v>
      </c>
      <c r="G68" s="152">
        <v>0</v>
      </c>
      <c r="H68" s="153">
        <f>E68-F68</f>
        <v>0</v>
      </c>
    </row>
    <row r="69" spans="1:8" ht="12.95" customHeight="1" x14ac:dyDescent="0.25">
      <c r="A69" s="309" t="s">
        <v>410</v>
      </c>
      <c r="B69" s="310"/>
      <c r="C69" s="149">
        <f t="shared" ref="C69:H69" si="24">SUM(C70:C76)</f>
        <v>0</v>
      </c>
      <c r="D69" s="149">
        <f t="shared" si="24"/>
        <v>0</v>
      </c>
      <c r="E69" s="153">
        <f t="shared" si="23"/>
        <v>0</v>
      </c>
      <c r="F69" s="149">
        <f t="shared" si="24"/>
        <v>0</v>
      </c>
      <c r="G69" s="149">
        <f t="shared" si="24"/>
        <v>0</v>
      </c>
      <c r="H69" s="149">
        <f t="shared" si="24"/>
        <v>0</v>
      </c>
    </row>
    <row r="70" spans="1:8" ht="12.95" customHeight="1" x14ac:dyDescent="0.25">
      <c r="A70" s="150">
        <v>9100</v>
      </c>
      <c r="B70" s="151" t="s">
        <v>411</v>
      </c>
      <c r="C70" s="152">
        <v>0</v>
      </c>
      <c r="D70" s="152">
        <v>0</v>
      </c>
      <c r="E70" s="153">
        <f t="shared" si="23"/>
        <v>0</v>
      </c>
      <c r="F70" s="152">
        <v>0</v>
      </c>
      <c r="G70" s="152">
        <v>0</v>
      </c>
      <c r="H70" s="153">
        <f t="shared" ref="H70:H76" si="25">E70-F70</f>
        <v>0</v>
      </c>
    </row>
    <row r="71" spans="1:8" ht="12.95" customHeight="1" x14ac:dyDescent="0.25">
      <c r="A71" s="150">
        <v>9200</v>
      </c>
      <c r="B71" s="151" t="s">
        <v>412</v>
      </c>
      <c r="C71" s="152">
        <v>0</v>
      </c>
      <c r="D71" s="152">
        <v>0</v>
      </c>
      <c r="E71" s="153">
        <f t="shared" si="23"/>
        <v>0</v>
      </c>
      <c r="F71" s="152">
        <v>0</v>
      </c>
      <c r="G71" s="152">
        <v>0</v>
      </c>
      <c r="H71" s="153">
        <f t="shared" si="25"/>
        <v>0</v>
      </c>
    </row>
    <row r="72" spans="1:8" ht="12.95" customHeight="1" x14ac:dyDescent="0.25">
      <c r="A72" s="150">
        <v>9300</v>
      </c>
      <c r="B72" s="151" t="s">
        <v>413</v>
      </c>
      <c r="C72" s="152">
        <v>0</v>
      </c>
      <c r="D72" s="152">
        <v>0</v>
      </c>
      <c r="E72" s="153">
        <f t="shared" si="23"/>
        <v>0</v>
      </c>
      <c r="F72" s="152">
        <v>0</v>
      </c>
      <c r="G72" s="152">
        <v>0</v>
      </c>
      <c r="H72" s="153">
        <f t="shared" si="25"/>
        <v>0</v>
      </c>
    </row>
    <row r="73" spans="1:8" ht="12.95" customHeight="1" x14ac:dyDescent="0.25">
      <c r="A73" s="150">
        <v>9400</v>
      </c>
      <c r="B73" s="151" t="s">
        <v>414</v>
      </c>
      <c r="C73" s="152">
        <v>0</v>
      </c>
      <c r="D73" s="152">
        <v>0</v>
      </c>
      <c r="E73" s="153">
        <f t="shared" si="23"/>
        <v>0</v>
      </c>
      <c r="F73" s="152">
        <v>0</v>
      </c>
      <c r="G73" s="152">
        <v>0</v>
      </c>
      <c r="H73" s="153">
        <f t="shared" si="25"/>
        <v>0</v>
      </c>
    </row>
    <row r="74" spans="1:8" ht="12.95" customHeight="1" x14ac:dyDescent="0.25">
      <c r="A74" s="150">
        <v>9500</v>
      </c>
      <c r="B74" s="151" t="s">
        <v>415</v>
      </c>
      <c r="C74" s="152">
        <v>0</v>
      </c>
      <c r="D74" s="152">
        <v>0</v>
      </c>
      <c r="E74" s="153">
        <f t="shared" si="23"/>
        <v>0</v>
      </c>
      <c r="F74" s="152">
        <v>0</v>
      </c>
      <c r="G74" s="152">
        <v>0</v>
      </c>
      <c r="H74" s="153">
        <f t="shared" si="25"/>
        <v>0</v>
      </c>
    </row>
    <row r="75" spans="1:8" ht="12.95" customHeight="1" x14ac:dyDescent="0.25">
      <c r="A75" s="150">
        <v>9600</v>
      </c>
      <c r="B75" s="151" t="s">
        <v>416</v>
      </c>
      <c r="C75" s="152">
        <v>0</v>
      </c>
      <c r="D75" s="152">
        <v>0</v>
      </c>
      <c r="E75" s="153">
        <f t="shared" si="23"/>
        <v>0</v>
      </c>
      <c r="F75" s="152">
        <v>0</v>
      </c>
      <c r="G75" s="152">
        <v>0</v>
      </c>
      <c r="H75" s="153">
        <f t="shared" si="25"/>
        <v>0</v>
      </c>
    </row>
    <row r="76" spans="1:8" ht="12.95" customHeight="1" x14ac:dyDescent="0.25">
      <c r="A76" s="150">
        <v>9900</v>
      </c>
      <c r="B76" s="151" t="s">
        <v>417</v>
      </c>
      <c r="C76" s="152">
        <v>0</v>
      </c>
      <c r="D76" s="152">
        <v>0</v>
      </c>
      <c r="E76" s="153">
        <f t="shared" si="23"/>
        <v>0</v>
      </c>
      <c r="F76" s="152">
        <v>0</v>
      </c>
      <c r="G76" s="152">
        <v>0</v>
      </c>
      <c r="H76" s="153">
        <f t="shared" si="25"/>
        <v>0</v>
      </c>
    </row>
    <row r="77" spans="1:8" ht="18.75" customHeight="1" x14ac:dyDescent="0.25">
      <c r="A77" s="154"/>
      <c r="B77" s="155" t="s">
        <v>329</v>
      </c>
      <c r="C77" s="156">
        <f t="shared" ref="C77:H77" si="26">C5+C13+C23+C33+C43+C53+C57+C65+C69</f>
        <v>15613367493.969999</v>
      </c>
      <c r="D77" s="156">
        <f t="shared" si="26"/>
        <v>623235395.08000004</v>
      </c>
      <c r="E77" s="156">
        <f t="shared" si="23"/>
        <v>16236602889.049999</v>
      </c>
      <c r="F77" s="156">
        <f t="shared" si="26"/>
        <v>2839341756.52</v>
      </c>
      <c r="G77" s="156">
        <f t="shared" si="26"/>
        <v>2839341756.52</v>
      </c>
      <c r="H77" s="156">
        <f t="shared" si="26"/>
        <v>13397261132.530001</v>
      </c>
    </row>
    <row r="78" spans="1:8" x14ac:dyDescent="0.2">
      <c r="A78" s="157" t="s">
        <v>250</v>
      </c>
      <c r="C78" s="158"/>
      <c r="D78" s="158"/>
      <c r="E78" s="158"/>
      <c r="F78" s="158"/>
      <c r="G78" s="158"/>
      <c r="H78" s="158"/>
    </row>
  </sheetData>
  <mergeCells count="13">
    <mergeCell ref="A13:B13"/>
    <mergeCell ref="A1:H1"/>
    <mergeCell ref="A2:B4"/>
    <mergeCell ref="C2:G2"/>
    <mergeCell ref="H2:H3"/>
    <mergeCell ref="A5:B5"/>
    <mergeCell ref="A69:B69"/>
    <mergeCell ref="A23:B23"/>
    <mergeCell ref="A33:B33"/>
    <mergeCell ref="A43:B43"/>
    <mergeCell ref="A53:B53"/>
    <mergeCell ref="A57:B57"/>
    <mergeCell ref="A65:B65"/>
  </mergeCells>
  <printOptions horizontalCentered="1"/>
  <pageMargins left="0.78740157480314965" right="0.59055118110236227" top="0.78740157480314965" bottom="0.78740157480314965" header="0.31496062992125984" footer="0.31496062992125984"/>
  <pageSetup scale="66"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1657C-1C07-4B3C-A0A0-99B2C70C5A7A}">
  <sheetPr>
    <tabColor theme="4" tint="-0.249977111117893"/>
    <pageSetUpPr fitToPage="1"/>
  </sheetPr>
  <dimension ref="A1:H40"/>
  <sheetViews>
    <sheetView showGridLines="0" zoomScale="90" zoomScaleNormal="90" workbookViewId="0">
      <selection activeCell="D19" sqref="D19"/>
    </sheetView>
  </sheetViews>
  <sheetFormatPr baseColWidth="10" defaultColWidth="10.28515625" defaultRowHeight="12" x14ac:dyDescent="0.25"/>
  <cols>
    <col min="1" max="1" width="4.5703125" style="170" customWidth="1"/>
    <col min="2" max="2" width="62.28515625" style="146" customWidth="1"/>
    <col min="3" max="3" width="18.5703125" style="146" bestFit="1" customWidth="1"/>
    <col min="4" max="4" width="15.42578125" style="146" customWidth="1"/>
    <col min="5" max="5" width="18.5703125" style="146" bestFit="1" customWidth="1"/>
    <col min="6" max="6" width="18.28515625" style="146" bestFit="1" customWidth="1"/>
    <col min="7" max="8" width="18.5703125" style="146" bestFit="1" customWidth="1"/>
    <col min="9" max="16384" width="10.28515625" style="146"/>
  </cols>
  <sheetData>
    <row r="1" spans="1:8" ht="58.5" customHeight="1" x14ac:dyDescent="0.25">
      <c r="A1" s="324" t="s">
        <v>418</v>
      </c>
      <c r="B1" s="325"/>
      <c r="C1" s="325"/>
      <c r="D1" s="325"/>
      <c r="E1" s="325"/>
      <c r="F1" s="325"/>
      <c r="G1" s="325"/>
      <c r="H1" s="326"/>
    </row>
    <row r="2" spans="1:8" ht="12.75" x14ac:dyDescent="0.25">
      <c r="A2" s="327" t="s">
        <v>6</v>
      </c>
      <c r="B2" s="328"/>
      <c r="C2" s="324" t="s">
        <v>331</v>
      </c>
      <c r="D2" s="325"/>
      <c r="E2" s="325"/>
      <c r="F2" s="325"/>
      <c r="G2" s="326"/>
      <c r="H2" s="333" t="s">
        <v>255</v>
      </c>
    </row>
    <row r="3" spans="1:8" ht="30" customHeight="1" x14ac:dyDescent="0.25">
      <c r="A3" s="329"/>
      <c r="B3" s="330"/>
      <c r="C3" s="159" t="s">
        <v>256</v>
      </c>
      <c r="D3" s="159" t="s">
        <v>10</v>
      </c>
      <c r="E3" s="159" t="s">
        <v>11</v>
      </c>
      <c r="F3" s="159" t="s">
        <v>12</v>
      </c>
      <c r="G3" s="159" t="s">
        <v>257</v>
      </c>
      <c r="H3" s="334"/>
    </row>
    <row r="4" spans="1:8" ht="12.75" x14ac:dyDescent="0.25">
      <c r="A4" s="331"/>
      <c r="B4" s="332"/>
      <c r="C4" s="160">
        <v>1</v>
      </c>
      <c r="D4" s="160">
        <v>2</v>
      </c>
      <c r="E4" s="160" t="s">
        <v>258</v>
      </c>
      <c r="F4" s="160">
        <v>4</v>
      </c>
      <c r="G4" s="160">
        <v>5</v>
      </c>
      <c r="H4" s="160" t="s">
        <v>259</v>
      </c>
    </row>
    <row r="5" spans="1:8" s="162" customFormat="1" ht="12.95" customHeight="1" x14ac:dyDescent="0.25">
      <c r="A5" s="322" t="s">
        <v>419</v>
      </c>
      <c r="B5" s="323"/>
      <c r="C5" s="161">
        <f>SUM(C6:C13)</f>
        <v>0</v>
      </c>
      <c r="D5" s="161">
        <f>SUM(D6:D13)</f>
        <v>0</v>
      </c>
      <c r="E5" s="161">
        <f>+C5+D5</f>
        <v>0</v>
      </c>
      <c r="F5" s="161">
        <f>SUM(F6:F13)</f>
        <v>0</v>
      </c>
      <c r="G5" s="161">
        <f>SUM(G6:G13)</f>
        <v>0</v>
      </c>
      <c r="H5" s="161">
        <f>E5-F5</f>
        <v>0</v>
      </c>
    </row>
    <row r="6" spans="1:8" ht="12.95" customHeight="1" x14ac:dyDescent="0.25">
      <c r="A6" s="163">
        <v>11</v>
      </c>
      <c r="B6" s="164" t="s">
        <v>420</v>
      </c>
      <c r="C6" s="165">
        <v>0</v>
      </c>
      <c r="D6" s="165">
        <v>0</v>
      </c>
      <c r="E6" s="165">
        <v>0</v>
      </c>
      <c r="F6" s="165">
        <v>0</v>
      </c>
      <c r="G6" s="165">
        <v>0</v>
      </c>
      <c r="H6" s="165">
        <f t="shared" ref="H6:H36" si="0">+E6-F6</f>
        <v>0</v>
      </c>
    </row>
    <row r="7" spans="1:8" ht="12.95" customHeight="1" x14ac:dyDescent="0.25">
      <c r="A7" s="163">
        <v>12</v>
      </c>
      <c r="B7" s="164" t="s">
        <v>421</v>
      </c>
      <c r="C7" s="165">
        <v>0</v>
      </c>
      <c r="D7" s="165">
        <v>0</v>
      </c>
      <c r="E7" s="165">
        <v>0</v>
      </c>
      <c r="F7" s="165">
        <v>0</v>
      </c>
      <c r="G7" s="165">
        <v>0</v>
      </c>
      <c r="H7" s="165">
        <f t="shared" si="0"/>
        <v>0</v>
      </c>
    </row>
    <row r="8" spans="1:8" ht="12.95" customHeight="1" x14ac:dyDescent="0.25">
      <c r="A8" s="163">
        <v>13</v>
      </c>
      <c r="B8" s="164" t="s">
        <v>422</v>
      </c>
      <c r="C8" s="165">
        <v>0</v>
      </c>
      <c r="D8" s="165">
        <v>0</v>
      </c>
      <c r="E8" s="165">
        <v>0</v>
      </c>
      <c r="F8" s="165">
        <v>0</v>
      </c>
      <c r="G8" s="165">
        <v>0</v>
      </c>
      <c r="H8" s="165">
        <f t="shared" si="0"/>
        <v>0</v>
      </c>
    </row>
    <row r="9" spans="1:8" ht="12.95" customHeight="1" x14ac:dyDescent="0.25">
      <c r="A9" s="163">
        <v>14</v>
      </c>
      <c r="B9" s="164" t="s">
        <v>423</v>
      </c>
      <c r="C9" s="166">
        <v>0</v>
      </c>
      <c r="D9" s="166">
        <v>0</v>
      </c>
      <c r="E9" s="165">
        <v>0</v>
      </c>
      <c r="F9" s="166">
        <v>0</v>
      </c>
      <c r="G9" s="166">
        <v>0</v>
      </c>
      <c r="H9" s="165">
        <f t="shared" si="0"/>
        <v>0</v>
      </c>
    </row>
    <row r="10" spans="1:8" ht="12.95" customHeight="1" x14ac:dyDescent="0.25">
      <c r="A10" s="163">
        <v>15</v>
      </c>
      <c r="B10" s="164" t="s">
        <v>424</v>
      </c>
      <c r="C10" s="165">
        <v>0</v>
      </c>
      <c r="D10" s="165">
        <v>0</v>
      </c>
      <c r="E10" s="165">
        <v>0</v>
      </c>
      <c r="F10" s="165">
        <v>0</v>
      </c>
      <c r="G10" s="165">
        <v>0</v>
      </c>
      <c r="H10" s="165">
        <f t="shared" si="0"/>
        <v>0</v>
      </c>
    </row>
    <row r="11" spans="1:8" ht="12.95" customHeight="1" x14ac:dyDescent="0.25">
      <c r="A11" s="163">
        <v>16</v>
      </c>
      <c r="B11" s="164" t="s">
        <v>425</v>
      </c>
      <c r="C11" s="166">
        <v>0</v>
      </c>
      <c r="D11" s="166">
        <v>0</v>
      </c>
      <c r="E11" s="165">
        <v>0</v>
      </c>
      <c r="F11" s="166">
        <v>0</v>
      </c>
      <c r="G11" s="166">
        <v>0</v>
      </c>
      <c r="H11" s="165">
        <f t="shared" si="0"/>
        <v>0</v>
      </c>
    </row>
    <row r="12" spans="1:8" ht="12.95" customHeight="1" x14ac:dyDescent="0.25">
      <c r="A12" s="163">
        <v>17</v>
      </c>
      <c r="B12" s="164" t="s">
        <v>426</v>
      </c>
      <c r="C12" s="165">
        <v>0</v>
      </c>
      <c r="D12" s="165">
        <v>0</v>
      </c>
      <c r="E12" s="165">
        <v>0</v>
      </c>
      <c r="F12" s="165">
        <v>0</v>
      </c>
      <c r="G12" s="165">
        <v>0</v>
      </c>
      <c r="H12" s="165">
        <f t="shared" si="0"/>
        <v>0</v>
      </c>
    </row>
    <row r="13" spans="1:8" ht="12.95" customHeight="1" x14ac:dyDescent="0.25">
      <c r="A13" s="163">
        <v>18</v>
      </c>
      <c r="B13" s="164" t="s">
        <v>375</v>
      </c>
      <c r="C13" s="165">
        <v>0</v>
      </c>
      <c r="D13" s="165">
        <v>0</v>
      </c>
      <c r="E13" s="165">
        <v>0</v>
      </c>
      <c r="F13" s="165">
        <v>0</v>
      </c>
      <c r="G13" s="165">
        <v>0</v>
      </c>
      <c r="H13" s="165">
        <f t="shared" si="0"/>
        <v>0</v>
      </c>
    </row>
    <row r="14" spans="1:8" s="162" customFormat="1" ht="12.95" customHeight="1" x14ac:dyDescent="0.25">
      <c r="A14" s="322" t="s">
        <v>427</v>
      </c>
      <c r="B14" s="323"/>
      <c r="C14" s="161">
        <f>SUM(C15:C21)</f>
        <v>15613367493.969999</v>
      </c>
      <c r="D14" s="161">
        <f>SUM(D15:D21)</f>
        <v>623235395.08000004</v>
      </c>
      <c r="E14" s="161">
        <f>+C14+D14</f>
        <v>16236602889.049999</v>
      </c>
      <c r="F14" s="161">
        <f>SUM(F15:F21)</f>
        <v>2839341756.52</v>
      </c>
      <c r="G14" s="161">
        <f>SUM(G15:G21)</f>
        <v>2839341756.52</v>
      </c>
      <c r="H14" s="161">
        <f t="shared" si="0"/>
        <v>13397261132.529999</v>
      </c>
    </row>
    <row r="15" spans="1:8" ht="12.95" customHeight="1" x14ac:dyDescent="0.25">
      <c r="A15" s="163">
        <v>21</v>
      </c>
      <c r="B15" s="164" t="s">
        <v>428</v>
      </c>
      <c r="C15" s="165">
        <v>0</v>
      </c>
      <c r="D15" s="165">
        <v>0</v>
      </c>
      <c r="E15" s="165">
        <v>0</v>
      </c>
      <c r="F15" s="165">
        <v>0</v>
      </c>
      <c r="G15" s="165">
        <v>0</v>
      </c>
      <c r="H15" s="165">
        <f t="shared" si="0"/>
        <v>0</v>
      </c>
    </row>
    <row r="16" spans="1:8" ht="12.95" customHeight="1" x14ac:dyDescent="0.25">
      <c r="A16" s="163">
        <v>22</v>
      </c>
      <c r="B16" s="164" t="s">
        <v>429</v>
      </c>
      <c r="C16" s="165">
        <v>0</v>
      </c>
      <c r="D16" s="165">
        <v>0</v>
      </c>
      <c r="E16" s="165">
        <v>0</v>
      </c>
      <c r="F16" s="165">
        <v>0</v>
      </c>
      <c r="G16" s="165">
        <v>0</v>
      </c>
      <c r="H16" s="165">
        <f t="shared" si="0"/>
        <v>0</v>
      </c>
    </row>
    <row r="17" spans="1:8" ht="12.95" customHeight="1" x14ac:dyDescent="0.2">
      <c r="A17" s="163">
        <v>23</v>
      </c>
      <c r="B17" s="164" t="s">
        <v>430</v>
      </c>
      <c r="C17" s="107">
        <v>15613367493.969999</v>
      </c>
      <c r="D17" s="107">
        <v>623235395.08000004</v>
      </c>
      <c r="E17" s="107">
        <f t="shared" ref="E17" si="1">C17+D17</f>
        <v>16236602889.049999</v>
      </c>
      <c r="F17" s="107">
        <v>2839341756.52</v>
      </c>
      <c r="G17" s="107">
        <v>2839341756.52</v>
      </c>
      <c r="H17" s="107">
        <f t="shared" ref="H17" si="2">E17-F17</f>
        <v>13397261132.529999</v>
      </c>
    </row>
    <row r="18" spans="1:8" ht="12.95" customHeight="1" x14ac:dyDescent="0.25">
      <c r="A18" s="163">
        <v>24</v>
      </c>
      <c r="B18" s="164" t="s">
        <v>431</v>
      </c>
      <c r="C18" s="165">
        <v>0</v>
      </c>
      <c r="D18" s="165">
        <v>0</v>
      </c>
      <c r="E18" s="165">
        <v>0</v>
      </c>
      <c r="F18" s="165">
        <v>0</v>
      </c>
      <c r="G18" s="165">
        <v>0</v>
      </c>
      <c r="H18" s="165">
        <f t="shared" si="0"/>
        <v>0</v>
      </c>
    </row>
    <row r="19" spans="1:8" ht="12.95" customHeight="1" x14ac:dyDescent="0.25">
      <c r="A19" s="163">
        <v>25</v>
      </c>
      <c r="B19" s="164" t="s">
        <v>432</v>
      </c>
      <c r="C19" s="165">
        <v>0</v>
      </c>
      <c r="D19" s="165">
        <v>0</v>
      </c>
      <c r="E19" s="165">
        <v>0</v>
      </c>
      <c r="F19" s="165">
        <v>0</v>
      </c>
      <c r="G19" s="165">
        <v>0</v>
      </c>
      <c r="H19" s="165">
        <f t="shared" si="0"/>
        <v>0</v>
      </c>
    </row>
    <row r="20" spans="1:8" ht="12.95" customHeight="1" x14ac:dyDescent="0.25">
      <c r="A20" s="163">
        <v>26</v>
      </c>
      <c r="B20" s="164" t="s">
        <v>433</v>
      </c>
      <c r="C20" s="165">
        <v>0</v>
      </c>
      <c r="D20" s="165">
        <v>0</v>
      </c>
      <c r="E20" s="165">
        <v>0</v>
      </c>
      <c r="F20" s="165">
        <v>0</v>
      </c>
      <c r="G20" s="165">
        <v>0</v>
      </c>
      <c r="H20" s="165">
        <f t="shared" si="0"/>
        <v>0</v>
      </c>
    </row>
    <row r="21" spans="1:8" ht="12.95" customHeight="1" x14ac:dyDescent="0.25">
      <c r="A21" s="163">
        <v>27</v>
      </c>
      <c r="B21" s="164" t="s">
        <v>434</v>
      </c>
      <c r="C21" s="165">
        <v>0</v>
      </c>
      <c r="D21" s="165">
        <v>0</v>
      </c>
      <c r="E21" s="165">
        <v>0</v>
      </c>
      <c r="F21" s="165">
        <v>0</v>
      </c>
      <c r="G21" s="165">
        <v>0</v>
      </c>
      <c r="H21" s="165">
        <f t="shared" si="0"/>
        <v>0</v>
      </c>
    </row>
    <row r="22" spans="1:8" s="162" customFormat="1" ht="12.95" customHeight="1" x14ac:dyDescent="0.25">
      <c r="A22" s="322" t="s">
        <v>435</v>
      </c>
      <c r="B22" s="323"/>
      <c r="C22" s="161">
        <f>+C23+C24+C25+C26+C27+C28+C29+C30+C31</f>
        <v>0</v>
      </c>
      <c r="D22" s="161">
        <f>+D23+D24+D25+D26+D27+D28+D29+D30+D31</f>
        <v>0</v>
      </c>
      <c r="E22" s="161">
        <f>+E23+E24+E25+E26+E27+E28+E29+E30+E31</f>
        <v>0</v>
      </c>
      <c r="F22" s="161">
        <f>+F23+F24+F25+F26+F27+F28+F29+F30+F31</f>
        <v>0</v>
      </c>
      <c r="G22" s="161">
        <f>+G23+G24+G25+G26+G27+G28+G29+G30+G31</f>
        <v>0</v>
      </c>
      <c r="H22" s="161">
        <f t="shared" si="0"/>
        <v>0</v>
      </c>
    </row>
    <row r="23" spans="1:8" ht="12.95" customHeight="1" x14ac:dyDescent="0.25">
      <c r="A23" s="163">
        <v>31</v>
      </c>
      <c r="B23" s="164" t="s">
        <v>436</v>
      </c>
      <c r="C23" s="165">
        <v>0</v>
      </c>
      <c r="D23" s="165">
        <v>0</v>
      </c>
      <c r="E23" s="165">
        <v>0</v>
      </c>
      <c r="F23" s="165">
        <v>0</v>
      </c>
      <c r="G23" s="165">
        <v>0</v>
      </c>
      <c r="H23" s="165">
        <f t="shared" si="0"/>
        <v>0</v>
      </c>
    </row>
    <row r="24" spans="1:8" ht="12.95" customHeight="1" x14ac:dyDescent="0.25">
      <c r="A24" s="163">
        <v>32</v>
      </c>
      <c r="B24" s="164" t="s">
        <v>437</v>
      </c>
      <c r="C24" s="165">
        <v>0</v>
      </c>
      <c r="D24" s="165">
        <v>0</v>
      </c>
      <c r="E24" s="165">
        <v>0</v>
      </c>
      <c r="F24" s="165">
        <v>0</v>
      </c>
      <c r="G24" s="165">
        <v>0</v>
      </c>
      <c r="H24" s="165">
        <f t="shared" si="0"/>
        <v>0</v>
      </c>
    </row>
    <row r="25" spans="1:8" ht="12.95" customHeight="1" x14ac:dyDescent="0.25">
      <c r="A25" s="163">
        <v>33</v>
      </c>
      <c r="B25" s="164" t="s">
        <v>438</v>
      </c>
      <c r="C25" s="166">
        <v>0</v>
      </c>
      <c r="D25" s="166">
        <v>0</v>
      </c>
      <c r="E25" s="165">
        <v>0</v>
      </c>
      <c r="F25" s="166">
        <v>0</v>
      </c>
      <c r="G25" s="166">
        <v>0</v>
      </c>
      <c r="H25" s="165">
        <f t="shared" si="0"/>
        <v>0</v>
      </c>
    </row>
    <row r="26" spans="1:8" ht="12.95" customHeight="1" x14ac:dyDescent="0.25">
      <c r="A26" s="163">
        <v>34</v>
      </c>
      <c r="B26" s="164" t="s">
        <v>439</v>
      </c>
      <c r="C26" s="165">
        <v>0</v>
      </c>
      <c r="D26" s="165">
        <v>0</v>
      </c>
      <c r="E26" s="165">
        <v>0</v>
      </c>
      <c r="F26" s="165">
        <v>0</v>
      </c>
      <c r="G26" s="165">
        <v>0</v>
      </c>
      <c r="H26" s="165">
        <f t="shared" si="0"/>
        <v>0</v>
      </c>
    </row>
    <row r="27" spans="1:8" ht="12.95" customHeight="1" x14ac:dyDescent="0.25">
      <c r="A27" s="163">
        <v>35</v>
      </c>
      <c r="B27" s="164" t="s">
        <v>440</v>
      </c>
      <c r="C27" s="165">
        <v>0</v>
      </c>
      <c r="D27" s="165">
        <v>0</v>
      </c>
      <c r="E27" s="165">
        <v>0</v>
      </c>
      <c r="F27" s="165">
        <v>0</v>
      </c>
      <c r="G27" s="165">
        <v>0</v>
      </c>
      <c r="H27" s="165">
        <f t="shared" si="0"/>
        <v>0</v>
      </c>
    </row>
    <row r="28" spans="1:8" ht="12.95" customHeight="1" x14ac:dyDescent="0.2">
      <c r="A28" s="163">
        <v>36</v>
      </c>
      <c r="B28" s="164" t="s">
        <v>441</v>
      </c>
      <c r="C28" s="165">
        <v>0</v>
      </c>
      <c r="D28" s="165">
        <v>0</v>
      </c>
      <c r="E28" s="107">
        <v>0</v>
      </c>
      <c r="F28" s="165">
        <v>0</v>
      </c>
      <c r="G28" s="165">
        <v>0</v>
      </c>
      <c r="H28" s="165">
        <f t="shared" si="0"/>
        <v>0</v>
      </c>
    </row>
    <row r="29" spans="1:8" ht="12.95" customHeight="1" x14ac:dyDescent="0.25">
      <c r="A29" s="163">
        <v>37</v>
      </c>
      <c r="B29" s="164" t="s">
        <v>442</v>
      </c>
      <c r="C29" s="165">
        <v>0</v>
      </c>
      <c r="D29" s="165">
        <v>0</v>
      </c>
      <c r="E29" s="165">
        <v>0</v>
      </c>
      <c r="F29" s="165">
        <v>0</v>
      </c>
      <c r="G29" s="165">
        <v>0</v>
      </c>
      <c r="H29" s="165">
        <f t="shared" si="0"/>
        <v>0</v>
      </c>
    </row>
    <row r="30" spans="1:8" ht="12.95" customHeight="1" x14ac:dyDescent="0.25">
      <c r="A30" s="163">
        <v>38</v>
      </c>
      <c r="B30" s="164" t="s">
        <v>443</v>
      </c>
      <c r="C30" s="165">
        <v>0</v>
      </c>
      <c r="D30" s="165">
        <v>0</v>
      </c>
      <c r="E30" s="165">
        <v>0</v>
      </c>
      <c r="F30" s="165">
        <v>0</v>
      </c>
      <c r="G30" s="165">
        <v>0</v>
      </c>
      <c r="H30" s="165">
        <f t="shared" si="0"/>
        <v>0</v>
      </c>
    </row>
    <row r="31" spans="1:8" ht="12.95" customHeight="1" x14ac:dyDescent="0.25">
      <c r="A31" s="163">
        <v>39</v>
      </c>
      <c r="B31" s="164" t="s">
        <v>444</v>
      </c>
      <c r="C31" s="165">
        <v>0</v>
      </c>
      <c r="D31" s="165">
        <v>0</v>
      </c>
      <c r="E31" s="165">
        <v>0</v>
      </c>
      <c r="F31" s="165">
        <v>0</v>
      </c>
      <c r="G31" s="165">
        <v>0</v>
      </c>
      <c r="H31" s="165">
        <f t="shared" si="0"/>
        <v>0</v>
      </c>
    </row>
    <row r="32" spans="1:8" s="162" customFormat="1" ht="12.95" customHeight="1" x14ac:dyDescent="0.25">
      <c r="A32" s="322" t="s">
        <v>445</v>
      </c>
      <c r="B32" s="323"/>
      <c r="C32" s="161">
        <f>SUM(C33:C36)</f>
        <v>0</v>
      </c>
      <c r="D32" s="161">
        <f>SUM(D33:D36)</f>
        <v>0</v>
      </c>
      <c r="E32" s="161">
        <f>+C32+D32</f>
        <v>0</v>
      </c>
      <c r="F32" s="161">
        <f>SUM(F33:F36)</f>
        <v>0</v>
      </c>
      <c r="G32" s="161">
        <f>SUM(G33:G36)</f>
        <v>0</v>
      </c>
      <c r="H32" s="161">
        <f t="shared" si="0"/>
        <v>0</v>
      </c>
    </row>
    <row r="33" spans="1:8" ht="12.95" customHeight="1" x14ac:dyDescent="0.25">
      <c r="A33" s="163">
        <v>41</v>
      </c>
      <c r="B33" s="164" t="s">
        <v>446</v>
      </c>
      <c r="C33" s="166">
        <v>0</v>
      </c>
      <c r="D33" s="166">
        <v>0</v>
      </c>
      <c r="E33" s="165">
        <v>0</v>
      </c>
      <c r="F33" s="166">
        <v>0</v>
      </c>
      <c r="G33" s="166">
        <v>0</v>
      </c>
      <c r="H33" s="165">
        <f t="shared" si="0"/>
        <v>0</v>
      </c>
    </row>
    <row r="34" spans="1:8" ht="27" customHeight="1" x14ac:dyDescent="0.25">
      <c r="A34" s="163">
        <v>42</v>
      </c>
      <c r="B34" s="164" t="s">
        <v>447</v>
      </c>
      <c r="C34" s="165">
        <v>0</v>
      </c>
      <c r="D34" s="165">
        <v>0</v>
      </c>
      <c r="E34" s="165">
        <v>0</v>
      </c>
      <c r="F34" s="165">
        <v>0</v>
      </c>
      <c r="G34" s="165">
        <v>0</v>
      </c>
      <c r="H34" s="165">
        <f t="shared" si="0"/>
        <v>0</v>
      </c>
    </row>
    <row r="35" spans="1:8" ht="12.95" customHeight="1" x14ac:dyDescent="0.25">
      <c r="A35" s="163">
        <v>43</v>
      </c>
      <c r="B35" s="164" t="s">
        <v>448</v>
      </c>
      <c r="C35" s="166">
        <v>0</v>
      </c>
      <c r="D35" s="166">
        <v>0</v>
      </c>
      <c r="E35" s="165">
        <v>0</v>
      </c>
      <c r="F35" s="166">
        <v>0</v>
      </c>
      <c r="G35" s="166">
        <v>0</v>
      </c>
      <c r="H35" s="165">
        <f t="shared" si="0"/>
        <v>0</v>
      </c>
    </row>
    <row r="36" spans="1:8" ht="12.95" customHeight="1" x14ac:dyDescent="0.25">
      <c r="A36" s="163">
        <v>44</v>
      </c>
      <c r="B36" s="164" t="s">
        <v>449</v>
      </c>
      <c r="C36" s="166">
        <v>0</v>
      </c>
      <c r="D36" s="166">
        <v>0</v>
      </c>
      <c r="E36" s="165">
        <v>0</v>
      </c>
      <c r="F36" s="166">
        <v>0</v>
      </c>
      <c r="G36" s="166">
        <v>0</v>
      </c>
      <c r="H36" s="165">
        <f t="shared" si="0"/>
        <v>0</v>
      </c>
    </row>
    <row r="37" spans="1:8" s="162" customFormat="1" x14ac:dyDescent="0.25">
      <c r="A37" s="167"/>
      <c r="B37" s="168" t="s">
        <v>329</v>
      </c>
      <c r="C37" s="169">
        <f t="shared" ref="C37:H37" si="3">+C5+C14+C22+C32</f>
        <v>15613367493.969999</v>
      </c>
      <c r="D37" s="169">
        <f t="shared" si="3"/>
        <v>623235395.08000004</v>
      </c>
      <c r="E37" s="169">
        <f t="shared" si="3"/>
        <v>16236602889.049999</v>
      </c>
      <c r="F37" s="169">
        <f t="shared" si="3"/>
        <v>2839341756.52</v>
      </c>
      <c r="G37" s="169">
        <f t="shared" si="3"/>
        <v>2839341756.52</v>
      </c>
      <c r="H37" s="169">
        <f t="shared" si="3"/>
        <v>13397261132.529999</v>
      </c>
    </row>
    <row r="38" spans="1:8" x14ac:dyDescent="0.25">
      <c r="A38" s="170" t="s">
        <v>250</v>
      </c>
      <c r="C38" s="158"/>
      <c r="D38" s="158"/>
      <c r="E38" s="158"/>
      <c r="F38" s="158"/>
      <c r="G38" s="158"/>
      <c r="H38" s="158"/>
    </row>
    <row r="39" spans="1:8" ht="12.75" x14ac:dyDescent="0.25">
      <c r="A39" s="171"/>
      <c r="C39" s="172"/>
      <c r="D39" s="172"/>
      <c r="E39" s="172"/>
      <c r="F39" s="172"/>
      <c r="G39" s="172"/>
      <c r="H39" s="172"/>
    </row>
    <row r="40" spans="1:8" x14ac:dyDescent="0.25">
      <c r="C40" s="173"/>
      <c r="D40" s="173"/>
      <c r="E40" s="173"/>
      <c r="F40" s="173"/>
      <c r="G40" s="173"/>
      <c r="H40" s="173"/>
    </row>
  </sheetData>
  <mergeCells count="8">
    <mergeCell ref="A22:B22"/>
    <mergeCell ref="A32:B32"/>
    <mergeCell ref="A1:H1"/>
    <mergeCell ref="A2:B4"/>
    <mergeCell ref="C2:G2"/>
    <mergeCell ref="H2:H3"/>
    <mergeCell ref="A5:B5"/>
    <mergeCell ref="A14:B14"/>
  </mergeCells>
  <printOptions horizontalCentered="1"/>
  <pageMargins left="0.78740157480314965" right="0.59055118110236227" top="0.78740157480314965" bottom="0.78740157480314965" header="0.31496062992125984" footer="0.31496062992125984"/>
  <pageSetup scale="7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BEC24-63A4-41F5-9778-8432E1C08A0E}">
  <sheetPr>
    <tabColor theme="8" tint="0.39997558519241921"/>
  </sheetPr>
  <dimension ref="A1:I37"/>
  <sheetViews>
    <sheetView showGridLines="0" zoomScaleSheetLayoutView="90" workbookViewId="0">
      <selection activeCell="D19" sqref="D19"/>
    </sheetView>
  </sheetViews>
  <sheetFormatPr baseColWidth="10" defaultColWidth="10.28515625" defaultRowHeight="11.25" x14ac:dyDescent="0.2"/>
  <cols>
    <col min="1" max="2" width="1.7109375" style="174" customWidth="1"/>
    <col min="3" max="3" width="62.42578125" style="174" customWidth="1"/>
    <col min="4" max="4" width="15.7109375" style="174" customWidth="1"/>
    <col min="5" max="5" width="18.7109375" style="174" customWidth="1"/>
    <col min="6" max="6" width="15.7109375" style="174" customWidth="1"/>
    <col min="7" max="9" width="15.7109375" style="193" customWidth="1"/>
    <col min="10" max="16384" width="10.28515625" style="174"/>
  </cols>
  <sheetData>
    <row r="1" spans="1:9" ht="42" customHeight="1" x14ac:dyDescent="0.2">
      <c r="A1" s="299" t="s">
        <v>450</v>
      </c>
      <c r="B1" s="300"/>
      <c r="C1" s="300"/>
      <c r="D1" s="300"/>
      <c r="E1" s="300"/>
      <c r="F1" s="300"/>
      <c r="G1" s="300"/>
      <c r="H1" s="300"/>
      <c r="I1" s="301"/>
    </row>
    <row r="2" spans="1:9" ht="15" customHeight="1" x14ac:dyDescent="0.2">
      <c r="A2" s="335" t="s">
        <v>6</v>
      </c>
      <c r="B2" s="336"/>
      <c r="C2" s="337"/>
      <c r="D2" s="300" t="s">
        <v>331</v>
      </c>
      <c r="E2" s="300"/>
      <c r="F2" s="300"/>
      <c r="G2" s="300"/>
      <c r="H2" s="300"/>
      <c r="I2" s="305" t="s">
        <v>255</v>
      </c>
    </row>
    <row r="3" spans="1:9" ht="24.95" customHeight="1" x14ac:dyDescent="0.2">
      <c r="A3" s="338"/>
      <c r="B3" s="339"/>
      <c r="C3" s="340"/>
      <c r="D3" s="175" t="s">
        <v>256</v>
      </c>
      <c r="E3" s="137" t="s">
        <v>10</v>
      </c>
      <c r="F3" s="137" t="s">
        <v>11</v>
      </c>
      <c r="G3" s="137" t="s">
        <v>12</v>
      </c>
      <c r="H3" s="176" t="s">
        <v>257</v>
      </c>
      <c r="I3" s="306"/>
    </row>
    <row r="4" spans="1:9" x14ac:dyDescent="0.2">
      <c r="A4" s="341"/>
      <c r="B4" s="342"/>
      <c r="C4" s="343"/>
      <c r="D4" s="138">
        <v>1</v>
      </c>
      <c r="E4" s="138">
        <v>2</v>
      </c>
      <c r="F4" s="138" t="s">
        <v>258</v>
      </c>
      <c r="G4" s="138">
        <v>4</v>
      </c>
      <c r="H4" s="138">
        <v>5</v>
      </c>
      <c r="I4" s="138" t="s">
        <v>259</v>
      </c>
    </row>
    <row r="5" spans="1:9" x14ac:dyDescent="0.2">
      <c r="A5" s="177"/>
      <c r="B5" s="178" t="s">
        <v>451</v>
      </c>
      <c r="C5" s="136"/>
      <c r="D5" s="179"/>
      <c r="E5" s="179"/>
      <c r="F5" s="179"/>
      <c r="G5" s="179"/>
      <c r="H5" s="179"/>
      <c r="I5" s="179"/>
    </row>
    <row r="6" spans="1:9" x14ac:dyDescent="0.2">
      <c r="A6" s="180">
        <v>0</v>
      </c>
      <c r="B6" s="181" t="s">
        <v>452</v>
      </c>
      <c r="C6" s="182"/>
      <c r="D6" s="183">
        <f t="shared" ref="D6:I6" si="0">SUM(D7:D8)</f>
        <v>0</v>
      </c>
      <c r="E6" s="183">
        <f t="shared" si="0"/>
        <v>0</v>
      </c>
      <c r="F6" s="184">
        <f t="shared" si="0"/>
        <v>0</v>
      </c>
      <c r="G6" s="183">
        <f t="shared" si="0"/>
        <v>0</v>
      </c>
      <c r="H6" s="183">
        <f t="shared" si="0"/>
        <v>0</v>
      </c>
      <c r="I6" s="184">
        <f t="shared" si="0"/>
        <v>0</v>
      </c>
    </row>
    <row r="7" spans="1:9" x14ac:dyDescent="0.2">
      <c r="A7" s="185" t="s">
        <v>453</v>
      </c>
      <c r="B7" s="186"/>
      <c r="C7" s="187" t="s">
        <v>454</v>
      </c>
      <c r="D7" s="188">
        <v>0</v>
      </c>
      <c r="E7" s="188">
        <v>0</v>
      </c>
      <c r="F7" s="188">
        <f>D7+E7</f>
        <v>0</v>
      </c>
      <c r="G7" s="188">
        <v>0</v>
      </c>
      <c r="H7" s="188">
        <v>0</v>
      </c>
      <c r="I7" s="188">
        <f>F7-G7</f>
        <v>0</v>
      </c>
    </row>
    <row r="8" spans="1:9" x14ac:dyDescent="0.2">
      <c r="A8" s="185" t="s">
        <v>455</v>
      </c>
      <c r="B8" s="186"/>
      <c r="C8" s="187" t="s">
        <v>456</v>
      </c>
      <c r="D8" s="188">
        <v>0</v>
      </c>
      <c r="E8" s="188">
        <v>0</v>
      </c>
      <c r="F8" s="188">
        <f>D8+E8</f>
        <v>0</v>
      </c>
      <c r="G8" s="188">
        <v>0</v>
      </c>
      <c r="H8" s="188">
        <v>0</v>
      </c>
      <c r="I8" s="188">
        <f>F8-G8</f>
        <v>0</v>
      </c>
    </row>
    <row r="9" spans="1:9" ht="11.25" customHeight="1" x14ac:dyDescent="0.2">
      <c r="A9" s="185">
        <v>0</v>
      </c>
      <c r="B9" s="181" t="s">
        <v>457</v>
      </c>
      <c r="C9" s="182"/>
      <c r="D9" s="189">
        <f t="shared" ref="D9:I9" si="1">SUM(D10:D17)</f>
        <v>15429429122.969999</v>
      </c>
      <c r="E9" s="189">
        <f t="shared" si="1"/>
        <v>613285634.69999993</v>
      </c>
      <c r="F9" s="189">
        <f t="shared" si="1"/>
        <v>16042714757.67</v>
      </c>
      <c r="G9" s="189">
        <f t="shared" si="1"/>
        <v>2807371198.4299998</v>
      </c>
      <c r="H9" s="189">
        <f t="shared" si="1"/>
        <v>2807371198.4299998</v>
      </c>
      <c r="I9" s="189">
        <f t="shared" si="1"/>
        <v>13235343559.240002</v>
      </c>
    </row>
    <row r="10" spans="1:9" x14ac:dyDescent="0.2">
      <c r="A10" s="185" t="s">
        <v>458</v>
      </c>
      <c r="B10" s="186"/>
      <c r="C10" s="187" t="s">
        <v>459</v>
      </c>
      <c r="D10" s="107">
        <v>15019904861.26</v>
      </c>
      <c r="E10" s="107">
        <v>550461746.66999996</v>
      </c>
      <c r="F10" s="107">
        <f t="shared" ref="F10:F17" si="2">D10+E10</f>
        <v>15570366607.93</v>
      </c>
      <c r="G10" s="107">
        <v>2753037045.21</v>
      </c>
      <c r="H10" s="107">
        <v>2753037045.21</v>
      </c>
      <c r="I10" s="107">
        <f t="shared" ref="I10:I17" si="3">F10-G10</f>
        <v>12817329562.720001</v>
      </c>
    </row>
    <row r="11" spans="1:9" x14ac:dyDescent="0.2">
      <c r="A11" s="185" t="s">
        <v>460</v>
      </c>
      <c r="B11" s="186"/>
      <c r="C11" s="187" t="s">
        <v>461</v>
      </c>
      <c r="D11" s="107">
        <v>0</v>
      </c>
      <c r="E11" s="107">
        <v>0</v>
      </c>
      <c r="F11" s="107">
        <f t="shared" si="2"/>
        <v>0</v>
      </c>
      <c r="G11" s="107">
        <v>0</v>
      </c>
      <c r="H11" s="107">
        <v>0</v>
      </c>
      <c r="I11" s="107">
        <f t="shared" si="3"/>
        <v>0</v>
      </c>
    </row>
    <row r="12" spans="1:9" x14ac:dyDescent="0.2">
      <c r="A12" s="185" t="s">
        <v>462</v>
      </c>
      <c r="B12" s="186"/>
      <c r="C12" s="187" t="s">
        <v>463</v>
      </c>
      <c r="D12" s="107">
        <v>409524261.70999998</v>
      </c>
      <c r="E12" s="107">
        <v>62823888.030000001</v>
      </c>
      <c r="F12" s="107">
        <f t="shared" si="2"/>
        <v>472348149.74000001</v>
      </c>
      <c r="G12" s="107">
        <v>54334153.219999999</v>
      </c>
      <c r="H12" s="107">
        <v>54334153.219999999</v>
      </c>
      <c r="I12" s="107">
        <f t="shared" si="3"/>
        <v>418013996.51999998</v>
      </c>
    </row>
    <row r="13" spans="1:9" x14ac:dyDescent="0.2">
      <c r="A13" s="185" t="s">
        <v>464</v>
      </c>
      <c r="B13" s="186"/>
      <c r="C13" s="187" t="s">
        <v>465</v>
      </c>
      <c r="D13" s="107">
        <v>0</v>
      </c>
      <c r="E13" s="107">
        <v>0</v>
      </c>
      <c r="F13" s="107">
        <f t="shared" si="2"/>
        <v>0</v>
      </c>
      <c r="G13" s="107">
        <v>0</v>
      </c>
      <c r="H13" s="107">
        <v>0</v>
      </c>
      <c r="I13" s="107">
        <f t="shared" si="3"/>
        <v>0</v>
      </c>
    </row>
    <row r="14" spans="1:9" x14ac:dyDescent="0.2">
      <c r="A14" s="185" t="s">
        <v>466</v>
      </c>
      <c r="B14" s="186"/>
      <c r="C14" s="187" t="s">
        <v>467</v>
      </c>
      <c r="D14" s="107">
        <v>0</v>
      </c>
      <c r="E14" s="107">
        <v>0</v>
      </c>
      <c r="F14" s="107">
        <f t="shared" si="2"/>
        <v>0</v>
      </c>
      <c r="G14" s="107">
        <v>0</v>
      </c>
      <c r="H14" s="107">
        <v>0</v>
      </c>
      <c r="I14" s="107">
        <f t="shared" si="3"/>
        <v>0</v>
      </c>
    </row>
    <row r="15" spans="1:9" x14ac:dyDescent="0.2">
      <c r="A15" s="185" t="s">
        <v>468</v>
      </c>
      <c r="B15" s="186"/>
      <c r="C15" s="187" t="s">
        <v>469</v>
      </c>
      <c r="D15" s="107">
        <v>0</v>
      </c>
      <c r="E15" s="107">
        <v>0</v>
      </c>
      <c r="F15" s="107">
        <f t="shared" si="2"/>
        <v>0</v>
      </c>
      <c r="G15" s="107">
        <v>0</v>
      </c>
      <c r="H15" s="107">
        <v>0</v>
      </c>
      <c r="I15" s="107">
        <f t="shared" si="3"/>
        <v>0</v>
      </c>
    </row>
    <row r="16" spans="1:9" x14ac:dyDescent="0.2">
      <c r="A16" s="185" t="s">
        <v>470</v>
      </c>
      <c r="B16" s="186"/>
      <c r="C16" s="187" t="s">
        <v>471</v>
      </c>
      <c r="D16" s="107">
        <v>0</v>
      </c>
      <c r="E16" s="107">
        <v>0</v>
      </c>
      <c r="F16" s="107">
        <f t="shared" si="2"/>
        <v>0</v>
      </c>
      <c r="G16" s="107">
        <v>0</v>
      </c>
      <c r="H16" s="107">
        <v>0</v>
      </c>
      <c r="I16" s="107">
        <f t="shared" si="3"/>
        <v>0</v>
      </c>
    </row>
    <row r="17" spans="1:9" x14ac:dyDescent="0.2">
      <c r="A17" s="185" t="s">
        <v>472</v>
      </c>
      <c r="B17" s="186"/>
      <c r="C17" s="187" t="s">
        <v>473</v>
      </c>
      <c r="D17" s="107">
        <v>0</v>
      </c>
      <c r="E17" s="107">
        <v>0</v>
      </c>
      <c r="F17" s="107">
        <f t="shared" si="2"/>
        <v>0</v>
      </c>
      <c r="G17" s="107">
        <v>0</v>
      </c>
      <c r="H17" s="107">
        <v>0</v>
      </c>
      <c r="I17" s="107">
        <f t="shared" si="3"/>
        <v>0</v>
      </c>
    </row>
    <row r="18" spans="1:9" ht="11.25" customHeight="1" x14ac:dyDescent="0.2">
      <c r="A18" s="185">
        <v>0</v>
      </c>
      <c r="B18" s="181" t="s">
        <v>474</v>
      </c>
      <c r="C18" s="182"/>
      <c r="D18" s="189">
        <f t="shared" ref="D18:I18" si="4">SUM(D19:D21)</f>
        <v>183938371</v>
      </c>
      <c r="E18" s="189">
        <f t="shared" si="4"/>
        <v>9949760.3800000008</v>
      </c>
      <c r="F18" s="189">
        <f t="shared" si="4"/>
        <v>193888131.38</v>
      </c>
      <c r="G18" s="189">
        <f t="shared" si="4"/>
        <v>31970558.09</v>
      </c>
      <c r="H18" s="189">
        <f t="shared" si="4"/>
        <v>31970558.09</v>
      </c>
      <c r="I18" s="189">
        <f t="shared" si="4"/>
        <v>161917573.28999999</v>
      </c>
    </row>
    <row r="19" spans="1:9" x14ac:dyDescent="0.2">
      <c r="A19" s="185" t="s">
        <v>475</v>
      </c>
      <c r="B19" s="186"/>
      <c r="C19" s="187" t="s">
        <v>476</v>
      </c>
      <c r="D19" s="107">
        <v>183938371</v>
      </c>
      <c r="E19" s="107">
        <v>9949760.3800000008</v>
      </c>
      <c r="F19" s="107">
        <f t="shared" ref="F19" si="5">D19+E19</f>
        <v>193888131.38</v>
      </c>
      <c r="G19" s="107">
        <v>31970558.09</v>
      </c>
      <c r="H19" s="107">
        <v>31970558.09</v>
      </c>
      <c r="I19" s="107">
        <f t="shared" ref="I19" si="6">F19-G19</f>
        <v>161917573.28999999</v>
      </c>
    </row>
    <row r="20" spans="1:9" ht="11.25" customHeight="1" x14ac:dyDescent="0.2">
      <c r="A20" s="185" t="s">
        <v>477</v>
      </c>
      <c r="B20" s="186"/>
      <c r="C20" s="187" t="s">
        <v>478</v>
      </c>
      <c r="D20" s="107">
        <v>0</v>
      </c>
      <c r="E20" s="107">
        <v>0</v>
      </c>
      <c r="F20" s="107">
        <f>D20+E20</f>
        <v>0</v>
      </c>
      <c r="G20" s="107">
        <v>0</v>
      </c>
      <c r="H20" s="107">
        <v>0</v>
      </c>
      <c r="I20" s="107">
        <f>F20-G20</f>
        <v>0</v>
      </c>
    </row>
    <row r="21" spans="1:9" x14ac:dyDescent="0.2">
      <c r="A21" s="185" t="s">
        <v>479</v>
      </c>
      <c r="B21" s="186"/>
      <c r="C21" s="187" t="s">
        <v>480</v>
      </c>
      <c r="D21" s="107">
        <v>0</v>
      </c>
      <c r="E21" s="107">
        <v>0</v>
      </c>
      <c r="F21" s="188">
        <f>D21+E21</f>
        <v>0</v>
      </c>
      <c r="G21" s="107">
        <v>0</v>
      </c>
      <c r="H21" s="107">
        <v>0</v>
      </c>
      <c r="I21" s="188">
        <f>F21-G21</f>
        <v>0</v>
      </c>
    </row>
    <row r="22" spans="1:9" x14ac:dyDescent="0.2">
      <c r="A22" s="180">
        <v>0</v>
      </c>
      <c r="B22" s="181" t="s">
        <v>481</v>
      </c>
      <c r="C22" s="182"/>
      <c r="D22" s="184">
        <f t="shared" ref="D22:I22" si="7">SUM(D23:D24)</f>
        <v>0</v>
      </c>
      <c r="E22" s="184">
        <f t="shared" si="7"/>
        <v>0</v>
      </c>
      <c r="F22" s="184">
        <f t="shared" si="7"/>
        <v>0</v>
      </c>
      <c r="G22" s="184">
        <f t="shared" si="7"/>
        <v>0</v>
      </c>
      <c r="H22" s="184">
        <f t="shared" si="7"/>
        <v>0</v>
      </c>
      <c r="I22" s="184">
        <f t="shared" si="7"/>
        <v>0</v>
      </c>
    </row>
    <row r="23" spans="1:9" x14ac:dyDescent="0.2">
      <c r="A23" s="185" t="s">
        <v>482</v>
      </c>
      <c r="B23" s="186"/>
      <c r="C23" s="187" t="s">
        <v>483</v>
      </c>
      <c r="D23" s="188">
        <v>0</v>
      </c>
      <c r="E23" s="188">
        <v>0</v>
      </c>
      <c r="F23" s="188">
        <f>D23+E23</f>
        <v>0</v>
      </c>
      <c r="G23" s="188">
        <v>0</v>
      </c>
      <c r="H23" s="188">
        <v>0</v>
      </c>
      <c r="I23" s="188">
        <f>F23-G23</f>
        <v>0</v>
      </c>
    </row>
    <row r="24" spans="1:9" x14ac:dyDescent="0.2">
      <c r="A24" s="185" t="s">
        <v>484</v>
      </c>
      <c r="B24" s="186"/>
      <c r="C24" s="187" t="s">
        <v>485</v>
      </c>
      <c r="D24" s="188">
        <v>0</v>
      </c>
      <c r="E24" s="188">
        <v>0</v>
      </c>
      <c r="F24" s="188">
        <f>D24+E24</f>
        <v>0</v>
      </c>
      <c r="G24" s="188">
        <v>0</v>
      </c>
      <c r="H24" s="188">
        <v>0</v>
      </c>
      <c r="I24" s="188">
        <f>F24-G24</f>
        <v>0</v>
      </c>
    </row>
    <row r="25" spans="1:9" x14ac:dyDescent="0.2">
      <c r="A25" s="185">
        <v>0</v>
      </c>
      <c r="B25" s="181" t="s">
        <v>486</v>
      </c>
      <c r="C25" s="182"/>
      <c r="D25" s="184">
        <f t="shared" ref="D25:I25" si="8">SUM(D26:D29)</f>
        <v>0</v>
      </c>
      <c r="E25" s="184">
        <f t="shared" si="8"/>
        <v>0</v>
      </c>
      <c r="F25" s="184">
        <f t="shared" si="8"/>
        <v>0</v>
      </c>
      <c r="G25" s="184">
        <f t="shared" si="8"/>
        <v>0</v>
      </c>
      <c r="H25" s="184">
        <f t="shared" si="8"/>
        <v>0</v>
      </c>
      <c r="I25" s="184">
        <f t="shared" si="8"/>
        <v>0</v>
      </c>
    </row>
    <row r="26" spans="1:9" x14ac:dyDescent="0.2">
      <c r="A26" s="185" t="s">
        <v>487</v>
      </c>
      <c r="B26" s="186"/>
      <c r="C26" s="187" t="s">
        <v>488</v>
      </c>
      <c r="D26" s="188">
        <v>0</v>
      </c>
      <c r="E26" s="188">
        <v>0</v>
      </c>
      <c r="F26" s="188">
        <f>D26+E26</f>
        <v>0</v>
      </c>
      <c r="G26" s="188">
        <v>0</v>
      </c>
      <c r="H26" s="188">
        <v>0</v>
      </c>
      <c r="I26" s="188">
        <f>F26-G26</f>
        <v>0</v>
      </c>
    </row>
    <row r="27" spans="1:9" x14ac:dyDescent="0.2">
      <c r="A27" s="185" t="s">
        <v>489</v>
      </c>
      <c r="B27" s="186"/>
      <c r="C27" s="187" t="s">
        <v>490</v>
      </c>
      <c r="D27" s="188">
        <v>0</v>
      </c>
      <c r="E27" s="188">
        <v>0</v>
      </c>
      <c r="F27" s="188">
        <f>D27+E27</f>
        <v>0</v>
      </c>
      <c r="G27" s="188">
        <v>0</v>
      </c>
      <c r="H27" s="188">
        <v>0</v>
      </c>
      <c r="I27" s="188">
        <f>F27-G27</f>
        <v>0</v>
      </c>
    </row>
    <row r="28" spans="1:9" x14ac:dyDescent="0.2">
      <c r="A28" s="185" t="s">
        <v>491</v>
      </c>
      <c r="B28" s="186"/>
      <c r="C28" s="187" t="s">
        <v>492</v>
      </c>
      <c r="D28" s="188">
        <v>0</v>
      </c>
      <c r="E28" s="188">
        <v>0</v>
      </c>
      <c r="F28" s="188">
        <f>D28+E28</f>
        <v>0</v>
      </c>
      <c r="G28" s="188">
        <v>0</v>
      </c>
      <c r="H28" s="188">
        <v>0</v>
      </c>
      <c r="I28" s="188">
        <f>F28-G28</f>
        <v>0</v>
      </c>
    </row>
    <row r="29" spans="1:9" x14ac:dyDescent="0.2">
      <c r="A29" s="185" t="s">
        <v>493</v>
      </c>
      <c r="B29" s="186"/>
      <c r="C29" s="187" t="s">
        <v>494</v>
      </c>
      <c r="D29" s="188">
        <v>0</v>
      </c>
      <c r="E29" s="188">
        <v>0</v>
      </c>
      <c r="F29" s="188">
        <f>D29+E29</f>
        <v>0</v>
      </c>
      <c r="G29" s="188">
        <v>0</v>
      </c>
      <c r="H29" s="188">
        <v>0</v>
      </c>
      <c r="I29" s="188">
        <f>F29-G29</f>
        <v>0</v>
      </c>
    </row>
    <row r="30" spans="1:9" x14ac:dyDescent="0.2">
      <c r="A30" s="185">
        <v>0</v>
      </c>
      <c r="B30" s="181" t="s">
        <v>495</v>
      </c>
      <c r="C30" s="182"/>
      <c r="D30" s="184">
        <f t="shared" ref="D30:I30" si="9">SUM(D31:D34)</f>
        <v>0</v>
      </c>
      <c r="E30" s="184">
        <f t="shared" si="9"/>
        <v>0</v>
      </c>
      <c r="F30" s="184">
        <f t="shared" si="9"/>
        <v>0</v>
      </c>
      <c r="G30" s="184">
        <f t="shared" si="9"/>
        <v>0</v>
      </c>
      <c r="H30" s="184">
        <f t="shared" si="9"/>
        <v>0</v>
      </c>
      <c r="I30" s="184">
        <f t="shared" si="9"/>
        <v>0</v>
      </c>
    </row>
    <row r="31" spans="1:9" x14ac:dyDescent="0.2">
      <c r="A31" s="185" t="s">
        <v>496</v>
      </c>
      <c r="B31" s="186"/>
      <c r="C31" s="187" t="s">
        <v>497</v>
      </c>
      <c r="D31" s="188">
        <v>0</v>
      </c>
      <c r="E31" s="188">
        <v>0</v>
      </c>
      <c r="F31" s="188">
        <f>D31+E31</f>
        <v>0</v>
      </c>
      <c r="G31" s="188">
        <v>0</v>
      </c>
      <c r="H31" s="188">
        <v>0</v>
      </c>
      <c r="I31" s="188">
        <f>F31-G31</f>
        <v>0</v>
      </c>
    </row>
    <row r="32" spans="1:9" x14ac:dyDescent="0.2">
      <c r="A32" s="185" t="s">
        <v>498</v>
      </c>
      <c r="B32" s="182" t="s">
        <v>499</v>
      </c>
      <c r="C32" s="187"/>
      <c r="D32" s="188">
        <v>0</v>
      </c>
      <c r="E32" s="188">
        <v>0</v>
      </c>
      <c r="F32" s="188">
        <f>D32+E32</f>
        <v>0</v>
      </c>
      <c r="G32" s="188">
        <v>0</v>
      </c>
      <c r="H32" s="188">
        <v>0</v>
      </c>
      <c r="I32" s="188">
        <f>F32-G32</f>
        <v>0</v>
      </c>
    </row>
    <row r="33" spans="1:9" x14ac:dyDescent="0.2">
      <c r="A33" s="185" t="s">
        <v>500</v>
      </c>
      <c r="B33" s="182" t="s">
        <v>501</v>
      </c>
      <c r="C33" s="187"/>
      <c r="D33" s="188">
        <v>0</v>
      </c>
      <c r="E33" s="188">
        <v>0</v>
      </c>
      <c r="F33" s="188">
        <f>D33+E33</f>
        <v>0</v>
      </c>
      <c r="G33" s="188">
        <v>0</v>
      </c>
      <c r="H33" s="188">
        <v>0</v>
      </c>
      <c r="I33" s="188">
        <f>F33-G33</f>
        <v>0</v>
      </c>
    </row>
    <row r="34" spans="1:9" x14ac:dyDescent="0.2">
      <c r="A34" s="185" t="s">
        <v>502</v>
      </c>
      <c r="B34" s="182" t="s">
        <v>449</v>
      </c>
      <c r="C34" s="187"/>
      <c r="D34" s="188">
        <v>0</v>
      </c>
      <c r="E34" s="188">
        <v>0</v>
      </c>
      <c r="F34" s="188">
        <f>D34+E34</f>
        <v>0</v>
      </c>
      <c r="G34" s="188">
        <v>0</v>
      </c>
      <c r="H34" s="188">
        <v>0</v>
      </c>
      <c r="I34" s="188">
        <f>F34-G34</f>
        <v>0</v>
      </c>
    </row>
    <row r="35" spans="1:9" ht="15" customHeight="1" x14ac:dyDescent="0.2">
      <c r="A35" s="344" t="s">
        <v>329</v>
      </c>
      <c r="B35" s="345"/>
      <c r="C35" s="346"/>
      <c r="D35" s="190">
        <f t="shared" ref="D35:I35" si="10">+D6+D9+D18+D22+D25+D30</f>
        <v>15613367493.969999</v>
      </c>
      <c r="E35" s="190">
        <f t="shared" si="10"/>
        <v>623235395.07999992</v>
      </c>
      <c r="F35" s="190">
        <f t="shared" si="10"/>
        <v>16236602889.049999</v>
      </c>
      <c r="G35" s="190">
        <f t="shared" si="10"/>
        <v>2839341756.52</v>
      </c>
      <c r="H35" s="190">
        <f t="shared" si="10"/>
        <v>2839341756.52</v>
      </c>
      <c r="I35" s="190">
        <f t="shared" si="10"/>
        <v>13397261132.530003</v>
      </c>
    </row>
    <row r="36" spans="1:9" x14ac:dyDescent="0.2">
      <c r="B36" s="174" t="s">
        <v>250</v>
      </c>
      <c r="C36" s="157"/>
      <c r="D36" s="157"/>
      <c r="E36" s="157"/>
      <c r="F36" s="157"/>
      <c r="G36" s="157"/>
      <c r="H36" s="157"/>
      <c r="I36" s="191"/>
    </row>
    <row r="37" spans="1:9" x14ac:dyDescent="0.2">
      <c r="D37" s="192"/>
      <c r="E37" s="192"/>
      <c r="F37" s="192"/>
      <c r="G37" s="192"/>
      <c r="H37" s="192"/>
      <c r="I37" s="192"/>
    </row>
  </sheetData>
  <sheetProtection formatCells="0" formatColumns="0" formatRows="0" autoFilter="0"/>
  <protectedRanges>
    <protectedRange sqref="C39:I65508 B37:B65508 C35:I38" name="Rango1"/>
    <protectedRange sqref="D6:I8 D22:I34 F21 I21" name="Rango1_3"/>
    <protectedRange sqref="D4:I5" name="Rango1_2_2"/>
    <protectedRange sqref="D21:E21" name="Rango1_3_6"/>
    <protectedRange sqref="C30 C6 B10:C17 C9 B19:C21 C18 B23:C24 C22 B26:C29 C25 B7:C8 B31:C34" name="Rango1_3_1"/>
    <protectedRange sqref="D9:I9 D18:I18" name="Rango1_3_4"/>
    <protectedRange sqref="G21:H21" name="Rango1_3_8"/>
    <protectedRange sqref="D20:I20" name="Rango1_3_9"/>
    <protectedRange sqref="D13:I17 F10:F12 I10:I12" name="Rango1_3_3"/>
    <protectedRange sqref="F19 I19" name="Rango1_3_5"/>
    <protectedRange sqref="D10:E12" name="Rango1_3_2"/>
    <protectedRange sqref="D19:E19" name="Rango1_3_7"/>
    <protectedRange sqref="G10:H12" name="Rango1_3_10"/>
    <protectedRange sqref="G19:H19" name="Rango1_3_11"/>
  </protectedRanges>
  <mergeCells count="5">
    <mergeCell ref="A1:I1"/>
    <mergeCell ref="A2:C4"/>
    <mergeCell ref="D2:H2"/>
    <mergeCell ref="I2:I3"/>
    <mergeCell ref="A35:C35"/>
  </mergeCells>
  <printOptions horizontalCentered="1"/>
  <pageMargins left="0.78740157480314965" right="0.59055118110236227" top="0.78740157480314965" bottom="0.78740157480314965" header="0.31496062992125984" footer="0.31496062992125984"/>
  <pageSetup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CE Ingreso</vt:lpstr>
      <vt:lpstr>EAI</vt:lpstr>
      <vt:lpstr>CtasAdmvas 1</vt:lpstr>
      <vt:lpstr>CtasAdmvas 2</vt:lpstr>
      <vt:lpstr>CtasAdmvas 3</vt:lpstr>
      <vt:lpstr>CTG</vt:lpstr>
      <vt:lpstr>COG</vt:lpstr>
      <vt:lpstr>CFF</vt:lpstr>
      <vt:lpstr>GCP</vt:lpstr>
      <vt:lpstr>PPI (2)</vt:lpstr>
      <vt:lpstr>'CE Ingreso'!Área_de_impresión</vt:lpstr>
      <vt:lpstr>EAI!Área_de_impresión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Jose de Jesus Reyes Delgado</cp:lastModifiedBy>
  <cp:lastPrinted>2024-03-05T22:58:14Z</cp:lastPrinted>
  <dcterms:created xsi:type="dcterms:W3CDTF">2023-04-28T20:27:58Z</dcterms:created>
  <dcterms:modified xsi:type="dcterms:W3CDTF">2024-03-05T22:58:47Z</dcterms:modified>
  <cp:contentStatus/>
</cp:coreProperties>
</file>