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4D93671C-0B14-4E6C-8976-B090325576C1}" xr6:coauthVersionLast="36" xr6:coauthVersionMax="36" xr10:uidLastSave="{00000000-0000-0000-0000-000000000000}"/>
  <bookViews>
    <workbookView xWindow="0" yWindow="0" windowWidth="28800" windowHeight="10605" xr2:uid="{422513B1-660F-477B-B331-D9A6CBDF9536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D150" i="1" s="1"/>
  <c r="D152" i="1"/>
  <c r="G152" i="1" s="1"/>
  <c r="D151" i="1"/>
  <c r="G151" i="1" s="1"/>
  <c r="F150" i="1"/>
  <c r="E150" i="1"/>
  <c r="C150" i="1"/>
  <c r="B150" i="1"/>
  <c r="B84" i="1" s="1"/>
  <c r="G149" i="1"/>
  <c r="D149" i="1"/>
  <c r="D148" i="1"/>
  <c r="G148" i="1" s="1"/>
  <c r="G147" i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G138" i="1"/>
  <c r="D138" i="1"/>
  <c r="F137" i="1"/>
  <c r="E137" i="1"/>
  <c r="C137" i="1"/>
  <c r="B137" i="1"/>
  <c r="G136" i="1"/>
  <c r="G135" i="1"/>
  <c r="G134" i="1"/>
  <c r="F133" i="1"/>
  <c r="E133" i="1"/>
  <c r="D133" i="1"/>
  <c r="C133" i="1"/>
  <c r="B133" i="1"/>
  <c r="G132" i="1"/>
  <c r="G131" i="1"/>
  <c r="G123" i="1" s="1"/>
  <c r="G130" i="1"/>
  <c r="G129" i="1"/>
  <c r="G128" i="1"/>
  <c r="G127" i="1"/>
  <c r="G126" i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D103" i="1"/>
  <c r="C103" i="1"/>
  <c r="C84" i="1" s="1"/>
  <c r="B103" i="1"/>
  <c r="G102" i="1"/>
  <c r="G101" i="1"/>
  <c r="G100" i="1"/>
  <c r="G99" i="1"/>
  <c r="G98" i="1"/>
  <c r="G97" i="1"/>
  <c r="G96" i="1"/>
  <c r="G95" i="1"/>
  <c r="G94" i="1"/>
  <c r="F93" i="1"/>
  <c r="E93" i="1"/>
  <c r="D93" i="1"/>
  <c r="C93" i="1"/>
  <c r="B93" i="1"/>
  <c r="G92" i="1"/>
  <c r="G91" i="1"/>
  <c r="G90" i="1"/>
  <c r="G89" i="1"/>
  <c r="G88" i="1"/>
  <c r="G87" i="1"/>
  <c r="G86" i="1"/>
  <c r="F85" i="1"/>
  <c r="F84" i="1" s="1"/>
  <c r="E85" i="1"/>
  <c r="E84" i="1" s="1"/>
  <c r="D85" i="1"/>
  <c r="C85" i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C75" i="1"/>
  <c r="B75" i="1"/>
  <c r="D74" i="1"/>
  <c r="G74" i="1" s="1"/>
  <c r="D73" i="1"/>
  <c r="G73" i="1" s="1"/>
  <c r="D72" i="1"/>
  <c r="G72" i="1" s="1"/>
  <c r="F71" i="1"/>
  <c r="E71" i="1"/>
  <c r="C71" i="1"/>
  <c r="B71" i="1"/>
  <c r="G70" i="1"/>
  <c r="G69" i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0" i="1" s="1"/>
  <c r="G13" i="1"/>
  <c r="G12" i="1"/>
  <c r="G11" i="1"/>
  <c r="F10" i="1"/>
  <c r="F9" i="1" s="1"/>
  <c r="E10" i="1"/>
  <c r="D10" i="1"/>
  <c r="C10" i="1"/>
  <c r="C9" i="1" s="1"/>
  <c r="C159" i="1" s="1"/>
  <c r="B10" i="1"/>
  <c r="B9" i="1" s="1"/>
  <c r="B159" i="1" s="1"/>
  <c r="D84" i="1" l="1"/>
  <c r="G38" i="1"/>
  <c r="G153" i="1"/>
  <c r="G71" i="1"/>
  <c r="G85" i="1"/>
  <c r="G113" i="1"/>
  <c r="G139" i="1"/>
  <c r="G137" i="1" s="1"/>
  <c r="G84" i="1" s="1"/>
  <c r="G28" i="1"/>
  <c r="G9" i="1" s="1"/>
  <c r="G146" i="1"/>
  <c r="G103" i="1"/>
  <c r="G18" i="1"/>
  <c r="G62" i="1"/>
  <c r="G93" i="1"/>
  <c r="E9" i="1"/>
  <c r="E159" i="1" s="1"/>
  <c r="G48" i="1"/>
  <c r="D71" i="1"/>
  <c r="D9" i="1" s="1"/>
  <c r="D159" i="1" s="1"/>
  <c r="G133" i="1"/>
  <c r="F159" i="1"/>
  <c r="G75" i="1"/>
  <c r="G150" i="1"/>
  <c r="D75" i="1"/>
  <c r="G159" i="1" l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<sst xmlns="http://schemas.openxmlformats.org/spreadsheetml/2006/main" count="285" uniqueCount="212">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</sst>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60EB7979-1869-4197-98DC-8FC40B73E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1377-7E1B-44A6-8474-9920DBEAEDBF}">
  <dimension ref="A1:H162"/>
  <sheetViews>
    <sheetView showGridLines="0" tabSelected="1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4</v>
      </c>
      <c r="B5" s="26"/>
      <c r="C5" s="26"/>
      <c r="D5" s="26"/>
      <c r="E5" s="26"/>
      <c r="F5" s="26"/>
      <c r="G5" s="26"/>
    </row>
    <row r="6" spans="1:8">
      <c r="A6" s="27" t="s">
        <v>5</v>
      </c>
      <c r="B6" s="27"/>
      <c r="C6" s="27"/>
      <c r="D6" s="27"/>
      <c r="E6" s="27"/>
      <c r="F6" s="27"/>
      <c r="G6" s="27"/>
    </row>
    <row r="7" spans="1:8">
      <c r="A7" s="20" t="s">
        <v>6</v>
      </c>
      <c r="B7" s="20" t="s">
        <v>7</v>
      </c>
      <c r="C7" s="20"/>
      <c r="D7" s="20"/>
      <c r="E7" s="20"/>
      <c r="F7" s="20"/>
      <c r="G7" s="21" t="s">
        <v>8</v>
      </c>
    </row>
    <row r="8" spans="1:8" ht="30">
      <c r="A8" s="20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0"/>
    </row>
    <row r="9" spans="1:8">
      <c r="A9" s="2" t="s">
        <v>14</v>
      </c>
      <c r="B9" s="3">
        <f t="shared" ref="B9:G9" si="0">B10+B18+B172+B28+B38+B48+B58+B62+B71+B75</f>
        <v>7153973938.9700003</v>
      </c>
      <c r="C9" s="3">
        <f t="shared" si="0"/>
        <v>481130703.18999994</v>
      </c>
      <c r="D9" s="3">
        <f t="shared" si="0"/>
        <v>7635104642.1599998</v>
      </c>
      <c r="E9" s="3">
        <f t="shared" si="0"/>
        <v>1490467262.4700003</v>
      </c>
      <c r="F9" s="3">
        <f t="shared" si="0"/>
        <v>1490467262.4700003</v>
      </c>
      <c r="G9" s="3">
        <f t="shared" si="0"/>
        <v>6144637379.6900005</v>
      </c>
    </row>
    <row r="10" spans="1:8">
      <c r="A10" s="4" t="s">
        <v>15</v>
      </c>
      <c r="B10" s="5">
        <f>SUM(B11:B17)</f>
        <v>3791187061.48</v>
      </c>
      <c r="C10" s="5">
        <f t="shared" ref="C10:G10" si="1">SUM(C11:C17)</f>
        <v>11318936.600000016</v>
      </c>
      <c r="D10" s="5">
        <f t="shared" si="1"/>
        <v>3802505998.0799999</v>
      </c>
      <c r="E10" s="5">
        <f t="shared" si="1"/>
        <v>817317157.32000017</v>
      </c>
      <c r="F10" s="5">
        <f t="shared" si="1"/>
        <v>817317157.32000017</v>
      </c>
      <c r="G10" s="5">
        <f t="shared" si="1"/>
        <v>2985188840.7599998</v>
      </c>
    </row>
    <row r="11" spans="1:8">
      <c r="A11" s="6" t="s">
        <v>16</v>
      </c>
      <c r="B11" s="7">
        <v>506129084</v>
      </c>
      <c r="C11" s="7">
        <v>3059461.5600000024</v>
      </c>
      <c r="D11" s="5">
        <v>509188545.56</v>
      </c>
      <c r="E11" s="7">
        <v>130693714.87999998</v>
      </c>
      <c r="F11" s="7">
        <v>130693714.87999998</v>
      </c>
      <c r="G11" s="5">
        <f>D11-E11</f>
        <v>378494830.68000001</v>
      </c>
      <c r="H11" s="8" t="s">
        <v>17</v>
      </c>
    </row>
    <row r="12" spans="1:8">
      <c r="A12" s="6" t="s">
        <v>18</v>
      </c>
      <c r="B12" s="7">
        <v>1627366643.52</v>
      </c>
      <c r="C12" s="7">
        <v>0</v>
      </c>
      <c r="D12" s="5">
        <v>1627366643.52</v>
      </c>
      <c r="E12" s="7">
        <v>401200057.73000002</v>
      </c>
      <c r="F12" s="7">
        <v>401200057.73000002</v>
      </c>
      <c r="G12" s="5">
        <f t="shared" ref="G12:G17" si="2">D12-E12</f>
        <v>1226166585.79</v>
      </c>
      <c r="H12" s="8" t="s">
        <v>19</v>
      </c>
    </row>
    <row r="13" spans="1:8">
      <c r="A13" s="6" t="s">
        <v>20</v>
      </c>
      <c r="B13" s="7">
        <v>696344721.96000004</v>
      </c>
      <c r="C13" s="7">
        <v>1875637.8700000048</v>
      </c>
      <c r="D13" s="5">
        <v>698220359.82999992</v>
      </c>
      <c r="E13" s="7">
        <v>109685413.03000003</v>
      </c>
      <c r="F13" s="7">
        <v>109685413.03000003</v>
      </c>
      <c r="G13" s="5">
        <f t="shared" si="2"/>
        <v>588534946.79999995</v>
      </c>
      <c r="H13" s="8" t="s">
        <v>21</v>
      </c>
    </row>
    <row r="14" spans="1:8">
      <c r="A14" s="6" t="s">
        <v>22</v>
      </c>
      <c r="B14" s="7">
        <v>189516980</v>
      </c>
      <c r="C14" s="7">
        <v>3289131.2100000009</v>
      </c>
      <c r="D14" s="5">
        <v>192806111.20999998</v>
      </c>
      <c r="E14" s="7">
        <v>56865803.43000003</v>
      </c>
      <c r="F14" s="7">
        <v>56865803.43000003</v>
      </c>
      <c r="G14" s="5">
        <f t="shared" si="2"/>
        <v>135940307.77999994</v>
      </c>
      <c r="H14" s="8" t="s">
        <v>23</v>
      </c>
    </row>
    <row r="15" spans="1:8">
      <c r="A15" s="6" t="s">
        <v>24</v>
      </c>
      <c r="B15" s="7">
        <v>437195954</v>
      </c>
      <c r="C15" s="7">
        <v>3096145.9600000083</v>
      </c>
      <c r="D15" s="5">
        <v>440292099.96000004</v>
      </c>
      <c r="E15" s="7">
        <v>116060951.07000008</v>
      </c>
      <c r="F15" s="7">
        <v>116060951.07000008</v>
      </c>
      <c r="G15" s="5">
        <f t="shared" si="2"/>
        <v>324231148.88999999</v>
      </c>
      <c r="H15" s="8" t="s">
        <v>25</v>
      </c>
    </row>
    <row r="16" spans="1:8">
      <c r="A16" s="6" t="s">
        <v>26</v>
      </c>
      <c r="B16" s="7">
        <v>284803370</v>
      </c>
      <c r="C16" s="7">
        <v>-1440</v>
      </c>
      <c r="D16" s="5">
        <v>284801930</v>
      </c>
      <c r="E16" s="7">
        <v>0</v>
      </c>
      <c r="F16" s="7">
        <v>0</v>
      </c>
      <c r="G16" s="5">
        <f t="shared" si="2"/>
        <v>284801930</v>
      </c>
      <c r="H16" s="8" t="s">
        <v>27</v>
      </c>
    </row>
    <row r="17" spans="1:8">
      <c r="A17" s="6" t="s">
        <v>28</v>
      </c>
      <c r="B17" s="7">
        <v>49830308</v>
      </c>
      <c r="C17" s="7">
        <v>0</v>
      </c>
      <c r="D17" s="5">
        <v>49830308</v>
      </c>
      <c r="E17" s="7">
        <v>2811217.1800000006</v>
      </c>
      <c r="F17" s="7">
        <v>2811217.18</v>
      </c>
      <c r="G17" s="5">
        <f t="shared" si="2"/>
        <v>47019090.82</v>
      </c>
      <c r="H17" s="8" t="s">
        <v>29</v>
      </c>
    </row>
    <row r="18" spans="1:8">
      <c r="A18" s="4" t="s">
        <v>30</v>
      </c>
      <c r="B18" s="5">
        <f>SUM(B19:B27)</f>
        <v>1401494502.8199999</v>
      </c>
      <c r="C18" s="5">
        <f t="shared" ref="C18:G18" si="3">SUM(C19:C27)</f>
        <v>-3747797.9500000058</v>
      </c>
      <c r="D18" s="5">
        <f t="shared" si="3"/>
        <v>1397746704.8699996</v>
      </c>
      <c r="E18" s="5">
        <f t="shared" si="3"/>
        <v>201844251.22000009</v>
      </c>
      <c r="F18" s="5">
        <f t="shared" si="3"/>
        <v>201844251.22000003</v>
      </c>
      <c r="G18" s="5">
        <f t="shared" si="3"/>
        <v>1195902453.6499999</v>
      </c>
    </row>
    <row r="19" spans="1:8">
      <c r="A19" s="6" t="s">
        <v>31</v>
      </c>
      <c r="B19" s="7">
        <v>54500502</v>
      </c>
      <c r="C19" s="7">
        <v>-583779.15999999992</v>
      </c>
      <c r="D19" s="5">
        <v>53916722.839999996</v>
      </c>
      <c r="E19" s="7">
        <v>14115279.710000006</v>
      </c>
      <c r="F19" s="7">
        <v>14115279.710000006</v>
      </c>
      <c r="G19" s="5">
        <f t="shared" ref="G19:G27" si="4">D19-E19</f>
        <v>39801443.129999988</v>
      </c>
      <c r="H19" s="8" t="s">
        <v>32</v>
      </c>
    </row>
    <row r="20" spans="1:8">
      <c r="A20" s="6" t="s">
        <v>33</v>
      </c>
      <c r="B20" s="7">
        <v>78985128</v>
      </c>
      <c r="C20" s="7">
        <v>4060600.3899999987</v>
      </c>
      <c r="D20" s="5">
        <v>83045728.390000001</v>
      </c>
      <c r="E20" s="7">
        <v>20341456.479999993</v>
      </c>
      <c r="F20" s="7">
        <v>20341456.479999993</v>
      </c>
      <c r="G20" s="5">
        <f t="shared" si="4"/>
        <v>62704271.910000011</v>
      </c>
      <c r="H20" s="8" t="s">
        <v>34</v>
      </c>
    </row>
    <row r="21" spans="1:8">
      <c r="A21" s="6" t="s">
        <v>35</v>
      </c>
      <c r="B21" s="7">
        <v>28635</v>
      </c>
      <c r="C21" s="7">
        <v>-8000</v>
      </c>
      <c r="D21" s="5">
        <v>20635</v>
      </c>
      <c r="E21" s="7">
        <v>0</v>
      </c>
      <c r="F21" s="7">
        <v>0</v>
      </c>
      <c r="G21" s="5">
        <f t="shared" si="4"/>
        <v>20635</v>
      </c>
      <c r="H21" s="8" t="s">
        <v>36</v>
      </c>
    </row>
    <row r="22" spans="1:8">
      <c r="A22" s="6" t="s">
        <v>37</v>
      </c>
      <c r="B22" s="7">
        <v>8771560</v>
      </c>
      <c r="C22" s="7">
        <v>-19699.720000000005</v>
      </c>
      <c r="D22" s="5">
        <v>8751860.2799999993</v>
      </c>
      <c r="E22" s="7">
        <v>358446.70000000007</v>
      </c>
      <c r="F22" s="7">
        <v>358446.7</v>
      </c>
      <c r="G22" s="5">
        <f t="shared" si="4"/>
        <v>8393413.5800000001</v>
      </c>
      <c r="H22" s="8" t="s">
        <v>38</v>
      </c>
    </row>
    <row r="23" spans="1:8">
      <c r="A23" s="6" t="s">
        <v>39</v>
      </c>
      <c r="B23" s="7">
        <v>1132864543.1399999</v>
      </c>
      <c r="C23" s="7">
        <v>-18784002.220000006</v>
      </c>
      <c r="D23" s="5">
        <v>1114080540.9199998</v>
      </c>
      <c r="E23" s="7">
        <v>156973284.46000007</v>
      </c>
      <c r="F23" s="7">
        <v>156973284.46000004</v>
      </c>
      <c r="G23" s="5">
        <f t="shared" si="4"/>
        <v>957107256.4599998</v>
      </c>
      <c r="H23" s="8" t="s">
        <v>40</v>
      </c>
    </row>
    <row r="24" spans="1:8">
      <c r="A24" s="6" t="s">
        <v>41</v>
      </c>
      <c r="B24" s="7">
        <v>55397616.68</v>
      </c>
      <c r="C24" s="7">
        <v>4934955.4400000004</v>
      </c>
      <c r="D24" s="5">
        <v>60332572.119999997</v>
      </c>
      <c r="E24" s="7">
        <v>9144387.2599999961</v>
      </c>
      <c r="F24" s="7">
        <v>9144387.2599999961</v>
      </c>
      <c r="G24" s="5">
        <f t="shared" si="4"/>
        <v>51188184.859999999</v>
      </c>
      <c r="H24" s="8" t="s">
        <v>42</v>
      </c>
    </row>
    <row r="25" spans="1:8">
      <c r="A25" s="6" t="s">
        <v>43</v>
      </c>
      <c r="B25" s="7">
        <v>29016885</v>
      </c>
      <c r="C25" s="7">
        <v>4008764.29</v>
      </c>
      <c r="D25" s="5">
        <v>33025649.289999999</v>
      </c>
      <c r="E25" s="7">
        <v>224078.4</v>
      </c>
      <c r="F25" s="7">
        <v>224078.4</v>
      </c>
      <c r="G25" s="5">
        <f t="shared" si="4"/>
        <v>32801570.890000001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  <c r="H26" s="8" t="s">
        <v>46</v>
      </c>
    </row>
    <row r="27" spans="1:8">
      <c r="A27" s="6" t="s">
        <v>47</v>
      </c>
      <c r="B27" s="7">
        <v>41929633</v>
      </c>
      <c r="C27" s="7">
        <v>2643363.0300000012</v>
      </c>
      <c r="D27" s="5">
        <v>44572996.030000001</v>
      </c>
      <c r="E27" s="7">
        <v>687318.21</v>
      </c>
      <c r="F27" s="7">
        <v>687318.21</v>
      </c>
      <c r="G27" s="5">
        <f t="shared" si="4"/>
        <v>43885677.82</v>
      </c>
      <c r="H27" s="8" t="s">
        <v>48</v>
      </c>
    </row>
    <row r="28" spans="1:8">
      <c r="A28" s="4" t="s">
        <v>49</v>
      </c>
      <c r="B28" s="5">
        <f>SUM(B29:B37)</f>
        <v>1666095874.6700001</v>
      </c>
      <c r="C28" s="5">
        <f t="shared" ref="C28:G28" si="5">SUM(C29:C37)</f>
        <v>66912606.099999979</v>
      </c>
      <c r="D28" s="5">
        <f t="shared" si="5"/>
        <v>1733008480.77</v>
      </c>
      <c r="E28" s="5">
        <f t="shared" si="5"/>
        <v>448054389.43000007</v>
      </c>
      <c r="F28" s="5">
        <f t="shared" si="5"/>
        <v>448054389.43000007</v>
      </c>
      <c r="G28" s="5">
        <f t="shared" si="5"/>
        <v>1284954091.3399997</v>
      </c>
    </row>
    <row r="29" spans="1:8">
      <c r="A29" s="6" t="s">
        <v>50</v>
      </c>
      <c r="B29" s="7">
        <v>132824286</v>
      </c>
      <c r="C29" s="7">
        <v>10187092.249999985</v>
      </c>
      <c r="D29" s="5">
        <v>143011378.25</v>
      </c>
      <c r="E29" s="7">
        <v>24962697.39999998</v>
      </c>
      <c r="F29" s="7">
        <v>24962697.39999998</v>
      </c>
      <c r="G29" s="5">
        <f t="shared" ref="G29:G37" si="6">D29-E29</f>
        <v>118048680.85000002</v>
      </c>
      <c r="H29" s="8" t="s">
        <v>51</v>
      </c>
    </row>
    <row r="30" spans="1:8">
      <c r="A30" s="6" t="s">
        <v>52</v>
      </c>
      <c r="B30" s="7">
        <v>8611860</v>
      </c>
      <c r="C30" s="7">
        <v>683692.50999999978</v>
      </c>
      <c r="D30" s="5">
        <v>9295552.5099999998</v>
      </c>
      <c r="E30" s="7">
        <v>592235.1</v>
      </c>
      <c r="F30" s="7">
        <v>592235.1</v>
      </c>
      <c r="G30" s="5">
        <f t="shared" si="6"/>
        <v>8703317.4100000001</v>
      </c>
      <c r="H30" s="8" t="s">
        <v>53</v>
      </c>
    </row>
    <row r="31" spans="1:8">
      <c r="A31" s="6" t="s">
        <v>54</v>
      </c>
      <c r="B31" s="7">
        <v>391601909.86000001</v>
      </c>
      <c r="C31" s="7">
        <v>14310236.760000005</v>
      </c>
      <c r="D31" s="5">
        <v>405912146.61999989</v>
      </c>
      <c r="E31" s="7">
        <v>124977825.45000005</v>
      </c>
      <c r="F31" s="7">
        <v>124977825.45000005</v>
      </c>
      <c r="G31" s="5">
        <f t="shared" si="6"/>
        <v>280934321.16999984</v>
      </c>
      <c r="H31" s="8" t="s">
        <v>55</v>
      </c>
    </row>
    <row r="32" spans="1:8">
      <c r="A32" s="6" t="s">
        <v>56</v>
      </c>
      <c r="B32" s="7">
        <v>469409359.71000004</v>
      </c>
      <c r="C32" s="7">
        <v>12868142.049999997</v>
      </c>
      <c r="D32" s="5">
        <v>482277501.75999999</v>
      </c>
      <c r="E32" s="7">
        <v>77517898.450000003</v>
      </c>
      <c r="F32" s="7">
        <v>77517898.450000018</v>
      </c>
      <c r="G32" s="5">
        <f t="shared" si="6"/>
        <v>404759603.31</v>
      </c>
      <c r="H32" s="8" t="s">
        <v>57</v>
      </c>
    </row>
    <row r="33" spans="1:8">
      <c r="A33" s="6" t="s">
        <v>58</v>
      </c>
      <c r="B33" s="7">
        <v>338033482</v>
      </c>
      <c r="C33" s="7">
        <v>4725190.8399999971</v>
      </c>
      <c r="D33" s="5">
        <v>342758672.84000003</v>
      </c>
      <c r="E33" s="7">
        <v>137357929.06999999</v>
      </c>
      <c r="F33" s="7">
        <v>137357929.06999999</v>
      </c>
      <c r="G33" s="5">
        <f t="shared" si="6"/>
        <v>205400743.77000004</v>
      </c>
      <c r="H33" s="8" t="s">
        <v>59</v>
      </c>
    </row>
    <row r="34" spans="1:8">
      <c r="A34" s="6" t="s">
        <v>60</v>
      </c>
      <c r="B34" s="7">
        <v>28132011.32</v>
      </c>
      <c r="C34" s="7">
        <v>6934000</v>
      </c>
      <c r="D34" s="5">
        <v>35066011.32</v>
      </c>
      <c r="E34" s="7">
        <v>0</v>
      </c>
      <c r="F34" s="7">
        <v>0</v>
      </c>
      <c r="G34" s="5">
        <f t="shared" si="6"/>
        <v>35066011.32</v>
      </c>
      <c r="H34" s="8" t="s">
        <v>61</v>
      </c>
    </row>
    <row r="35" spans="1:8">
      <c r="A35" s="6" t="s">
        <v>62</v>
      </c>
      <c r="B35" s="7">
        <v>2232769</v>
      </c>
      <c r="C35" s="7">
        <v>1022948.2899999999</v>
      </c>
      <c r="D35" s="5">
        <v>3255717.2899999996</v>
      </c>
      <c r="E35" s="7">
        <v>287765.57</v>
      </c>
      <c r="F35" s="7">
        <v>287765.57</v>
      </c>
      <c r="G35" s="5">
        <f t="shared" si="6"/>
        <v>2967951.7199999997</v>
      </c>
      <c r="H35" s="8" t="s">
        <v>63</v>
      </c>
    </row>
    <row r="36" spans="1:8">
      <c r="A36" s="6" t="s">
        <v>64</v>
      </c>
      <c r="B36" s="7">
        <v>31790000</v>
      </c>
      <c r="C36" s="7">
        <v>15140999.780000001</v>
      </c>
      <c r="D36" s="5">
        <v>46930999.780000001</v>
      </c>
      <c r="E36" s="7">
        <v>14548840.110000001</v>
      </c>
      <c r="F36" s="7">
        <v>14548840.110000001</v>
      </c>
      <c r="G36" s="5">
        <f t="shared" si="6"/>
        <v>32382159.670000002</v>
      </c>
      <c r="H36" s="8" t="s">
        <v>65</v>
      </c>
    </row>
    <row r="37" spans="1:8">
      <c r="A37" s="6" t="s">
        <v>66</v>
      </c>
      <c r="B37" s="7">
        <v>263460196.78</v>
      </c>
      <c r="C37" s="7">
        <v>1040303.6200000001</v>
      </c>
      <c r="D37" s="5">
        <v>264500500.40000001</v>
      </c>
      <c r="E37" s="7">
        <v>67809198.280000001</v>
      </c>
      <c r="F37" s="7">
        <v>67809198.280000001</v>
      </c>
      <c r="G37" s="5">
        <f t="shared" si="6"/>
        <v>196691302.12</v>
      </c>
      <c r="H37" s="8" t="s">
        <v>67</v>
      </c>
    </row>
    <row r="38" spans="1:8">
      <c r="A38" s="4" t="s">
        <v>68</v>
      </c>
      <c r="B38" s="5">
        <f>SUM(B39:B47)</f>
        <v>876945</v>
      </c>
      <c r="C38" s="5">
        <f t="shared" ref="C38:G38" si="7">SUM(C39:C47)</f>
        <v>61875000.000000007</v>
      </c>
      <c r="D38" s="5">
        <f t="shared" si="7"/>
        <v>62751945.000000007</v>
      </c>
      <c r="E38" s="5">
        <f t="shared" si="7"/>
        <v>0</v>
      </c>
      <c r="F38" s="5">
        <f t="shared" si="7"/>
        <v>0</v>
      </c>
      <c r="G38" s="5">
        <f t="shared" si="7"/>
        <v>62751945.000000007</v>
      </c>
    </row>
    <row r="39" spans="1:8">
      <c r="A39" s="6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7" si="8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8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  <c r="H41" s="8" t="s">
        <v>74</v>
      </c>
    </row>
    <row r="42" spans="1:8">
      <c r="A42" s="6" t="s">
        <v>75</v>
      </c>
      <c r="B42" s="7">
        <v>876945</v>
      </c>
      <c r="C42" s="7">
        <v>61875000.000000007</v>
      </c>
      <c r="D42" s="5">
        <v>62751945.000000007</v>
      </c>
      <c r="E42" s="7">
        <v>0</v>
      </c>
      <c r="F42" s="7">
        <v>0</v>
      </c>
      <c r="G42" s="5">
        <f t="shared" si="8"/>
        <v>62751945.000000007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  <c r="H47" s="8" t="s">
        <v>84</v>
      </c>
    </row>
    <row r="48" spans="1:8">
      <c r="A48" s="4" t="s">
        <v>85</v>
      </c>
      <c r="B48" s="5">
        <f>SUM(B49:B57)</f>
        <v>170262700</v>
      </c>
      <c r="C48" s="5">
        <f t="shared" ref="C48:G48" si="9">SUM(C49:C57)</f>
        <v>19507824.970000003</v>
      </c>
      <c r="D48" s="5">
        <f t="shared" si="9"/>
        <v>189770524.97</v>
      </c>
      <c r="E48" s="5">
        <f t="shared" si="9"/>
        <v>3069001.7</v>
      </c>
      <c r="F48" s="5">
        <f t="shared" si="9"/>
        <v>3069001.7</v>
      </c>
      <c r="G48" s="5">
        <f t="shared" si="9"/>
        <v>186701523.27000001</v>
      </c>
    </row>
    <row r="49" spans="1:8">
      <c r="A49" s="6" t="s">
        <v>86</v>
      </c>
      <c r="B49" s="7">
        <v>57181500</v>
      </c>
      <c r="C49" s="7">
        <v>8226501.5200000033</v>
      </c>
      <c r="D49" s="5">
        <v>65408001.520000003</v>
      </c>
      <c r="E49" s="7">
        <v>629151.65999999992</v>
      </c>
      <c r="F49" s="7">
        <v>629151.66</v>
      </c>
      <c r="G49" s="5">
        <f t="shared" ref="G49:G57" si="10">D49-E49</f>
        <v>64778849.860000007</v>
      </c>
      <c r="H49" s="8" t="s">
        <v>87</v>
      </c>
    </row>
    <row r="50" spans="1:8">
      <c r="A50" s="6" t="s">
        <v>88</v>
      </c>
      <c r="B50" s="7">
        <v>0</v>
      </c>
      <c r="C50" s="7">
        <v>457319.92</v>
      </c>
      <c r="D50" s="5">
        <v>457319.92</v>
      </c>
      <c r="E50" s="7">
        <v>0</v>
      </c>
      <c r="F50" s="7">
        <v>0</v>
      </c>
      <c r="G50" s="5">
        <f t="shared" si="10"/>
        <v>457319.92</v>
      </c>
      <c r="H50" s="8" t="s">
        <v>89</v>
      </c>
    </row>
    <row r="51" spans="1:8">
      <c r="A51" s="6" t="s">
        <v>90</v>
      </c>
      <c r="B51" s="7">
        <v>113081200</v>
      </c>
      <c r="C51" s="7">
        <v>5818124.0800000001</v>
      </c>
      <c r="D51" s="5">
        <v>118899324.08</v>
      </c>
      <c r="E51" s="7">
        <v>721520</v>
      </c>
      <c r="F51" s="7">
        <v>721520</v>
      </c>
      <c r="G51" s="5">
        <f t="shared" si="10"/>
        <v>118177804.08</v>
      </c>
      <c r="H51" s="8" t="s">
        <v>91</v>
      </c>
    </row>
    <row r="52" spans="1:8">
      <c r="A52" s="6" t="s">
        <v>92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  <c r="H53" s="8" t="s">
        <v>95</v>
      </c>
    </row>
    <row r="54" spans="1:8">
      <c r="A54" s="6" t="s">
        <v>96</v>
      </c>
      <c r="B54" s="7">
        <v>0</v>
      </c>
      <c r="C54" s="7">
        <v>5005879.45</v>
      </c>
      <c r="D54" s="5">
        <v>5005879.45</v>
      </c>
      <c r="E54" s="7">
        <v>1718330.04</v>
      </c>
      <c r="F54" s="7">
        <v>1718330.04</v>
      </c>
      <c r="G54" s="5">
        <f t="shared" si="10"/>
        <v>3287549.41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  <c r="H57" s="8" t="s">
        <v>103</v>
      </c>
    </row>
    <row r="58" spans="1:8">
      <c r="A58" s="4" t="s">
        <v>104</v>
      </c>
      <c r="B58" s="5">
        <f>SUM(B59:B61)</f>
        <v>45350000</v>
      </c>
      <c r="C58" s="5">
        <f t="shared" ref="C58:G58" si="11">SUM(C59:C61)</f>
        <v>325264133.46999997</v>
      </c>
      <c r="D58" s="5">
        <f t="shared" si="11"/>
        <v>370614133.46999997</v>
      </c>
      <c r="E58" s="5">
        <f t="shared" si="11"/>
        <v>20182462.800000001</v>
      </c>
      <c r="F58" s="5">
        <f t="shared" si="11"/>
        <v>20182462.800000001</v>
      </c>
      <c r="G58" s="5">
        <f t="shared" si="11"/>
        <v>350431670.66999996</v>
      </c>
    </row>
    <row r="59" spans="1:8">
      <c r="A59" s="6" t="s">
        <v>105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 t="shared" ref="G59:G61" si="12">D59-E59</f>
        <v>0</v>
      </c>
      <c r="H59" s="8" t="s">
        <v>106</v>
      </c>
    </row>
    <row r="60" spans="1:8">
      <c r="A60" s="6" t="s">
        <v>107</v>
      </c>
      <c r="B60" s="7">
        <v>45350000</v>
      </c>
      <c r="C60" s="7">
        <v>325264133.46999997</v>
      </c>
      <c r="D60" s="5">
        <v>370614133.46999997</v>
      </c>
      <c r="E60" s="7">
        <v>20182462.800000001</v>
      </c>
      <c r="F60" s="7">
        <v>20182462.800000001</v>
      </c>
      <c r="G60" s="5">
        <f t="shared" si="12"/>
        <v>350431670.66999996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  <c r="H61" s="8" t="s">
        <v>110</v>
      </c>
    </row>
    <row r="62" spans="1:8">
      <c r="A62" s="4" t="s">
        <v>111</v>
      </c>
      <c r="B62" s="5">
        <f>SUM(B63:B67,B69:B70)</f>
        <v>78706855</v>
      </c>
      <c r="C62" s="5">
        <f t="shared" ref="C62:G62" si="13">SUM(C63:C67,C69:C70)</f>
        <v>0</v>
      </c>
      <c r="D62" s="5">
        <f t="shared" si="13"/>
        <v>78706855</v>
      </c>
      <c r="E62" s="5">
        <f t="shared" si="13"/>
        <v>0</v>
      </c>
      <c r="F62" s="5">
        <f t="shared" si="13"/>
        <v>0</v>
      </c>
      <c r="G62" s="5">
        <f t="shared" si="13"/>
        <v>78706855</v>
      </c>
    </row>
    <row r="63" spans="1:8">
      <c r="A63" s="6" t="s">
        <v>112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ref="G63:G70" si="14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14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  <c r="H69" s="8" t="s">
        <v>124</v>
      </c>
    </row>
    <row r="70" spans="1:8">
      <c r="A70" s="6" t="s">
        <v>125</v>
      </c>
      <c r="B70" s="7">
        <v>78706855</v>
      </c>
      <c r="C70" s="7">
        <v>0</v>
      </c>
      <c r="D70" s="5">
        <v>78706855</v>
      </c>
      <c r="E70" s="7">
        <v>0</v>
      </c>
      <c r="F70" s="7">
        <v>0</v>
      </c>
      <c r="G70" s="5">
        <f t="shared" si="14"/>
        <v>78706855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8">
      <c r="A72" s="6" t="s">
        <v>128</v>
      </c>
      <c r="B72" s="5"/>
      <c r="C72" s="5"/>
      <c r="D72" s="5">
        <f t="shared" ref="D72:D82" si="16">B72+C72</f>
        <v>0</v>
      </c>
      <c r="E72" s="5"/>
      <c r="F72" s="5"/>
      <c r="G72" s="5">
        <f t="shared" ref="G72:G74" si="17">D72-E72</f>
        <v>0</v>
      </c>
      <c r="H72" s="8" t="s">
        <v>129</v>
      </c>
    </row>
    <row r="73" spans="1:8">
      <c r="A73" s="6" t="s">
        <v>130</v>
      </c>
      <c r="B73" s="5"/>
      <c r="C73" s="5"/>
      <c r="D73" s="5">
        <f t="shared" si="16"/>
        <v>0</v>
      </c>
      <c r="E73" s="5"/>
      <c r="F73" s="5"/>
      <c r="G73" s="5">
        <f t="shared" si="17"/>
        <v>0</v>
      </c>
      <c r="H73" s="8" t="s">
        <v>131</v>
      </c>
    </row>
    <row r="74" spans="1:8">
      <c r="A74" s="6" t="s">
        <v>132</v>
      </c>
      <c r="B74" s="5"/>
      <c r="C74" s="5"/>
      <c r="D74" s="5">
        <f t="shared" si="16"/>
        <v>0</v>
      </c>
      <c r="E74" s="5"/>
      <c r="F74" s="5"/>
      <c r="G74" s="5">
        <f t="shared" si="17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18">SUM(C76:C82)</f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/>
      <c r="C76" s="5"/>
      <c r="D76" s="5">
        <f t="shared" si="16"/>
        <v>0</v>
      </c>
      <c r="E76" s="5"/>
      <c r="F76" s="5"/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/>
      <c r="C77" s="5"/>
      <c r="D77" s="5">
        <f t="shared" si="16"/>
        <v>0</v>
      </c>
      <c r="E77" s="5"/>
      <c r="F77" s="5"/>
      <c r="G77" s="5">
        <f t="shared" si="19"/>
        <v>0</v>
      </c>
      <c r="H77" s="8" t="s">
        <v>138</v>
      </c>
    </row>
    <row r="78" spans="1:8">
      <c r="A78" s="6" t="s">
        <v>139</v>
      </c>
      <c r="B78" s="5"/>
      <c r="C78" s="5"/>
      <c r="D78" s="5">
        <f t="shared" si="16"/>
        <v>0</v>
      </c>
      <c r="E78" s="5"/>
      <c r="F78" s="5"/>
      <c r="G78" s="5">
        <f t="shared" si="19"/>
        <v>0</v>
      </c>
      <c r="H78" s="8" t="s">
        <v>140</v>
      </c>
    </row>
    <row r="79" spans="1:8">
      <c r="A79" s="6" t="s">
        <v>141</v>
      </c>
      <c r="B79" s="5"/>
      <c r="C79" s="5"/>
      <c r="D79" s="5">
        <f t="shared" si="16"/>
        <v>0</v>
      </c>
      <c r="E79" s="5"/>
      <c r="F79" s="5"/>
      <c r="G79" s="5">
        <f t="shared" si="19"/>
        <v>0</v>
      </c>
      <c r="H79" s="8" t="s">
        <v>142</v>
      </c>
    </row>
    <row r="80" spans="1:8">
      <c r="A80" s="6" t="s">
        <v>143</v>
      </c>
      <c r="B80" s="5"/>
      <c r="C80" s="5"/>
      <c r="D80" s="5">
        <f t="shared" si="16"/>
        <v>0</v>
      </c>
      <c r="E80" s="5"/>
      <c r="F80" s="5"/>
      <c r="G80" s="5">
        <f t="shared" si="19"/>
        <v>0</v>
      </c>
      <c r="H80" s="8" t="s">
        <v>144</v>
      </c>
    </row>
    <row r="81" spans="1:8">
      <c r="A81" s="6" t="s">
        <v>145</v>
      </c>
      <c r="B81" s="5"/>
      <c r="C81" s="5"/>
      <c r="D81" s="5">
        <f t="shared" si="16"/>
        <v>0</v>
      </c>
      <c r="E81" s="5"/>
      <c r="F81" s="5"/>
      <c r="G81" s="5">
        <f t="shared" si="19"/>
        <v>0</v>
      </c>
      <c r="H81" s="8" t="s">
        <v>146</v>
      </c>
    </row>
    <row r="82" spans="1:8">
      <c r="A82" s="6" t="s">
        <v>147</v>
      </c>
      <c r="B82" s="5"/>
      <c r="C82" s="5"/>
      <c r="D82" s="5">
        <f t="shared" si="16"/>
        <v>0</v>
      </c>
      <c r="E82" s="5"/>
      <c r="F82" s="5"/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8459393555</v>
      </c>
      <c r="C84" s="3">
        <f t="shared" ref="C84:G84" si="20">C85+C93+C103+C113+C123+C133+C137+C146+C150</f>
        <v>142104691.89000002</v>
      </c>
      <c r="D84" s="3">
        <f t="shared" si="20"/>
        <v>8601498246.8899994</v>
      </c>
      <c r="E84" s="3">
        <f t="shared" si="20"/>
        <v>1348874494.0499997</v>
      </c>
      <c r="F84" s="3">
        <f t="shared" si="20"/>
        <v>1348874494.0499997</v>
      </c>
      <c r="G84" s="3">
        <f t="shared" si="20"/>
        <v>7252623752.8399992</v>
      </c>
    </row>
    <row r="85" spans="1:8">
      <c r="A85" s="4" t="s">
        <v>15</v>
      </c>
      <c r="B85" s="5">
        <f>SUM(B86:B92)</f>
        <v>5328426801</v>
      </c>
      <c r="C85" s="5">
        <f t="shared" ref="C85:G85" si="21">SUM(C86:C92)</f>
        <v>69147404.390000001</v>
      </c>
      <c r="D85" s="5">
        <f t="shared" si="21"/>
        <v>5397574205.3899994</v>
      </c>
      <c r="E85" s="5">
        <f t="shared" si="21"/>
        <v>1174332170.5699997</v>
      </c>
      <c r="F85" s="5">
        <f t="shared" si="21"/>
        <v>1174332170.5699997</v>
      </c>
      <c r="G85" s="5">
        <f t="shared" si="21"/>
        <v>4223242034.8200002</v>
      </c>
    </row>
    <row r="86" spans="1:8">
      <c r="A86" s="6" t="s">
        <v>16</v>
      </c>
      <c r="B86" s="7">
        <v>1650596866</v>
      </c>
      <c r="C86" s="7">
        <v>0</v>
      </c>
      <c r="D86" s="5">
        <v>1650596866</v>
      </c>
      <c r="E86" s="7">
        <v>398119622.38999987</v>
      </c>
      <c r="F86" s="7">
        <v>398119622.38999987</v>
      </c>
      <c r="G86" s="5">
        <f t="shared" ref="G86:G92" si="22">D86-E86</f>
        <v>1252477243.6100001</v>
      </c>
      <c r="H86" s="8" t="s">
        <v>150</v>
      </c>
    </row>
    <row r="87" spans="1:8">
      <c r="A87" s="6" t="s">
        <v>18</v>
      </c>
      <c r="B87" s="7">
        <v>409334771</v>
      </c>
      <c r="C87" s="7">
        <v>0</v>
      </c>
      <c r="D87" s="5">
        <v>409334771</v>
      </c>
      <c r="E87" s="7">
        <v>158607306.12000003</v>
      </c>
      <c r="F87" s="7">
        <v>158607306.12000003</v>
      </c>
      <c r="G87" s="5">
        <f t="shared" si="22"/>
        <v>250727464.87999997</v>
      </c>
      <c r="H87" s="8" t="s">
        <v>151</v>
      </c>
    </row>
    <row r="88" spans="1:8">
      <c r="A88" s="6" t="s">
        <v>20</v>
      </c>
      <c r="B88" s="7">
        <v>1172856608</v>
      </c>
      <c r="C88" s="7">
        <v>9782328.3900000006</v>
      </c>
      <c r="D88" s="5">
        <v>1182638936.3899999</v>
      </c>
      <c r="E88" s="7">
        <v>219185603.70999983</v>
      </c>
      <c r="F88" s="7">
        <v>219185603.70999983</v>
      </c>
      <c r="G88" s="5">
        <f t="shared" si="22"/>
        <v>963453332.68000007</v>
      </c>
      <c r="H88" s="8" t="s">
        <v>152</v>
      </c>
    </row>
    <row r="89" spans="1:8">
      <c r="A89" s="6" t="s">
        <v>22</v>
      </c>
      <c r="B89" s="7">
        <v>358828920</v>
      </c>
      <c r="C89" s="7">
        <v>0</v>
      </c>
      <c r="D89" s="5">
        <v>358828920</v>
      </c>
      <c r="E89" s="7">
        <v>85004565.459999993</v>
      </c>
      <c r="F89" s="7">
        <v>85004565.459999993</v>
      </c>
      <c r="G89" s="5">
        <f t="shared" si="22"/>
        <v>273824354.54000002</v>
      </c>
      <c r="H89" s="8" t="s">
        <v>153</v>
      </c>
    </row>
    <row r="90" spans="1:8">
      <c r="A90" s="6" t="s">
        <v>24</v>
      </c>
      <c r="B90" s="7">
        <v>1388053233</v>
      </c>
      <c r="C90" s="7">
        <v>0</v>
      </c>
      <c r="D90" s="5">
        <v>1388053233</v>
      </c>
      <c r="E90" s="7">
        <v>309600207.55999994</v>
      </c>
      <c r="F90" s="7">
        <v>309600207.55999994</v>
      </c>
      <c r="G90" s="5">
        <f t="shared" si="22"/>
        <v>1078453025.4400001</v>
      </c>
      <c r="H90" s="8" t="s">
        <v>154</v>
      </c>
    </row>
    <row r="91" spans="1:8">
      <c r="A91" s="6" t="s">
        <v>26</v>
      </c>
      <c r="B91" s="7">
        <v>205413247</v>
      </c>
      <c r="C91" s="7">
        <v>59365076</v>
      </c>
      <c r="D91" s="5">
        <v>264778323</v>
      </c>
      <c r="E91" s="7">
        <v>0</v>
      </c>
      <c r="F91" s="7">
        <v>0</v>
      </c>
      <c r="G91" s="5">
        <f t="shared" si="22"/>
        <v>264778323</v>
      </c>
      <c r="H91" s="8" t="s">
        <v>155</v>
      </c>
    </row>
    <row r="92" spans="1:8">
      <c r="A92" s="6" t="s">
        <v>28</v>
      </c>
      <c r="B92" s="7">
        <v>143343156</v>
      </c>
      <c r="C92" s="7">
        <v>0</v>
      </c>
      <c r="D92" s="5">
        <v>143343156</v>
      </c>
      <c r="E92" s="7">
        <v>3814865.3299999996</v>
      </c>
      <c r="F92" s="7">
        <v>3814865.3299999996</v>
      </c>
      <c r="G92" s="5">
        <f t="shared" si="22"/>
        <v>139528290.66999999</v>
      </c>
      <c r="H92" s="8" t="s">
        <v>156</v>
      </c>
    </row>
    <row r="93" spans="1:8">
      <c r="A93" s="4" t="s">
        <v>30</v>
      </c>
      <c r="B93" s="5">
        <f>SUM(B94:B102)</f>
        <v>1534314476</v>
      </c>
      <c r="C93" s="5">
        <f t="shared" ref="C93:G93" si="23">SUM(C94:C102)</f>
        <v>4934584.8000000063</v>
      </c>
      <c r="D93" s="5">
        <f t="shared" si="23"/>
        <v>1539249060.7999997</v>
      </c>
      <c r="E93" s="5">
        <f t="shared" si="23"/>
        <v>86078982.789999992</v>
      </c>
      <c r="F93" s="5">
        <f t="shared" si="23"/>
        <v>86078982.789999992</v>
      </c>
      <c r="G93" s="5">
        <f t="shared" si="23"/>
        <v>1453170078.0099995</v>
      </c>
    </row>
    <row r="94" spans="1:8">
      <c r="A94" s="6" t="s">
        <v>31</v>
      </c>
      <c r="B94" s="7">
        <v>71662628</v>
      </c>
      <c r="C94" s="7">
        <v>273104</v>
      </c>
      <c r="D94" s="5">
        <v>71935732</v>
      </c>
      <c r="E94" s="7">
        <v>742398.3899999999</v>
      </c>
      <c r="F94" s="7">
        <v>742398.39</v>
      </c>
      <c r="G94" s="5">
        <f t="shared" ref="G94:G102" si="24">D94-E94</f>
        <v>71193333.609999999</v>
      </c>
      <c r="H94" s="8" t="s">
        <v>157</v>
      </c>
    </row>
    <row r="95" spans="1:8">
      <c r="A95" s="6" t="s">
        <v>33</v>
      </c>
      <c r="B95" s="7">
        <v>18040330</v>
      </c>
      <c r="C95" s="7">
        <v>-21430</v>
      </c>
      <c r="D95" s="5">
        <v>18018900</v>
      </c>
      <c r="E95" s="7">
        <v>64289</v>
      </c>
      <c r="F95" s="7">
        <v>64289</v>
      </c>
      <c r="G95" s="5">
        <f t="shared" si="24"/>
        <v>17954611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4"/>
        <v>0</v>
      </c>
      <c r="H96" s="8" t="s">
        <v>159</v>
      </c>
    </row>
    <row r="97" spans="1:8">
      <c r="A97" s="6" t="s">
        <v>37</v>
      </c>
      <c r="B97" s="7">
        <v>754813</v>
      </c>
      <c r="C97" s="7">
        <v>102066.40000000001</v>
      </c>
      <c r="D97" s="5">
        <v>856879.4</v>
      </c>
      <c r="E97" s="7">
        <v>23121.94</v>
      </c>
      <c r="F97" s="7">
        <v>23121.94</v>
      </c>
      <c r="G97" s="5">
        <f t="shared" si="24"/>
        <v>833757.46000000008</v>
      </c>
      <c r="H97" s="8" t="s">
        <v>160</v>
      </c>
    </row>
    <row r="98" spans="1:8">
      <c r="A98" s="13" t="s">
        <v>39</v>
      </c>
      <c r="B98" s="7">
        <v>1419434549</v>
      </c>
      <c r="C98" s="7">
        <v>4588305.400000006</v>
      </c>
      <c r="D98" s="5">
        <v>1424022854.3999996</v>
      </c>
      <c r="E98" s="7">
        <v>84975736.789999992</v>
      </c>
      <c r="F98" s="7">
        <v>84975736.789999992</v>
      </c>
      <c r="G98" s="5">
        <f t="shared" si="24"/>
        <v>1339047117.6099997</v>
      </c>
      <c r="H98" s="8" t="s">
        <v>161</v>
      </c>
    </row>
    <row r="99" spans="1:8">
      <c r="A99" s="6" t="s">
        <v>41</v>
      </c>
      <c r="B99" s="7">
        <v>10699701</v>
      </c>
      <c r="C99" s="7">
        <v>0</v>
      </c>
      <c r="D99" s="5">
        <v>10699701</v>
      </c>
      <c r="E99" s="7">
        <v>259036.93000000002</v>
      </c>
      <c r="F99" s="7">
        <v>259036.93000000002</v>
      </c>
      <c r="G99" s="5">
        <f t="shared" si="24"/>
        <v>10440664.07</v>
      </c>
      <c r="H99" s="8" t="s">
        <v>162</v>
      </c>
    </row>
    <row r="100" spans="1:8">
      <c r="A100" s="6" t="s">
        <v>43</v>
      </c>
      <c r="B100" s="7">
        <v>12136617</v>
      </c>
      <c r="C100" s="7">
        <v>0</v>
      </c>
      <c r="D100" s="5">
        <v>12136617</v>
      </c>
      <c r="E100" s="7">
        <v>0</v>
      </c>
      <c r="F100" s="7">
        <v>0</v>
      </c>
      <c r="G100" s="5">
        <f t="shared" si="24"/>
        <v>12136617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4"/>
        <v>0</v>
      </c>
      <c r="H101" s="8" t="s">
        <v>164</v>
      </c>
    </row>
    <row r="102" spans="1:8">
      <c r="A102" s="6" t="s">
        <v>47</v>
      </c>
      <c r="B102" s="7">
        <v>1585838</v>
      </c>
      <c r="C102" s="7">
        <v>-7461</v>
      </c>
      <c r="D102" s="5">
        <v>1578377</v>
      </c>
      <c r="E102" s="7">
        <v>14399.740000000002</v>
      </c>
      <c r="F102" s="7">
        <v>14399.74</v>
      </c>
      <c r="G102" s="5">
        <f t="shared" si="24"/>
        <v>1563977.26</v>
      </c>
      <c r="H102" s="8" t="s">
        <v>165</v>
      </c>
    </row>
    <row r="103" spans="1:8">
      <c r="A103" s="4" t="s">
        <v>49</v>
      </c>
      <c r="B103" s="5">
        <f>SUM(B104:B112)</f>
        <v>1579326071</v>
      </c>
      <c r="C103" s="5">
        <f t="shared" ref="C103:G103" si="25">SUM(C104:C112)</f>
        <v>54825077.82</v>
      </c>
      <c r="D103" s="5">
        <f t="shared" si="25"/>
        <v>1634151148.8199997</v>
      </c>
      <c r="E103" s="5">
        <f t="shared" si="25"/>
        <v>88334140.690000027</v>
      </c>
      <c r="F103" s="5">
        <f t="shared" si="25"/>
        <v>88334140.690000013</v>
      </c>
      <c r="G103" s="5">
        <f t="shared" si="25"/>
        <v>1545817008.1299996</v>
      </c>
    </row>
    <row r="104" spans="1:8">
      <c r="A104" s="6" t="s">
        <v>50</v>
      </c>
      <c r="B104" s="7">
        <v>17896897</v>
      </c>
      <c r="C104" s="7">
        <v>10000</v>
      </c>
      <c r="D104" s="5">
        <v>17906897</v>
      </c>
      <c r="E104" s="7">
        <v>2786944.0400000005</v>
      </c>
      <c r="F104" s="7">
        <v>2786944.0400000005</v>
      </c>
      <c r="G104" s="5">
        <f t="shared" ref="G104:G112" si="26">D104-E104</f>
        <v>15119952.959999999</v>
      </c>
      <c r="H104" s="8" t="s">
        <v>166</v>
      </c>
    </row>
    <row r="105" spans="1:8">
      <c r="A105" s="6" t="s">
        <v>52</v>
      </c>
      <c r="B105" s="7">
        <v>16543847</v>
      </c>
      <c r="C105" s="7">
        <v>2996280</v>
      </c>
      <c r="D105" s="5">
        <v>19540127</v>
      </c>
      <c r="E105" s="7">
        <v>4043450.5100000007</v>
      </c>
      <c r="F105" s="7">
        <v>4043450.5100000002</v>
      </c>
      <c r="G105" s="5">
        <f t="shared" si="26"/>
        <v>15496676.489999998</v>
      </c>
      <c r="H105" s="8" t="s">
        <v>167</v>
      </c>
    </row>
    <row r="106" spans="1:8">
      <c r="A106" s="6" t="s">
        <v>54</v>
      </c>
      <c r="B106" s="7">
        <v>628582083</v>
      </c>
      <c r="C106" s="7">
        <v>49940516.140000001</v>
      </c>
      <c r="D106" s="5">
        <v>678522599.13999987</v>
      </c>
      <c r="E106" s="7">
        <v>70576467.550000012</v>
      </c>
      <c r="F106" s="7">
        <v>70576467.550000012</v>
      </c>
      <c r="G106" s="5">
        <f t="shared" si="26"/>
        <v>607946131.58999991</v>
      </c>
      <c r="H106" s="8" t="s">
        <v>168</v>
      </c>
    </row>
    <row r="107" spans="1:8">
      <c r="A107" s="6" t="s">
        <v>56</v>
      </c>
      <c r="B107" s="7">
        <v>900</v>
      </c>
      <c r="C107" s="7">
        <v>0</v>
      </c>
      <c r="D107" s="5">
        <v>900</v>
      </c>
      <c r="E107" s="7">
        <v>27.840000000000032</v>
      </c>
      <c r="F107" s="7">
        <v>27.84</v>
      </c>
      <c r="G107" s="5">
        <f t="shared" si="26"/>
        <v>872.16</v>
      </c>
      <c r="H107" s="8" t="s">
        <v>169</v>
      </c>
    </row>
    <row r="108" spans="1:8">
      <c r="A108" s="6" t="s">
        <v>58</v>
      </c>
      <c r="B108" s="7">
        <v>908857379</v>
      </c>
      <c r="C108" s="7">
        <v>1436571.6800000006</v>
      </c>
      <c r="D108" s="5">
        <v>910293950.67999995</v>
      </c>
      <c r="E108" s="7">
        <v>10686705.960000006</v>
      </c>
      <c r="F108" s="7">
        <v>10686705.960000001</v>
      </c>
      <c r="G108" s="5">
        <f t="shared" si="26"/>
        <v>899607244.71999991</v>
      </c>
      <c r="H108" s="8" t="s">
        <v>170</v>
      </c>
    </row>
    <row r="109" spans="1:8">
      <c r="A109" s="6" t="s">
        <v>60</v>
      </c>
      <c r="B109" s="7">
        <v>4801935</v>
      </c>
      <c r="C109" s="7">
        <v>0</v>
      </c>
      <c r="D109" s="5">
        <v>4801935</v>
      </c>
      <c r="E109" s="7">
        <v>0</v>
      </c>
      <c r="F109" s="7">
        <v>0</v>
      </c>
      <c r="G109" s="5">
        <f t="shared" si="26"/>
        <v>4801935</v>
      </c>
      <c r="H109" s="8" t="s">
        <v>171</v>
      </c>
    </row>
    <row r="110" spans="1:8">
      <c r="A110" s="6" t="s">
        <v>62</v>
      </c>
      <c r="B110" s="7">
        <v>1103950</v>
      </c>
      <c r="C110" s="7">
        <v>339410</v>
      </c>
      <c r="D110" s="5">
        <v>1443360</v>
      </c>
      <c r="E110" s="7">
        <v>153674.65</v>
      </c>
      <c r="F110" s="7">
        <v>153674.65</v>
      </c>
      <c r="G110" s="5">
        <f t="shared" si="26"/>
        <v>1289685.3500000001</v>
      </c>
      <c r="H110" s="8" t="s">
        <v>172</v>
      </c>
    </row>
    <row r="111" spans="1:8">
      <c r="A111" s="6" t="s">
        <v>64</v>
      </c>
      <c r="B111" s="7">
        <v>1539080</v>
      </c>
      <c r="C111" s="7">
        <v>85000</v>
      </c>
      <c r="D111" s="5">
        <v>1624080</v>
      </c>
      <c r="E111" s="7">
        <v>86870.14</v>
      </c>
      <c r="F111" s="7">
        <v>86870.14</v>
      </c>
      <c r="G111" s="5">
        <f t="shared" si="26"/>
        <v>1537209.86</v>
      </c>
      <c r="H111" s="8" t="s">
        <v>173</v>
      </c>
    </row>
    <row r="112" spans="1:8">
      <c r="A112" s="6" t="s">
        <v>66</v>
      </c>
      <c r="B112" s="7">
        <v>0</v>
      </c>
      <c r="C112" s="7">
        <v>17300</v>
      </c>
      <c r="D112" s="5">
        <v>17300</v>
      </c>
      <c r="E112" s="7">
        <v>0</v>
      </c>
      <c r="F112" s="7">
        <v>0</v>
      </c>
      <c r="G112" s="5">
        <f t="shared" si="26"/>
        <v>17300</v>
      </c>
      <c r="H112" s="8" t="s">
        <v>174</v>
      </c>
    </row>
    <row r="113" spans="1:8">
      <c r="A113" s="4" t="s">
        <v>68</v>
      </c>
      <c r="B113" s="5">
        <f>SUM(B114:B122)</f>
        <v>531941</v>
      </c>
      <c r="C113" s="5">
        <f t="shared" ref="C113:G113" si="27">SUM(C114:C122)</f>
        <v>-80000</v>
      </c>
      <c r="D113" s="5">
        <f t="shared" si="27"/>
        <v>451941</v>
      </c>
      <c r="E113" s="5">
        <f t="shared" si="27"/>
        <v>0</v>
      </c>
      <c r="F113" s="5">
        <f t="shared" si="27"/>
        <v>0</v>
      </c>
      <c r="G113" s="5">
        <f t="shared" si="27"/>
        <v>451941</v>
      </c>
    </row>
    <row r="114" spans="1:8">
      <c r="A114" s="6" t="s">
        <v>69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 t="shared" ref="G114:G122" si="28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si="28"/>
        <v>0</v>
      </c>
      <c r="H115" s="8" t="s">
        <v>176</v>
      </c>
    </row>
    <row r="116" spans="1:8">
      <c r="A116" s="6" t="s">
        <v>73</v>
      </c>
      <c r="B116" s="7">
        <v>490761</v>
      </c>
      <c r="C116" s="7">
        <v>-80000</v>
      </c>
      <c r="D116" s="5">
        <v>410761</v>
      </c>
      <c r="E116" s="7">
        <v>0</v>
      </c>
      <c r="F116" s="7">
        <v>0</v>
      </c>
      <c r="G116" s="5">
        <f t="shared" si="28"/>
        <v>410761</v>
      </c>
      <c r="H116" s="8" t="s">
        <v>177</v>
      </c>
    </row>
    <row r="117" spans="1:8">
      <c r="A117" s="6" t="s">
        <v>75</v>
      </c>
      <c r="B117" s="7">
        <v>41180</v>
      </c>
      <c r="C117" s="7">
        <v>0</v>
      </c>
      <c r="D117" s="5">
        <v>41180</v>
      </c>
      <c r="E117" s="7">
        <v>0</v>
      </c>
      <c r="F117" s="7">
        <v>0</v>
      </c>
      <c r="G117" s="5">
        <f t="shared" si="28"/>
        <v>41180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8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8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8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8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8"/>
        <v>0</v>
      </c>
      <c r="H122" s="8" t="s">
        <v>181</v>
      </c>
    </row>
    <row r="123" spans="1:8">
      <c r="A123" s="4" t="s">
        <v>85</v>
      </c>
      <c r="B123" s="5">
        <f>SUM(B124:B132)</f>
        <v>1794266</v>
      </c>
      <c r="C123" s="5">
        <f t="shared" ref="C123:G123" si="29">SUM(C124:C132)</f>
        <v>13277624.879999999</v>
      </c>
      <c r="D123" s="5">
        <f t="shared" si="29"/>
        <v>15071890.879999999</v>
      </c>
      <c r="E123" s="5">
        <f t="shared" si="29"/>
        <v>129200</v>
      </c>
      <c r="F123" s="5">
        <f t="shared" si="29"/>
        <v>129200</v>
      </c>
      <c r="G123" s="5">
        <f t="shared" si="29"/>
        <v>14942690.879999999</v>
      </c>
    </row>
    <row r="124" spans="1:8">
      <c r="A124" s="6" t="s">
        <v>86</v>
      </c>
      <c r="B124" s="7">
        <v>1794266</v>
      </c>
      <c r="C124" s="7">
        <v>1573628.36</v>
      </c>
      <c r="D124" s="5">
        <v>3367894.3600000003</v>
      </c>
      <c r="E124" s="7">
        <v>129200</v>
      </c>
      <c r="F124" s="7">
        <v>129200</v>
      </c>
      <c r="G124" s="5">
        <f t="shared" ref="G124:G132" si="30">D124-E124</f>
        <v>3238694.3600000003</v>
      </c>
      <c r="H124" s="8" t="s">
        <v>182</v>
      </c>
    </row>
    <row r="125" spans="1:8">
      <c r="A125" s="6" t="s">
        <v>88</v>
      </c>
      <c r="B125" s="7">
        <v>0</v>
      </c>
      <c r="C125" s="7">
        <v>0</v>
      </c>
      <c r="D125" s="5">
        <v>0</v>
      </c>
      <c r="E125" s="7">
        <v>0</v>
      </c>
      <c r="F125" s="7">
        <v>0</v>
      </c>
      <c r="G125" s="5">
        <f t="shared" si="30"/>
        <v>0</v>
      </c>
      <c r="H125" s="8" t="s">
        <v>183</v>
      </c>
    </row>
    <row r="126" spans="1:8">
      <c r="A126" s="6" t="s">
        <v>90</v>
      </c>
      <c r="B126" s="7">
        <v>0</v>
      </c>
      <c r="C126" s="7">
        <v>11703996.52</v>
      </c>
      <c r="D126" s="5">
        <v>11703996.52</v>
      </c>
      <c r="E126" s="7">
        <v>0</v>
      </c>
      <c r="F126" s="7">
        <v>0</v>
      </c>
      <c r="G126" s="5">
        <f t="shared" si="30"/>
        <v>11703996.52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30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30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0</v>
      </c>
      <c r="D129" s="5">
        <v>0</v>
      </c>
      <c r="E129" s="7">
        <v>0</v>
      </c>
      <c r="F129" s="7">
        <v>0</v>
      </c>
      <c r="G129" s="5">
        <f t="shared" si="30"/>
        <v>0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30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30"/>
        <v>0</v>
      </c>
      <c r="H131" s="8" t="s">
        <v>189</v>
      </c>
    </row>
    <row r="132" spans="1:8">
      <c r="A132" s="6" t="s">
        <v>102</v>
      </c>
      <c r="B132" s="7">
        <v>0</v>
      </c>
      <c r="C132" s="7">
        <v>0</v>
      </c>
      <c r="D132" s="5">
        <v>0</v>
      </c>
      <c r="E132" s="7">
        <v>0</v>
      </c>
      <c r="F132" s="7">
        <v>0</v>
      </c>
      <c r="G132" s="5">
        <f t="shared" si="30"/>
        <v>0</v>
      </c>
      <c r="H132" s="8" t="s">
        <v>190</v>
      </c>
    </row>
    <row r="133" spans="1:8">
      <c r="A133" s="4" t="s">
        <v>104</v>
      </c>
      <c r="B133" s="5">
        <f>SUM(B134:B136)</f>
        <v>15000000</v>
      </c>
      <c r="C133" s="5">
        <f t="shared" ref="C133:G133" si="31">SUM(C134:C136)</f>
        <v>0</v>
      </c>
      <c r="D133" s="5">
        <f t="shared" si="31"/>
        <v>15000000</v>
      </c>
      <c r="E133" s="5">
        <f t="shared" si="31"/>
        <v>0</v>
      </c>
      <c r="F133" s="5">
        <f t="shared" si="31"/>
        <v>0</v>
      </c>
      <c r="G133" s="5">
        <f t="shared" si="31"/>
        <v>15000000</v>
      </c>
    </row>
    <row r="134" spans="1:8">
      <c r="A134" s="6" t="s">
        <v>105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 t="shared" ref="G134:G136" si="32">D134-E134</f>
        <v>0</v>
      </c>
      <c r="H134" s="8" t="s">
        <v>191</v>
      </c>
    </row>
    <row r="135" spans="1:8">
      <c r="A135" s="6" t="s">
        <v>107</v>
      </c>
      <c r="B135" s="5">
        <v>15000000</v>
      </c>
      <c r="C135" s="5">
        <v>0</v>
      </c>
      <c r="D135" s="5">
        <v>15000000</v>
      </c>
      <c r="E135" s="5">
        <v>0</v>
      </c>
      <c r="F135" s="5">
        <v>0</v>
      </c>
      <c r="G135" s="5">
        <f t="shared" si="32"/>
        <v>15000000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2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33">SUM(C138:C142,C144:C145)</f>
        <v>0</v>
      </c>
      <c r="D137" s="5">
        <f t="shared" si="33"/>
        <v>0</v>
      </c>
      <c r="E137" s="5">
        <f t="shared" si="33"/>
        <v>0</v>
      </c>
      <c r="F137" s="5">
        <f t="shared" si="33"/>
        <v>0</v>
      </c>
      <c r="G137" s="5">
        <f t="shared" si="33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ref="D138:D157" si="34">B138+C138</f>
        <v>0</v>
      </c>
      <c r="E138" s="5">
        <v>0</v>
      </c>
      <c r="F138" s="5">
        <v>0</v>
      </c>
      <c r="G138" s="5">
        <f t="shared" ref="G138:G145" si="35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4"/>
        <v>0</v>
      </c>
      <c r="E139" s="5">
        <v>0</v>
      </c>
      <c r="F139" s="5">
        <v>0</v>
      </c>
      <c r="G139" s="5">
        <f t="shared" si="35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4"/>
        <v>0</v>
      </c>
      <c r="E140" s="5">
        <v>0</v>
      </c>
      <c r="F140" s="5">
        <v>0</v>
      </c>
      <c r="G140" s="5">
        <f t="shared" si="35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4"/>
        <v>0</v>
      </c>
      <c r="E141" s="5">
        <v>0</v>
      </c>
      <c r="F141" s="5">
        <v>0</v>
      </c>
      <c r="G141" s="5">
        <f t="shared" si="35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4"/>
        <v>0</v>
      </c>
      <c r="E142" s="5">
        <v>0</v>
      </c>
      <c r="F142" s="5">
        <v>0</v>
      </c>
      <c r="G142" s="5">
        <f t="shared" si="35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4"/>
        <v>0</v>
      </c>
      <c r="E143" s="5">
        <v>0</v>
      </c>
      <c r="F143" s="5">
        <v>0</v>
      </c>
      <c r="G143" s="5">
        <f t="shared" si="35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4"/>
        <v>0</v>
      </c>
      <c r="E144" s="5">
        <v>0</v>
      </c>
      <c r="F144" s="5">
        <v>0</v>
      </c>
      <c r="G144" s="5">
        <f t="shared" si="35"/>
        <v>0</v>
      </c>
      <c r="H144" s="8" t="s">
        <v>199</v>
      </c>
    </row>
    <row r="145" spans="1:8">
      <c r="A145" s="6" t="s">
        <v>125</v>
      </c>
      <c r="B145" s="5">
        <v>0</v>
      </c>
      <c r="C145" s="5">
        <v>0</v>
      </c>
      <c r="D145" s="5">
        <f t="shared" si="34"/>
        <v>0</v>
      </c>
      <c r="E145" s="5">
        <v>0</v>
      </c>
      <c r="F145" s="5">
        <v>0</v>
      </c>
      <c r="G145" s="5">
        <f t="shared" si="35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36">SUM(C147:C149)</f>
        <v>0</v>
      </c>
      <c r="D146" s="5">
        <f t="shared" si="36"/>
        <v>0</v>
      </c>
      <c r="E146" s="5">
        <f t="shared" si="36"/>
        <v>0</v>
      </c>
      <c r="F146" s="5">
        <f t="shared" si="36"/>
        <v>0</v>
      </c>
      <c r="G146" s="5">
        <f t="shared" si="36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4"/>
        <v>0</v>
      </c>
      <c r="E147" s="5">
        <v>0</v>
      </c>
      <c r="F147" s="5">
        <v>0</v>
      </c>
      <c r="G147" s="5">
        <f t="shared" ref="G147:G149" si="37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4"/>
        <v>0</v>
      </c>
      <c r="E148" s="5">
        <v>0</v>
      </c>
      <c r="F148" s="5">
        <v>0</v>
      </c>
      <c r="G148" s="5">
        <f t="shared" si="37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4"/>
        <v>0</v>
      </c>
      <c r="E149" s="5">
        <v>0</v>
      </c>
      <c r="F149" s="5">
        <v>0</v>
      </c>
      <c r="G149" s="5">
        <f t="shared" si="37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38">SUM(C151:C157)</f>
        <v>0</v>
      </c>
      <c r="D150" s="5">
        <f t="shared" si="38"/>
        <v>0</v>
      </c>
      <c r="E150" s="5">
        <f t="shared" si="38"/>
        <v>0</v>
      </c>
      <c r="F150" s="5">
        <f t="shared" si="38"/>
        <v>0</v>
      </c>
      <c r="G150" s="5">
        <f t="shared" si="38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4"/>
        <v>0</v>
      </c>
      <c r="E151" s="5">
        <v>0</v>
      </c>
      <c r="F151" s="5">
        <v>0</v>
      </c>
      <c r="G151" s="5">
        <f t="shared" ref="G151:G157" si="39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4"/>
        <v>0</v>
      </c>
      <c r="E152" s="5">
        <v>0</v>
      </c>
      <c r="F152" s="5">
        <v>0</v>
      </c>
      <c r="G152" s="5">
        <f t="shared" si="39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4"/>
        <v>0</v>
      </c>
      <c r="E153" s="5">
        <v>0</v>
      </c>
      <c r="F153" s="5">
        <v>0</v>
      </c>
      <c r="G153" s="5">
        <f t="shared" si="39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4"/>
        <v>0</v>
      </c>
      <c r="E154" s="5">
        <v>0</v>
      </c>
      <c r="F154" s="5">
        <v>0</v>
      </c>
      <c r="G154" s="5">
        <f t="shared" si="39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4"/>
        <v>0</v>
      </c>
      <c r="E155" s="5">
        <v>0</v>
      </c>
      <c r="F155" s="5">
        <v>0</v>
      </c>
      <c r="G155" s="5">
        <f t="shared" si="39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4"/>
        <v>0</v>
      </c>
      <c r="E156" s="5">
        <v>0</v>
      </c>
      <c r="F156" s="5">
        <v>0</v>
      </c>
      <c r="G156" s="5">
        <f t="shared" si="39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4"/>
        <v>0</v>
      </c>
      <c r="E157" s="5">
        <v>0</v>
      </c>
      <c r="F157" s="5">
        <v>0</v>
      </c>
      <c r="G157" s="5">
        <f t="shared" si="3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15613367493.970001</v>
      </c>
      <c r="C159" s="3">
        <f t="shared" ref="C159:G159" si="40">C9+C84</f>
        <v>623235395.07999992</v>
      </c>
      <c r="D159" s="3">
        <f t="shared" si="40"/>
        <v>16236602889.049999</v>
      </c>
      <c r="E159" s="3">
        <f t="shared" si="40"/>
        <v>2839341756.52</v>
      </c>
      <c r="F159" s="3">
        <f t="shared" si="40"/>
        <v>2839341756.52</v>
      </c>
      <c r="G159" s="3">
        <f t="shared" si="40"/>
        <v>13397261132.529999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7">
      <c r="A161" s="18"/>
    </row>
    <row r="162" spans="1:7">
      <c r="B162" s="19"/>
      <c r="C162" s="19"/>
      <c r="D162" s="19"/>
      <c r="E162" s="19"/>
      <c r="F162" s="19"/>
      <c r="G162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2023-04-28T17:03:02Z</cp:lastPrinted>
  <dcterms:created xsi:type="dcterms:W3CDTF">2023-04-27T23:04:06Z</dcterms:created>
  <dcterms:modified xsi:type="dcterms:W3CDTF">2023-04-28T17:03:15Z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