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01FD1045-FA31-498A-A3D3-639D8110535C}" xr6:coauthVersionLast="36" xr6:coauthVersionMax="36" xr10:uidLastSave="{00000000-0000-0000-0000-000000000000}"/>
  <bookViews>
    <workbookView xWindow="0" yWindow="0" windowWidth="28800" windowHeight="10005" xr2:uid="{FDC63BB5-4FE5-48EA-AAB0-FC26BCAEB533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'F5'!$A$1:$G$81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D73" i="1"/>
  <c r="D75" i="1" s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D58" i="1"/>
  <c r="D54" i="1" s="1"/>
  <c r="G57" i="1"/>
  <c r="G56" i="1"/>
  <c r="G55" i="1"/>
  <c r="F54" i="1"/>
  <c r="G54" i="1" s="1"/>
  <c r="E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D45" i="1" s="1"/>
  <c r="F45" i="1"/>
  <c r="E45" i="1"/>
  <c r="C45" i="1"/>
  <c r="C65" i="1" s="1"/>
  <c r="B45" i="1"/>
  <c r="B65" i="1" s="1"/>
  <c r="G39" i="1"/>
  <c r="D39" i="1"/>
  <c r="G38" i="1"/>
  <c r="D38" i="1"/>
  <c r="D37" i="1" s="1"/>
  <c r="F37" i="1"/>
  <c r="E37" i="1"/>
  <c r="C37" i="1"/>
  <c r="B37" i="1"/>
  <c r="G37" i="1" s="1"/>
  <c r="G36" i="1"/>
  <c r="D36" i="1"/>
  <c r="G35" i="1"/>
  <c r="F35" i="1"/>
  <c r="E35" i="1"/>
  <c r="C35" i="1"/>
  <c r="B35" i="1"/>
  <c r="D35" i="1" s="1"/>
  <c r="G34" i="1"/>
  <c r="D34" i="1"/>
  <c r="G33" i="1"/>
  <c r="D33" i="1"/>
  <c r="G32" i="1"/>
  <c r="D32" i="1"/>
  <c r="G31" i="1"/>
  <c r="D31" i="1"/>
  <c r="G30" i="1"/>
  <c r="D30" i="1"/>
  <c r="G29" i="1"/>
  <c r="D29" i="1"/>
  <c r="D28" i="1" s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16" i="1" l="1"/>
  <c r="D41" i="1" s="1"/>
  <c r="D70" i="1" s="1"/>
  <c r="E65" i="1"/>
  <c r="E70" i="1" s="1"/>
  <c r="G75" i="1"/>
  <c r="G28" i="1"/>
  <c r="F65" i="1"/>
  <c r="G65" i="1" s="1"/>
  <c r="B41" i="1"/>
  <c r="B70" i="1" s="1"/>
  <c r="C41" i="1"/>
  <c r="C70" i="1" s="1"/>
  <c r="G41" i="1"/>
  <c r="G70" i="1" s="1"/>
  <c r="D65" i="1"/>
  <c r="F41" i="1"/>
  <c r="G45" i="1"/>
  <c r="F70" i="1" l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<sst xmlns="http://schemas.openxmlformats.org/spreadsheetml/2006/main" count="76" uniqueCount="76">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</sst>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</cellXfs>
  <cellStyles count="4">
    <cellStyle name="Incorrecto" xfId="2" builtinId="27"/>
    <cellStyle name="Millares" xfId="1" builtinId="3"/>
    <cellStyle name="Millares 16" xfId="3" xr:uid="{DEE90552-E40A-43F9-B266-EE18AF5AED5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FC93-2DBB-4956-AC9D-839441D8307F}">
  <sheetPr>
    <pageSetUpPr fitToPage="1"/>
  </sheetPr>
  <dimension ref="A1:H78"/>
  <sheetViews>
    <sheetView showGridLines="0" tabSelected="1" zoomScale="80" zoomScaleNormal="80" workbookViewId="0">
      <pane ySplit="7" topLeftCell="A74" activePane="bottomLeft" state="frozen"/>
      <selection pane="bottomLeft" activeCell="A86" sqref="A86"/>
    </sheetView>
  </sheetViews>
  <sheetFormatPr baseColWidth="10" defaultColWidth="11.42578125" defaultRowHeight="15" x14ac:dyDescent="0.25"/>
  <cols>
    <col min="1" max="1" width="94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/>
      <c r="C9" s="23"/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/>
      <c r="C11" s="23"/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5">
      <c r="A15" s="22" t="s">
        <v>20</v>
      </c>
      <c r="B15" s="20">
        <v>25472314</v>
      </c>
      <c r="C15" s="20">
        <v>194394576.59</v>
      </c>
      <c r="D15" s="20">
        <f t="shared" si="0"/>
        <v>219866890.59</v>
      </c>
      <c r="E15" s="20">
        <v>99171139.209999993</v>
      </c>
      <c r="F15" s="20">
        <v>99171139.209999993</v>
      </c>
      <c r="G15" s="24">
        <f>+F15-B15</f>
        <v>73698825.209999993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5">
      <c r="A18" s="27" t="s">
        <v>23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5">
      <c r="A19" s="27" t="s">
        <v>24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5">
      <c r="A26" s="27" t="s">
        <v>31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5">
      <c r="A27" s="27" t="s">
        <v>32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5">
      <c r="A30" s="27" t="s">
        <v>35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5">
      <c r="A31" s="27" t="s">
        <v>36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5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5">
      <c r="A33" s="27" t="s">
        <v>38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5">
      <c r="A34" s="22" t="s">
        <v>39</v>
      </c>
      <c r="B34" s="20">
        <v>7128501624.9700003</v>
      </c>
      <c r="C34" s="20">
        <v>692354496.98000002</v>
      </c>
      <c r="D34" s="20">
        <f>B34+C34</f>
        <v>7820856121.9500008</v>
      </c>
      <c r="E34" s="20">
        <v>5606940539.6899996</v>
      </c>
      <c r="F34" s="20">
        <v>5606940539.6899996</v>
      </c>
      <c r="G34" s="24">
        <f>+F34-B34</f>
        <v>-1521561085.2800007</v>
      </c>
    </row>
    <row r="35" spans="1:8" x14ac:dyDescent="0.25">
      <c r="A35" s="22" t="s">
        <v>40</v>
      </c>
      <c r="B35" s="20">
        <f>B36</f>
        <v>0</v>
      </c>
      <c r="C35" s="20">
        <f>C36</f>
        <v>0</v>
      </c>
      <c r="D35" s="20">
        <f>B35+C35</f>
        <v>0</v>
      </c>
      <c r="E35" s="20">
        <f>E36</f>
        <v>0</v>
      </c>
      <c r="F35" s="20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7153973938.9700003</v>
      </c>
      <c r="C41" s="30">
        <f t="shared" ref="C41:G41" si="7">C9+C10+C11+C12+C13+C14+C15+C16+C28++C34+C35+C37</f>
        <v>886749073.57000005</v>
      </c>
      <c r="D41" s="30">
        <f t="shared" si="7"/>
        <v>8040723012.5400009</v>
      </c>
      <c r="E41" s="30">
        <f t="shared" si="7"/>
        <v>5706111678.8999996</v>
      </c>
      <c r="F41" s="30">
        <f t="shared" si="7"/>
        <v>5706111678.8999996</v>
      </c>
      <c r="G41" s="30">
        <f t="shared" si="7"/>
        <v>-1447862260.0700006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0">
        <f>SUM(B46:B53)</f>
        <v>4261785899</v>
      </c>
      <c r="C45" s="20">
        <f t="shared" ref="C45:F45" si="8">SUM(C46:C53)</f>
        <v>117761675.56999999</v>
      </c>
      <c r="D45" s="20">
        <f t="shared" si="8"/>
        <v>4379547574.5699997</v>
      </c>
      <c r="E45" s="20">
        <f t="shared" si="8"/>
        <v>3007518985.6999998</v>
      </c>
      <c r="F45" s="20">
        <f t="shared" si="8"/>
        <v>3007518985.6999998</v>
      </c>
      <c r="G45" s="24">
        <f>F45-B45</f>
        <v>-1254266913.3000002</v>
      </c>
    </row>
    <row r="46" spans="1:8" x14ac:dyDescent="0.25">
      <c r="A46" s="33" t="s">
        <v>49</v>
      </c>
      <c r="B46" s="20">
        <v>0</v>
      </c>
      <c r="C46" s="20">
        <v>0</v>
      </c>
      <c r="D46" s="20">
        <f>B46+C46</f>
        <v>0</v>
      </c>
      <c r="E46" s="20">
        <v>0</v>
      </c>
      <c r="F46" s="20">
        <v>0</v>
      </c>
      <c r="G46" s="24">
        <f>F46-B46</f>
        <v>0</v>
      </c>
    </row>
    <row r="47" spans="1:8" x14ac:dyDescent="0.25">
      <c r="A47" s="33" t="s">
        <v>50</v>
      </c>
      <c r="B47" s="20">
        <v>4246785899</v>
      </c>
      <c r="C47" s="20">
        <v>117761675.56999999</v>
      </c>
      <c r="D47" s="20">
        <f t="shared" ref="D47:D53" si="9">B47+C47</f>
        <v>4364547574.5699997</v>
      </c>
      <c r="E47" s="20">
        <v>3007518985.6999998</v>
      </c>
      <c r="F47" s="20">
        <v>3007518985.6999998</v>
      </c>
      <c r="G47" s="24">
        <f t="shared" ref="G47:G48" si="10">F47-B47</f>
        <v>-1239266913.3000002</v>
      </c>
    </row>
    <row r="48" spans="1:8" x14ac:dyDescent="0.25">
      <c r="A48" s="33" t="s">
        <v>51</v>
      </c>
      <c r="B48" s="20">
        <v>0</v>
      </c>
      <c r="C48" s="20">
        <v>0</v>
      </c>
      <c r="D48" s="20">
        <f t="shared" si="9"/>
        <v>0</v>
      </c>
      <c r="E48" s="20">
        <v>0</v>
      </c>
      <c r="F48" s="20">
        <v>0</v>
      </c>
      <c r="G48" s="24">
        <f t="shared" si="10"/>
        <v>0</v>
      </c>
    </row>
    <row r="49" spans="1:7" ht="30" x14ac:dyDescent="0.25">
      <c r="A49" s="33" t="s">
        <v>52</v>
      </c>
      <c r="B49" s="20">
        <v>0</v>
      </c>
      <c r="C49" s="20">
        <v>0</v>
      </c>
      <c r="D49" s="20">
        <f t="shared" si="9"/>
        <v>0</v>
      </c>
      <c r="E49" s="20">
        <v>0</v>
      </c>
      <c r="F49" s="20">
        <v>0</v>
      </c>
      <c r="G49" s="24">
        <f>F49-B49</f>
        <v>0</v>
      </c>
    </row>
    <row r="50" spans="1:7" x14ac:dyDescent="0.25">
      <c r="A50" s="33" t="s">
        <v>53</v>
      </c>
      <c r="B50" s="20">
        <v>0</v>
      </c>
      <c r="C50" s="20">
        <v>0</v>
      </c>
      <c r="D50" s="20">
        <f t="shared" si="9"/>
        <v>0</v>
      </c>
      <c r="E50" s="20">
        <v>0</v>
      </c>
      <c r="F50" s="20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0">
        <v>0</v>
      </c>
      <c r="C51" s="20">
        <v>0</v>
      </c>
      <c r="D51" s="20">
        <f t="shared" si="9"/>
        <v>0</v>
      </c>
      <c r="E51" s="20">
        <v>0</v>
      </c>
      <c r="F51" s="20">
        <v>0</v>
      </c>
      <c r="G51" s="24">
        <f t="shared" si="11"/>
        <v>0</v>
      </c>
    </row>
    <row r="52" spans="1:7" x14ac:dyDescent="0.25">
      <c r="A52" s="34" t="s">
        <v>55</v>
      </c>
      <c r="B52" s="20">
        <v>0</v>
      </c>
      <c r="C52" s="20">
        <v>0</v>
      </c>
      <c r="D52" s="20">
        <f t="shared" si="9"/>
        <v>0</v>
      </c>
      <c r="E52" s="20">
        <v>0</v>
      </c>
      <c r="F52" s="20">
        <v>0</v>
      </c>
      <c r="G52" s="24">
        <f t="shared" si="11"/>
        <v>0</v>
      </c>
    </row>
    <row r="53" spans="1:7" x14ac:dyDescent="0.25">
      <c r="A53" s="27" t="s">
        <v>56</v>
      </c>
      <c r="B53" s="20">
        <v>15000000</v>
      </c>
      <c r="C53" s="20">
        <v>0</v>
      </c>
      <c r="D53" s="20">
        <f t="shared" si="9"/>
        <v>15000000</v>
      </c>
      <c r="E53" s="20">
        <v>0</v>
      </c>
      <c r="F53" s="20">
        <v>0</v>
      </c>
      <c r="G53" s="24">
        <f t="shared" si="11"/>
        <v>-15000000</v>
      </c>
    </row>
    <row r="54" spans="1:7" x14ac:dyDescent="0.25">
      <c r="A54" s="22" t="s">
        <v>57</v>
      </c>
      <c r="B54" s="20">
        <f>SUM(B55:B58)</f>
        <v>4197607656</v>
      </c>
      <c r="C54" s="20">
        <f t="shared" ref="C54:F54" si="12">SUM(C55:C58)</f>
        <v>371171094.56999999</v>
      </c>
      <c r="D54" s="20">
        <f t="shared" si="12"/>
        <v>4568778750.5699997</v>
      </c>
      <c r="E54" s="20">
        <f t="shared" si="12"/>
        <v>3329712609.7399998</v>
      </c>
      <c r="F54" s="20">
        <f t="shared" si="12"/>
        <v>3329712609.7399998</v>
      </c>
      <c r="G54" s="24">
        <f t="shared" si="11"/>
        <v>-867895046.26000023</v>
      </c>
    </row>
    <row r="55" spans="1:7" x14ac:dyDescent="0.25">
      <c r="A55" s="34" t="s">
        <v>58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4">
        <f t="shared" si="11"/>
        <v>0</v>
      </c>
    </row>
    <row r="56" spans="1:7" x14ac:dyDescent="0.25">
      <c r="A56" s="33" t="s">
        <v>59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4">
        <f t="shared" si="11"/>
        <v>0</v>
      </c>
    </row>
    <row r="57" spans="1:7" x14ac:dyDescent="0.25">
      <c r="A57" s="33" t="s">
        <v>60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4">
        <f t="shared" si="11"/>
        <v>0</v>
      </c>
    </row>
    <row r="58" spans="1:7" x14ac:dyDescent="0.25">
      <c r="A58" s="34" t="s">
        <v>61</v>
      </c>
      <c r="B58" s="20">
        <v>4197607656</v>
      </c>
      <c r="C58" s="20">
        <v>371171094.56999999</v>
      </c>
      <c r="D58" s="20">
        <f t="shared" ref="D58" si="13">B58+C58</f>
        <v>4568778750.5699997</v>
      </c>
      <c r="E58" s="20">
        <v>3329712609.7399998</v>
      </c>
      <c r="F58" s="20">
        <v>3329712609.7399998</v>
      </c>
      <c r="G58" s="24">
        <f t="shared" si="11"/>
        <v>-867895046.26000023</v>
      </c>
    </row>
    <row r="59" spans="1:7" x14ac:dyDescent="0.25">
      <c r="A59" s="22" t="s">
        <v>62</v>
      </c>
      <c r="B59" s="20">
        <f>B60+B61</f>
        <v>0</v>
      </c>
      <c r="C59" s="20">
        <f t="shared" ref="C59:F59" si="14">C60+C61</f>
        <v>0</v>
      </c>
      <c r="D59" s="20">
        <f t="shared" si="14"/>
        <v>0</v>
      </c>
      <c r="E59" s="20">
        <f t="shared" si="14"/>
        <v>0</v>
      </c>
      <c r="F59" s="20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0">
        <v>0</v>
      </c>
      <c r="C60" s="20">
        <v>0</v>
      </c>
      <c r="D60" s="20">
        <f t="shared" ref="D60:D63" si="15">B60+C60</f>
        <v>0</v>
      </c>
      <c r="E60" s="20">
        <v>0</v>
      </c>
      <c r="F60" s="20">
        <v>0</v>
      </c>
      <c r="G60" s="24">
        <f t="shared" si="11"/>
        <v>0</v>
      </c>
    </row>
    <row r="61" spans="1:7" x14ac:dyDescent="0.25">
      <c r="A61" s="33" t="s">
        <v>64</v>
      </c>
      <c r="B61" s="24">
        <v>0</v>
      </c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1"/>
        <v>0</v>
      </c>
    </row>
    <row r="62" spans="1:7" x14ac:dyDescent="0.25">
      <c r="A62" s="22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1"/>
        <v>0</v>
      </c>
    </row>
    <row r="63" spans="1:7" x14ac:dyDescent="0.25">
      <c r="A63" s="22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8459393555</v>
      </c>
      <c r="C65" s="30">
        <f t="shared" ref="C65:F65" si="16">C45+C54+C59+C62+C63</f>
        <v>488932770.13999999</v>
      </c>
      <c r="D65" s="30">
        <f t="shared" si="16"/>
        <v>8948326325.1399994</v>
      </c>
      <c r="E65" s="30">
        <f t="shared" si="16"/>
        <v>6337231595.4399996</v>
      </c>
      <c r="F65" s="30">
        <f t="shared" si="16"/>
        <v>6337231595.4399996</v>
      </c>
      <c r="G65" s="30">
        <f>F65-B65</f>
        <v>-2122161959.5600004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15613367493.970001</v>
      </c>
      <c r="C70" s="30">
        <f t="shared" ref="C70:G70" si="19">C41+C65+C67</f>
        <v>1375681843.71</v>
      </c>
      <c r="D70" s="30">
        <f t="shared" si="19"/>
        <v>16989049337.68</v>
      </c>
      <c r="E70" s="30">
        <f t="shared" si="19"/>
        <v>12043343274.34</v>
      </c>
      <c r="F70" s="30">
        <f t="shared" si="19"/>
        <v>12043343274.34</v>
      </c>
      <c r="G70" s="30">
        <f t="shared" si="19"/>
        <v>-3570024219.6300011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x14ac:dyDescent="0.25">
      <c r="A73" s="35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A77" s="39" t="s">
        <v>75</v>
      </c>
      <c r="B77" s="39"/>
      <c r="C77" s="39"/>
      <c r="D77" s="39"/>
      <c r="E77" s="39"/>
      <c r="F77" s="39"/>
      <c r="G77" s="39"/>
    </row>
    <row r="78" spans="1:7" x14ac:dyDescent="0.25">
      <c r="A78" s="40"/>
      <c r="B78" s="40"/>
      <c r="C78" s="40"/>
      <c r="D78" s="40"/>
      <c r="E78" s="40"/>
      <c r="F78" s="40"/>
      <c r="G78" s="40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2023-10-30T16:38:41Z</cp:lastPrinted>
  <dcterms:created xsi:type="dcterms:W3CDTF">2023-10-30T16:37:35Z</dcterms:created>
  <dcterms:modified xsi:type="dcterms:W3CDTF">2023-10-30T16:38:57Z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