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CUARTO TRIMESTRE\PRATAFORMA TRANSPARENCIA DEL GASTO EN SALUD\"/>
    </mc:Choice>
  </mc:AlternateContent>
  <xr:revisionPtr revIDLastSave="0" documentId="13_ncr:1_{82539E93-F225-4E96-A0AF-CAD0ACA8E040}" xr6:coauthVersionLast="36" xr6:coauthVersionMax="36" xr10:uidLastSave="{00000000-0000-0000-0000-000000000000}"/>
  <bookViews>
    <workbookView xWindow="0" yWindow="0" windowWidth="28800" windowHeight="9705" xr2:uid="{20974CBB-2A78-4FF9-A8CB-54DEFE35EC3E}"/>
  </bookViews>
  <sheets>
    <sheet name="ESF" sheetId="1" r:id="rId1"/>
    <sheet name="EA" sheetId="2" r:id="rId2"/>
    <sheet name="ECSF" sheetId="3" r:id="rId3"/>
    <sheet name="EAA" sheetId="4" r:id="rId4"/>
    <sheet name="EADOP" sheetId="5" r:id="rId5"/>
    <sheet name="EVHP" sheetId="6" r:id="rId6"/>
    <sheet name="EFE" sheetId="7" r:id="rId7"/>
    <sheet name="IPC" sheetId="8" r:id="rId8"/>
    <sheet name="Notas PE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1" hidden="1">#N/A</definedName>
    <definedName name="_xlnm._FilterDatabase" localSheetId="3" hidden="1">#N/A</definedName>
    <definedName name="_xlnm._FilterDatabase" localSheetId="4" hidden="1">#N/A</definedName>
    <definedName name="_xlnm._FilterDatabase" localSheetId="2" hidden="1">#N/A</definedName>
    <definedName name="_xlnm._FilterDatabase" localSheetId="6" hidden="1">#N/A</definedName>
    <definedName name="_xlnm._FilterDatabase" localSheetId="0" hidden="1">#N/A</definedName>
    <definedName name="_xlnm._FilterDatabase" localSheetId="5" hidden="1">#N/A</definedName>
    <definedName name="_xlnm._FilterDatabase" localSheetId="8" hidden="1">#N/A</definedName>
    <definedName name="A" localSheetId="8">[1]ECABR!#REF!</definedName>
    <definedName name="A">[1]ECABR!#REF!</definedName>
    <definedName name="A_impresión_IM" localSheetId="8">[1]ECABR!#REF!</definedName>
    <definedName name="A_impresión_IM">[1]ECABR!#REF!</definedName>
    <definedName name="abc" localSheetId="8">[2]TOTAL!#REF!</definedName>
    <definedName name="abc">[2]TOTAL!#REF!</definedName>
    <definedName name="ALFONSO">[1]ECABR!#REF!</definedName>
    <definedName name="_xlnm.Extract" localSheetId="8">[3]EGRESOS!#REF!</definedName>
    <definedName name="_xlnm.Extract">[3]EGRESOS!#REF!</definedName>
    <definedName name="B" localSheetId="8">[3]EGRESOS!#REF!</definedName>
    <definedName name="B">[3]EGRESOS!#REF!</definedName>
    <definedName name="BASE" localSheetId="8">#N/A</definedName>
    <definedName name="BASE">#REF!</definedName>
    <definedName name="_xlnm.Database" localSheetId="8">[5]REPORTO!#REF!</definedName>
    <definedName name="_xlnm.Database">[5]REPORTO!#REF!</definedName>
    <definedName name="cba" localSheetId="8">[2]TOTAL!#REF!</definedName>
    <definedName name="cba">[2]TOTAL!#REF!</definedName>
    <definedName name="cie">[1]ECABR!#REF!</definedName>
    <definedName name="ELOY" localSheetId="8">#N/A</definedName>
    <definedName name="ELOY">#REF!</definedName>
    <definedName name="Fecha" localSheetId="8">#N/A</definedName>
    <definedName name="Fecha">#REF!</definedName>
    <definedName name="HF">[6]T1705HF!$B$20:$B$20</definedName>
    <definedName name="ju" localSheetId="8">[5]REPORTO!#REF!</definedName>
    <definedName name="ju">[5]REPORTO!#REF!</definedName>
    <definedName name="mao" localSheetId="8">[1]ECABR!#REF!</definedName>
    <definedName name="mao">[1]ECABR!#REF!</definedName>
    <definedName name="N" localSheetId="8">#N/A</definedName>
    <definedName name="N">#REF!</definedName>
    <definedName name="REPORTO" localSheetId="8">#N/A</definedName>
    <definedName name="REPORTO">#REF!</definedName>
    <definedName name="TCAIE">[7]CH1902!$B$20:$B$20</definedName>
    <definedName name="TCFEEIS" localSheetId="8">#N/A</definedName>
    <definedName name="TCFEEIS">#REF!</definedName>
    <definedName name="TRASP" localSheetId="8">#N/A</definedName>
    <definedName name="TRASP">#REF!</definedName>
    <definedName name="U" localSheetId="8">#N/A</definedName>
    <definedName name="U">#REF!</definedName>
    <definedName name="x" localSheetId="8">#N/A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8" i="9" l="1"/>
  <c r="J277" i="9"/>
  <c r="J276" i="9"/>
  <c r="J275" i="9"/>
  <c r="J274" i="9"/>
  <c r="J273" i="9"/>
  <c r="J272" i="9"/>
  <c r="J271" i="9"/>
  <c r="J270" i="9"/>
  <c r="J269" i="9"/>
  <c r="J268" i="9"/>
  <c r="J267" i="9"/>
  <c r="J266" i="9"/>
  <c r="I252" i="9"/>
  <c r="I230" i="9"/>
  <c r="I221" i="9"/>
  <c r="I214" i="9"/>
  <c r="J207" i="9"/>
  <c r="J206" i="9"/>
  <c r="J205" i="9"/>
  <c r="J204" i="9"/>
  <c r="J203" i="9"/>
  <c r="J202" i="9"/>
  <c r="J201" i="9"/>
  <c r="J200" i="9"/>
  <c r="H200" i="9"/>
  <c r="H199" i="9" s="1"/>
  <c r="I199" i="9"/>
  <c r="I208" i="9" s="1"/>
  <c r="J192" i="9"/>
  <c r="J184" i="9"/>
  <c r="J179" i="9"/>
  <c r="J195" i="9" s="1"/>
  <c r="I175" i="9"/>
  <c r="H175" i="9"/>
  <c r="J174" i="9"/>
  <c r="J173" i="9"/>
  <c r="J172" i="9"/>
  <c r="J171" i="9"/>
  <c r="J170" i="9"/>
  <c r="I165" i="9"/>
  <c r="J150" i="9"/>
  <c r="J147" i="9"/>
  <c r="J144" i="9"/>
  <c r="J138" i="9"/>
  <c r="J134" i="9"/>
  <c r="J127" i="9"/>
  <c r="J129" i="9" s="1"/>
  <c r="J120" i="9"/>
  <c r="J115" i="9"/>
  <c r="J122" i="9" s="1"/>
  <c r="J111" i="9"/>
  <c r="I111" i="9"/>
  <c r="J109" i="9"/>
  <c r="I79" i="9"/>
  <c r="I74" i="9"/>
  <c r="I63" i="9"/>
  <c r="I40" i="9"/>
  <c r="I35" i="9"/>
  <c r="I30" i="9"/>
  <c r="I16" i="9"/>
  <c r="C54" i="7"/>
  <c r="B54" i="7"/>
  <c r="C48" i="7"/>
  <c r="C59" i="7" s="1"/>
  <c r="B48" i="7"/>
  <c r="C41" i="7"/>
  <c r="B41" i="7"/>
  <c r="C36" i="7"/>
  <c r="C45" i="7" s="1"/>
  <c r="B36" i="7"/>
  <c r="C16" i="7"/>
  <c r="B16" i="7"/>
  <c r="C4" i="7"/>
  <c r="C33" i="7" s="1"/>
  <c r="B4" i="7"/>
  <c r="B33" i="7" s="1"/>
  <c r="E38" i="6"/>
  <c r="F36" i="6"/>
  <c r="F35" i="6"/>
  <c r="E34" i="6"/>
  <c r="F34" i="6" s="1"/>
  <c r="F32" i="6"/>
  <c r="F31" i="6"/>
  <c r="F30" i="6"/>
  <c r="F29" i="6"/>
  <c r="F28" i="6"/>
  <c r="D27" i="6"/>
  <c r="C27" i="6"/>
  <c r="F25" i="6"/>
  <c r="F24" i="6"/>
  <c r="F23" i="6"/>
  <c r="B22" i="6"/>
  <c r="E20" i="6"/>
  <c r="C20" i="6"/>
  <c r="C38" i="6" s="1"/>
  <c r="F18" i="6"/>
  <c r="F16" i="6" s="1"/>
  <c r="F17" i="6"/>
  <c r="E16" i="6"/>
  <c r="F14" i="6"/>
  <c r="F13" i="6"/>
  <c r="F12" i="6"/>
  <c r="F11" i="6"/>
  <c r="F10" i="6"/>
  <c r="D9" i="6"/>
  <c r="D20" i="6" s="1"/>
  <c r="F7" i="6"/>
  <c r="F6" i="6"/>
  <c r="F5" i="6"/>
  <c r="B4" i="6"/>
  <c r="B20" i="6" s="1"/>
  <c r="B38" i="6" s="1"/>
  <c r="E24" i="5"/>
  <c r="D24" i="5"/>
  <c r="E19" i="5"/>
  <c r="D19" i="5"/>
  <c r="E10" i="5"/>
  <c r="E16" i="5" s="1"/>
  <c r="D10" i="5"/>
  <c r="E5" i="5"/>
  <c r="D5" i="5"/>
  <c r="E21" i="4"/>
  <c r="F21" i="4" s="1"/>
  <c r="E20" i="4"/>
  <c r="F20" i="4" s="1"/>
  <c r="E19" i="4"/>
  <c r="F19" i="4" s="1"/>
  <c r="E18" i="4"/>
  <c r="F18" i="4" s="1"/>
  <c r="E17" i="4"/>
  <c r="F17" i="4" s="1"/>
  <c r="E16" i="4"/>
  <c r="F16" i="4" s="1"/>
  <c r="E15" i="4"/>
  <c r="F15" i="4" s="1"/>
  <c r="E14" i="4"/>
  <c r="F14" i="4" s="1"/>
  <c r="E13" i="4"/>
  <c r="F13" i="4" s="1"/>
  <c r="D12" i="4"/>
  <c r="C12" i="4"/>
  <c r="B12" i="4"/>
  <c r="E12" i="4" s="1"/>
  <c r="F12" i="4" s="1"/>
  <c r="E11" i="4"/>
  <c r="E10" i="4"/>
  <c r="F10" i="4" s="1"/>
  <c r="E9" i="4"/>
  <c r="F9" i="4" s="1"/>
  <c r="E8" i="4"/>
  <c r="F8" i="4" s="1"/>
  <c r="E7" i="4"/>
  <c r="F7" i="4" s="1"/>
  <c r="E6" i="4"/>
  <c r="F6" i="4" s="1"/>
  <c r="E5" i="4"/>
  <c r="F5" i="4" s="1"/>
  <c r="D4" i="4"/>
  <c r="D3" i="4" s="1"/>
  <c r="C4" i="4"/>
  <c r="C3" i="4" s="1"/>
  <c r="B4" i="4"/>
  <c r="C57" i="3"/>
  <c r="B57" i="3"/>
  <c r="C50" i="3"/>
  <c r="B50" i="3"/>
  <c r="C45" i="3"/>
  <c r="C43" i="3" s="1"/>
  <c r="B45" i="3"/>
  <c r="C35" i="3"/>
  <c r="C24" i="3" s="1"/>
  <c r="B35" i="3"/>
  <c r="C25" i="3"/>
  <c r="B25" i="3"/>
  <c r="B24" i="3" s="1"/>
  <c r="C13" i="3"/>
  <c r="B13" i="3"/>
  <c r="C4" i="3"/>
  <c r="C3" i="3" s="1"/>
  <c r="B4" i="3"/>
  <c r="B3" i="3" s="1"/>
  <c r="C63" i="2"/>
  <c r="B63" i="2"/>
  <c r="C55" i="2"/>
  <c r="B55" i="2"/>
  <c r="C48" i="2"/>
  <c r="B48" i="2"/>
  <c r="C43" i="2"/>
  <c r="B43" i="2"/>
  <c r="C32" i="2"/>
  <c r="B32" i="2"/>
  <c r="C27" i="2"/>
  <c r="B27" i="2"/>
  <c r="C17" i="2"/>
  <c r="B17" i="2"/>
  <c r="C13" i="2"/>
  <c r="B13" i="2"/>
  <c r="C4" i="2"/>
  <c r="B4" i="2"/>
  <c r="F42" i="1"/>
  <c r="E42" i="1"/>
  <c r="F35" i="1"/>
  <c r="E35" i="1"/>
  <c r="F30" i="1"/>
  <c r="F46" i="1" s="1"/>
  <c r="E30" i="1"/>
  <c r="E46" i="1" s="1"/>
  <c r="C26" i="1"/>
  <c r="B26" i="1"/>
  <c r="F24" i="1"/>
  <c r="E24" i="1"/>
  <c r="F14" i="1"/>
  <c r="F26" i="1" s="1"/>
  <c r="E14" i="1"/>
  <c r="E26" i="1" s="1"/>
  <c r="C13" i="1"/>
  <c r="B13" i="1"/>
  <c r="J154" i="9" l="1"/>
  <c r="J199" i="9"/>
  <c r="J175" i="9"/>
  <c r="C61" i="7"/>
  <c r="B59" i="7"/>
  <c r="B45" i="7"/>
  <c r="F22" i="6"/>
  <c r="F9" i="6"/>
  <c r="D38" i="6"/>
  <c r="F27" i="6"/>
  <c r="D16" i="5"/>
  <c r="D30" i="5"/>
  <c r="E30" i="5"/>
  <c r="E3" i="5" s="1"/>
  <c r="E34" i="5" s="1"/>
  <c r="E4" i="4"/>
  <c r="F4" i="4" s="1"/>
  <c r="B43" i="3"/>
  <c r="B24" i="2"/>
  <c r="B68" i="2" s="1"/>
  <c r="B66" i="2"/>
  <c r="C24" i="2"/>
  <c r="C66" i="2"/>
  <c r="F48" i="1"/>
  <c r="B28" i="1"/>
  <c r="E48" i="1"/>
  <c r="C28" i="1"/>
  <c r="H208" i="9"/>
  <c r="J208" i="9" s="1"/>
  <c r="B61" i="7"/>
  <c r="F38" i="6"/>
  <c r="F4" i="6"/>
  <c r="F20" i="6" s="1"/>
  <c r="B3" i="4"/>
  <c r="E3" i="4" s="1"/>
  <c r="F3" i="4" s="1"/>
  <c r="D3" i="5" l="1"/>
  <c r="D34" i="5" s="1"/>
  <c r="C68" i="2"/>
</calcChain>
</file>

<file path=xl/sharedStrings.xml><?xml version="1.0" encoding="utf-8"?>
<sst xmlns="http://schemas.openxmlformats.org/spreadsheetml/2006/main" count="658" uniqueCount="360">
  <si>
    <t>INSTITUTO DE SALUD PUBLICA DEL ESTADO DE GUANAJUATO
Estado de Situación Financiera
Al 31 de Diciembre de 2022
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</si>
  <si>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</si>
  <si>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</si>
  <si>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</si>
  <si>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</si>
  <si>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</si>
  <si>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</si>
  <si>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</si>
  <si>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</si>
  <si>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</si>
  <si>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</si>
  <si>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</si>
  <si>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</si>
  <si>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</si>
  <si>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</si>
  <si>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</si>
  <si>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</si>
  <si>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</si>
  <si>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</si>
  <si>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</si>
  <si>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</si>
  <si>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</si>
  <si>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</si>
  <si>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</si>
  <si>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</si>
  <si>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</si>
  <si>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</si>
  <si>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</si>
  <si>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</si>
  <si>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</si>
  <si>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</si>
  <si>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</si>
  <si>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</si>
  <si>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</si>
  <si>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</si>
  <si>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</si>
  <si>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</si>
  <si>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</si>
  <si>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</si>
  <si>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</si>
  <si>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</si>
  <si>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</si>
  <si>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</si>
  <si>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</si>
  <si>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</si>
  <si>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</si>
  <si>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</si>
  <si>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</si>
  <si>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</si>
  <si>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</si>
  <si>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</si>
  <si>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</si>
  <si>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</si>
  <si>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</si>
  <si>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</si>
  <si>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</si>
  <si>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</si>
  <si>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</si>
  <si>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</si>
  <si>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</si>
  <si>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</si>
  <si>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INSTITUTO DE SALUD PUBLICA DEL ESTADO DE GUANAJUATO
Estado de Actividades
Del 1 de Enero al 31 de Diciembre de 2022
(Cifras en Pesos)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</si>
  <si>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</si>
  <si>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</si>
  <si>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</si>
  <si>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</si>
  <si>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</si>
  <si>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</si>
  <si>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</si>
  <si>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</si>
  <si>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</si>
  <si>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</si>
  <si>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</si>
  <si>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</si>
  <si>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</si>
  <si>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</si>
  <si>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</si>
  <si>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</si>
  <si>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</si>
  <si>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</si>
  <si>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</si>
  <si>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</si>
  <si>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</si>
  <si>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</si>
  <si>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</si>
  <si>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</si>
  <si>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</si>
  <si>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</si>
  <si>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</si>
  <si>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</si>
  <si>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</si>
  <si>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</si>
  <si>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</si>
  <si>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</si>
  <si>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</si>
  <si>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</si>
  <si>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</si>
  <si>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</si>
  <si>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</si>
  <si>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</si>
  <si>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</si>
  <si>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</si>
  <si>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</si>
  <si>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</si>
  <si>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</si>
  <si>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</si>
  <si>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</si>
  <si>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</si>
  <si>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</si>
  <si>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</si>
  <si>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</si>
  <si>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</si>
  <si>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</si>
  <si>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</si>
  <si>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</si>
  <si>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</si>
  <si>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INSTITUTO DE SALUD PUBLICA DEL ESTADO DE GUANAJUATO
Estado de Cambios en la Situación Financiera
Del 1 de Enero al 31 de Diciembre de 2022
(Cifras en Pesos)</t>
  </si>
  <si>
    <t>Origen</t>
  </si>
  <si>
    <t>Aplicación</t>
  </si>
  <si>
    <t>INSTITUTO DE SALUD PUBLICA DEL ESTADO DE GUANAJUATO
Estado Analítico del Activo
Del 1 de Enero al 31 de Diciembre de 2022
(Cifras en Pesos)</t>
  </si>
  <si>
    <t>Saldo Inicial</t>
  </si>
  <si>
    <t>Cargos del Periodo</t>
  </si>
  <si>
    <t>Abonos del Periodo</t>
  </si>
  <si>
    <t>Saldo Final</t>
  </si>
  <si>
    <t>Variación Del Periodo</t>
  </si>
  <si>
    <t>INSTITUTO DE SALUD PUBLICA DEL ESTADO DE GUANAJUATO
Estado Analítico de la Deuda y Otros Pasivos
Del 1 de Enero al 31 de Diciembre de 2022
(Cifras en Pesos)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</si>
  <si>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</si>
  <si>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</si>
  <si>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</si>
  <si>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</si>
  <si>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</si>
  <si>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</si>
  <si>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</si>
  <si>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</si>
  <si>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</si>
  <si>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</si>
  <si>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</si>
  <si>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</si>
  <si>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</si>
  <si>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</si>
  <si>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</si>
  <si>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</si>
  <si>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</si>
  <si>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</si>
  <si>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</si>
  <si>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INSTITUTO DE SALUD PUBLICA DEL ESTADO DE GUANAJUATO
Estado de Variación en la Hacienda Pública
Del 1 de Enero 31 de Diciembre de 2022
(Cifras en Pesos)</t>
  </si>
  <si>
    <t xml:space="preserve">Hacienda Pública / Patrimonio
Contribuido
</t>
  </si>
  <si>
    <t>Hacienda Pública/ Patrimonio
Generado de 
Ejercicios Anteriores</t>
  </si>
  <si>
    <t>Hacienda Pública/ Patrimonio
Generado de Ejercicio</t>
  </si>
  <si>
    <t>Exceso o Insuficiencia en la Actualización de la Hacienda Pública/ Patrimonio</t>
  </si>
  <si>
    <t>Total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</si>
  <si>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</si>
  <si>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</si>
  <si>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</si>
  <si>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</si>
  <si>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</si>
  <si>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</si>
  <si>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</si>
  <si>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</si>
  <si>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INSTITUTO DE SALUD PUBLICA DEL ESTADO DE GUANAJUATO
Estado de Flujos de Efectivo
Del 1 de Enero al 31 de Diciembre de 2022
(Cifras en Pesos)</t>
  </si>
  <si>
    <t>Flujos de Efectivo de las Actividades de Operación</t>
  </si>
  <si>
    <t>Otros Orígenes de Operación</t>
  </si>
  <si>
    <t>Transferencias al resto del Sector Público</t>
  </si>
  <si>
    <t>Otras Aplicaciones de Operación</t>
  </si>
  <si>
    <t>Flujos Netos de Efectivo por Actividades de Operación</t>
  </si>
  <si>
    <t>Flujos de Efectivo de las actividades de Inversión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</si>
  <si>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</si>
  <si>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</si>
  <si>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</si>
  <si>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</si>
  <si>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</si>
  <si>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</si>
  <si>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</si>
  <si>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</si>
  <si>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</si>
  <si>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</si>
  <si>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</si>
  <si>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</si>
  <si>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</si>
  <si>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</si>
  <si>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|</t>
  </si>
  <si>
    <t>INSTITUTO DE SALUD PUBLICA DEL ESTADO DE GUANAJUATO
Informes sobre Pasivos Contingentes
Al 31 de Diciembre de 2022</t>
  </si>
  <si>
    <t>NOMBRE</t>
  </si>
  <si>
    <t>CONCEPTO</t>
  </si>
  <si>
    <t>Juicios</t>
  </si>
  <si>
    <t>SIN INFORMACIÓN POR REVELAR EN EL PRESENTE TRIMESTRE</t>
  </si>
  <si>
    <t>Garantías</t>
  </si>
  <si>
    <t>Avales</t>
  </si>
  <si>
    <t>Deuda Contingente</t>
  </si>
  <si>
    <t>Instituto de Salud Pública del Estado de Guanajuato</t>
  </si>
  <si>
    <t>Notas a los Estados Financieros</t>
  </si>
  <si>
    <t>Al 31 de Diciembre de 2022</t>
  </si>
  <si>
    <t>(Cifras en Pesos)</t>
  </si>
  <si>
    <t>b) Notas de Desglose</t>
  </si>
  <si>
    <t>I) Notas al Estado de Situación Financiera</t>
  </si>
  <si>
    <t>Activo</t>
  </si>
  <si>
    <t>Efectivo y equivalentes</t>
  </si>
  <si>
    <t>Cuenta</t>
  </si>
  <si>
    <t>Nombre de la Cuenta</t>
  </si>
  <si>
    <t>Importe</t>
  </si>
  <si>
    <t>Efectivo</t>
  </si>
  <si>
    <t>Bancos/Tesorería</t>
  </si>
  <si>
    <t>Bancos/Dependencias</t>
  </si>
  <si>
    <t>Inversiones temporales</t>
  </si>
  <si>
    <t>Depósitos de fondos de terceres en garantía y/o Administración</t>
  </si>
  <si>
    <t>Derechos a recibir efectivo y equivalentes y bienes o servicios a recibir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</si>
  <si>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</si>
  <si>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</si>
  <si>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</si>
  <si>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</si>
  <si>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Prestamos otorgados a corto plazo</t>
  </si>
  <si>
    <t>Otros derechos a recibir efectivo/equivalentes CP</t>
  </si>
  <si>
    <t>Anticipo a Proveedores por Adquisición de Bienes y Prestación 
de Servicios a Corto Plazo</t>
  </si>
  <si>
    <t>Anticipo a Contratistas por Obras Públicas a Corto Plazo</t>
  </si>
  <si>
    <t>Deudores diversos a largo plazo</t>
  </si>
  <si>
    <t>Prestamos otorgados a largo plazo</t>
  </si>
  <si>
    <t>Bienes disponibles para su consumo (Inventarios)</t>
  </si>
  <si>
    <t>Inventario de Mercancías para Venta</t>
  </si>
  <si>
    <t>Otros activos circulantes</t>
  </si>
  <si>
    <t>Depósitos en Garantía Servicios</t>
  </si>
  <si>
    <t>Inversiones financieras</t>
  </si>
  <si>
    <t>Títulos y valores a largo plazo</t>
  </si>
  <si>
    <t>Fideicomisos, Mandatos y Contratos análogos</t>
  </si>
  <si>
    <t>Participaciones y aportaciones de capital</t>
  </si>
  <si>
    <t>Bienes muebles, inmuebles e intangibles</t>
  </si>
  <si>
    <t>Bienes inmuebles, infraestructura y construcciones en proceso</t>
  </si>
  <si>
    <t>Bienes muebles</t>
  </si>
  <si>
    <t>Software</t>
  </si>
  <si>
    <t>Licencias</t>
  </si>
  <si>
    <t>Depreciación acumulada de bienes inmuebles</t>
  </si>
  <si>
    <t>Depreciación acumulada de bienes muebles</t>
  </si>
  <si>
    <t>Amortización acumulada de activos intangibles</t>
  </si>
  <si>
    <t>Otros activos diferidos</t>
  </si>
  <si>
    <t>Pasivo</t>
  </si>
  <si>
    <t>Cuentas por pagar a Corto Plazo</t>
  </si>
  <si>
    <t>Parcial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</si>
  <si>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</si>
  <si>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</si>
  <si>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</si>
  <si>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</si>
  <si>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Retenciones y contribuciones por pagar a corto plazo</t>
  </si>
  <si>
    <t>Otras cuentas por pagar a corto plazo</t>
  </si>
  <si>
    <t>Otros pasivos a corto plazo</t>
  </si>
  <si>
    <t>Otros Pasivos Circulantes</t>
  </si>
  <si>
    <t>II) Notas al Estado de Actividades</t>
  </si>
  <si>
    <t xml:space="preserve">Ingreso </t>
  </si>
  <si>
    <t>Impuestos Sobre los Ingresos</t>
  </si>
  <si>
    <t>Impuestos Sobre el Patrimonio</t>
  </si>
  <si>
    <t>Impuestos Sobre la Producción, el Consumo y las Transacciones</t>
  </si>
  <si>
    <t>Impuestos Sobre Nóminas y Asimilables</t>
  </si>
  <si>
    <t>Accesorios</t>
  </si>
  <si>
    <t>Derechos por el Uso, Goce, Aprovechamiento o Explotación de Bienes del Dominio Público</t>
  </si>
  <si>
    <t>Derechos por Prestación de Servicios</t>
  </si>
  <si>
    <t>Productos Derivados del Uso y Aprovechamiento de Bienes No Sujetos a Régimen de Dominio Público</t>
  </si>
  <si>
    <t>Multas</t>
  </si>
  <si>
    <t>Otros Aprovechamientos</t>
  </si>
  <si>
    <t>Venta de Bienes y Servicios</t>
  </si>
  <si>
    <t>Venta de Bienes y Servicios de Organismos Descentralizados</t>
  </si>
  <si>
    <t>Incentivos derivados de la Colaboración Fiscal</t>
  </si>
  <si>
    <t>Transferencias, Asignaciones, Subsidios y Otras ayudas</t>
  </si>
  <si>
    <t>Transferencias Internas y Asignaciones del Sector Público</t>
  </si>
  <si>
    <t>Gastos</t>
  </si>
  <si>
    <t>Gastos y otras pérdidas</t>
  </si>
  <si>
    <t>Transferencias, Asignaciones, Subsidios</t>
  </si>
  <si>
    <t xml:space="preserve">Participaciones y Aportaciones </t>
  </si>
  <si>
    <t>Intereses, Comisiones y Otros Gastos de Deuda Pública</t>
  </si>
  <si>
    <t>OTROS GASTOS Y PÉRDIDAS EXTRAORDINARIAS</t>
  </si>
  <si>
    <t>III) Notas al Estado de Variación en la Hacienda Pública</t>
  </si>
  <si>
    <t>Actualizaciones de la Hacienda Pública/Patrimonio</t>
  </si>
  <si>
    <t>Resultados del Ejercicio: (Ahorro/ Desahorro)</t>
  </si>
  <si>
    <t>IV) Notas al Estado de Flujos de Efectivo</t>
  </si>
  <si>
    <t>Flujo de efectivo</t>
  </si>
  <si>
    <t>31 de diciembre 21</t>
  </si>
  <si>
    <t>31 de diciembre 22</t>
  </si>
  <si>
    <t>Flujo</t>
  </si>
  <si>
    <t>Bancos/Dependencias y otros</t>
  </si>
  <si>
    <t>Inversiones Temporales (Hasta 3 meses)</t>
  </si>
  <si>
    <t>Depósitos de Fondos de Terceros en Garantía y/o Administración</t>
  </si>
  <si>
    <t>Total Efectivo y Equivalentes</t>
  </si>
  <si>
    <t>Adquisición bienes muebles e inmuebles</t>
  </si>
  <si>
    <t>Terrenos</t>
  </si>
  <si>
    <t>Edificios No Habitacionales</t>
  </si>
  <si>
    <t>Construcciones en Proceso en Bienes de Dominio Público</t>
  </si>
  <si>
    <t>Construcciones en Proceso en Bienes Propios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</si>
  <si>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</si>
  <si>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</si>
  <si>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</si>
  <si>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</si>
  <si>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</si>
  <si>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</si>
  <si>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</si>
  <si>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Conciliación del flujo de efectivo</t>
  </si>
  <si>
    <t xml:space="preserve">Saldo Final </t>
  </si>
  <si>
    <t>Otros gastos y pérdidas extraordinarias</t>
  </si>
  <si>
    <t>Estimaciones, depreciaciones, deterioros, obsolescencia y amortizaciones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</si>
  <si>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</si>
  <si>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</si>
  <si>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</si>
  <si>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</si>
  <si>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</si>
  <si>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</si>
  <si>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Conciliación entre los ingresos presupuestarios y contables</t>
  </si>
  <si>
    <t>Nombre</t>
  </si>
  <si>
    <t>1. Total de Ingresos Presupuestarios</t>
  </si>
  <si>
    <t>2. Más Ingresos Contables No Presupuestarios</t>
  </si>
  <si>
    <t>Incremento por Variación de inventarios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</si>
  <si>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</si>
  <si>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</si>
  <si>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</si>
  <si>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</si>
  <si>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</si>
  <si>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</si>
  <si>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</si>
  <si>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</si>
  <si>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</si>
  <si>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Materias Primas y Materiales de Producción y Comercialización</t>
  </si>
  <si>
    <t>Activos Biológicos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</si>
  <si>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</si>
  <si>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</si>
  <si>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</si>
  <si>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</si>
  <si>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</si>
  <si>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</si>
  <si>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</si>
  <si>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</si>
  <si>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</si>
  <si>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</si>
  <si>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</si>
  <si>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</si>
  <si>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</si>
  <si>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</si>
  <si>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</si>
  <si>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</si>
  <si>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</si>
  <si>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</si>
  <si>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</si>
  <si>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</si>
  <si>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</si>
  <si>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</si>
  <si>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</si>
  <si>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</si>
  <si>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Aumento por insuficiencia de Estimaciones por Pérdida o Deterioro u Obsolescencia</t>
  </si>
  <si>
    <t>Aumento por insuficiencia de Provisiones</t>
  </si>
  <si>
    <t>Otros Gastos Contables No Presupuestarios</t>
  </si>
  <si>
    <t>4. Total de Gasto Contable (4 = 1 - 2 + 3)</t>
  </si>
  <si>
    <t>c) Notas de memoria (Cuentas de Orden)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</si>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</sst>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0_ ;\-0\ "/>
    <numFmt numFmtId="167" formatCode="#,##0_ ;\-#,##0\ "/>
    <numFmt numFmtId="168" formatCode="_(* #,##0_);_(* \(#,##0\);_(* &quot;-&quot;??_);_(@_)"/>
    <numFmt numFmtId="169" formatCode="#,##0.00_ ;\-#,##0.00\ "/>
    <numFmt numFmtId="170" formatCode="_(* #,##0_);_(* \(#,##0\);_(* &quot;-&quot;_);_(@_)"/>
  </numFmts>
  <fonts count="2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i/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 style="double">
        <color theme="0" tint="-0.34998626667073579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</borders>
  <cellStyleXfs count="18">
    <xf numFmtId="0" fontId="0" fillId="0" borderId="0"/>
    <xf numFmtId="43" fontId="8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</cellStyleXfs>
  <cellXfs count="351">
    <xf numFmtId="0" fontId="0" fillId="0" borderId="0" xfId="0"/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0" xfId="2" applyFont="1" applyFill="1" applyBorder="1" applyAlignment="1" applyProtection="1">
      <alignment horizontal="center" vertical="center" wrapText="1"/>
      <protection locked="0"/>
    </xf>
    <xf numFmtId="0" fontId="5" fillId="0" borderId="0" xfId="2" applyFont="1" applyAlignment="1" applyProtection="1">
      <alignment vertical="top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4" fillId="2" borderId="4" xfId="2" applyFont="1" applyFill="1" applyBorder="1" applyAlignment="1" applyProtection="1">
      <alignment horizontal="center" vertical="center" wrapText="1"/>
      <protection locked="0"/>
    </xf>
    <xf numFmtId="0" fontId="4" fillId="0" borderId="5" xfId="2" applyFont="1" applyFill="1" applyBorder="1" applyAlignment="1" applyProtection="1">
      <alignment horizontal="left" vertical="top" wrapText="1" indent="1"/>
      <protection locked="0"/>
    </xf>
    <xf numFmtId="0" fontId="6" fillId="0" borderId="6" xfId="2" applyFont="1" applyFill="1" applyBorder="1" applyAlignment="1" applyProtection="1">
      <alignment horizontal="left" vertical="center" wrapText="1" indent="4"/>
      <protection locked="0"/>
    </xf>
    <xf numFmtId="0" fontId="4" fillId="0" borderId="6" xfId="2" applyFont="1" applyFill="1" applyBorder="1" applyAlignment="1" applyProtection="1">
      <alignment horizontal="left" vertical="top" wrapText="1" indent="1"/>
      <protection locked="0"/>
    </xf>
    <xf numFmtId="0" fontId="6" fillId="0" borderId="7" xfId="2" applyFont="1" applyFill="1" applyBorder="1" applyAlignment="1" applyProtection="1">
      <alignment horizontal="left" vertical="center" wrapText="1" indent="4"/>
      <protection locked="0"/>
    </xf>
    <xf numFmtId="0" fontId="4" fillId="0" borderId="0" xfId="2" applyFont="1" applyAlignment="1" applyProtection="1">
      <alignment vertical="top"/>
      <protection locked="0"/>
    </xf>
    <xf numFmtId="0" fontId="4" fillId="0" borderId="8" xfId="2" applyFont="1" applyFill="1" applyBorder="1" applyAlignment="1" applyProtection="1">
      <alignment horizontal="left" vertical="top" wrapText="1" indent="2"/>
      <protection locked="0"/>
    </xf>
    <xf numFmtId="4" fontId="4" fillId="0" borderId="9" xfId="3" applyNumberFormat="1" applyFont="1" applyFill="1" applyBorder="1" applyAlignment="1" applyProtection="1">
      <alignment vertical="top" wrapText="1"/>
      <protection locked="0"/>
    </xf>
    <xf numFmtId="0" fontId="4" fillId="0" borderId="9" xfId="2" applyFont="1" applyFill="1" applyBorder="1" applyAlignment="1" applyProtection="1">
      <alignment horizontal="left" vertical="top" wrapText="1" indent="2"/>
      <protection locked="0"/>
    </xf>
    <xf numFmtId="3" fontId="5" fillId="0" borderId="10" xfId="4" applyNumberFormat="1" applyFont="1" applyFill="1" applyBorder="1" applyAlignment="1" applyProtection="1">
      <alignment vertical="top" wrapText="1"/>
      <protection locked="0"/>
    </xf>
    <xf numFmtId="0" fontId="5" fillId="0" borderId="8" xfId="2" applyFont="1" applyFill="1" applyBorder="1" applyAlignment="1" applyProtection="1">
      <alignment horizontal="left" vertical="top" wrapText="1" indent="3"/>
      <protection locked="0"/>
    </xf>
    <xf numFmtId="3" fontId="5" fillId="0" borderId="9" xfId="3" applyNumberFormat="1" applyFont="1" applyFill="1" applyBorder="1" applyAlignment="1" applyProtection="1">
      <alignment horizontal="right" vertical="top" wrapText="1"/>
      <protection locked="0"/>
    </xf>
    <xf numFmtId="0" fontId="5" fillId="0" borderId="9" xfId="2" applyFont="1" applyFill="1" applyBorder="1" applyAlignment="1" applyProtection="1">
      <alignment horizontal="left" vertical="top" wrapText="1" indent="3"/>
      <protection locked="0"/>
    </xf>
    <xf numFmtId="3" fontId="5" fillId="0" borderId="10" xfId="2" applyNumberFormat="1" applyFont="1" applyFill="1" applyBorder="1" applyAlignment="1" applyProtection="1">
      <alignment horizontal="right" vertical="top"/>
      <protection locked="0"/>
    </xf>
    <xf numFmtId="0" fontId="5" fillId="0" borderId="8" xfId="2" applyFont="1" applyFill="1" applyBorder="1" applyAlignment="1" applyProtection="1">
      <alignment horizontal="left" vertical="top" wrapText="1"/>
      <protection locked="0"/>
    </xf>
    <xf numFmtId="3" fontId="5" fillId="0" borderId="9" xfId="5" applyNumberFormat="1" applyFont="1" applyFill="1" applyBorder="1" applyAlignment="1" applyProtection="1">
      <alignment vertical="top" wrapText="1"/>
      <protection locked="0"/>
    </xf>
    <xf numFmtId="3" fontId="4" fillId="0" borderId="9" xfId="3" applyNumberFormat="1" applyFont="1" applyFill="1" applyBorder="1" applyAlignment="1" applyProtection="1">
      <alignment vertical="top" wrapText="1"/>
      <protection locked="0"/>
    </xf>
    <xf numFmtId="0" fontId="5" fillId="0" borderId="9" xfId="2" applyFont="1" applyFill="1" applyBorder="1" applyAlignment="1" applyProtection="1">
      <alignment horizontal="left" vertical="top" wrapText="1"/>
      <protection locked="0"/>
    </xf>
    <xf numFmtId="0" fontId="4" fillId="0" borderId="8" xfId="2" applyFont="1" applyFill="1" applyBorder="1" applyAlignment="1" applyProtection="1">
      <alignment horizontal="left" vertical="top" wrapText="1"/>
      <protection locked="0"/>
    </xf>
    <xf numFmtId="3" fontId="4" fillId="0" borderId="10" xfId="4" applyNumberFormat="1" applyFont="1" applyFill="1" applyBorder="1" applyAlignment="1" applyProtection="1">
      <alignment vertical="top" wrapText="1"/>
      <protection locked="0"/>
    </xf>
    <xf numFmtId="3" fontId="5" fillId="0" borderId="9" xfId="3" applyNumberFormat="1" applyFont="1" applyFill="1" applyBorder="1" applyAlignment="1" applyProtection="1">
      <alignment vertical="top" wrapText="1"/>
      <protection locked="0"/>
    </xf>
    <xf numFmtId="0" fontId="4" fillId="0" borderId="9" xfId="2" applyFont="1" applyFill="1" applyBorder="1" applyAlignment="1" applyProtection="1">
      <alignment horizontal="left" vertical="top" wrapText="1"/>
      <protection locked="0"/>
    </xf>
    <xf numFmtId="3" fontId="5" fillId="0" borderId="9" xfId="4" applyNumberFormat="1" applyFont="1" applyFill="1" applyBorder="1" applyAlignment="1" applyProtection="1">
      <alignment vertical="top" wrapText="1"/>
      <protection locked="0"/>
    </xf>
    <xf numFmtId="3" fontId="5" fillId="0" borderId="10" xfId="2" applyNumberFormat="1" applyFont="1" applyFill="1" applyBorder="1" applyAlignment="1" applyProtection="1">
      <alignment vertical="top"/>
      <protection locked="0"/>
    </xf>
    <xf numFmtId="3" fontId="4" fillId="0" borderId="10" xfId="2" applyNumberFormat="1" applyFont="1" applyFill="1" applyBorder="1" applyAlignment="1" applyProtection="1">
      <alignment vertical="top"/>
      <protection locked="0"/>
    </xf>
    <xf numFmtId="0" fontId="7" fillId="0" borderId="9" xfId="2" applyFont="1" applyFill="1" applyBorder="1" applyAlignment="1" applyProtection="1">
      <alignment horizontal="left" vertical="top" wrapText="1" indent="2"/>
      <protection locked="0"/>
    </xf>
    <xf numFmtId="3" fontId="5" fillId="0" borderId="9" xfId="0" applyNumberFormat="1" applyFont="1" applyBorder="1"/>
    <xf numFmtId="0" fontId="4" fillId="0" borderId="9" xfId="2" applyFont="1" applyFill="1" applyBorder="1" applyAlignment="1" applyProtection="1">
      <alignment horizontal="left" vertical="top" wrapText="1" indent="1"/>
      <protection locked="0"/>
    </xf>
    <xf numFmtId="3" fontId="4" fillId="0" borderId="10" xfId="3" applyNumberFormat="1" applyFont="1" applyFill="1" applyBorder="1" applyAlignment="1" applyProtection="1">
      <alignment vertical="top" wrapText="1"/>
      <protection locked="0"/>
    </xf>
    <xf numFmtId="0" fontId="5" fillId="0" borderId="8" xfId="2" applyFont="1" applyBorder="1" applyAlignment="1" applyProtection="1">
      <alignment vertical="top" wrapText="1"/>
      <protection locked="0"/>
    </xf>
    <xf numFmtId="3" fontId="5" fillId="0" borderId="9" xfId="2" applyNumberFormat="1" applyFont="1" applyBorder="1" applyAlignment="1" applyProtection="1">
      <alignment vertical="top" wrapText="1"/>
      <protection locked="0"/>
    </xf>
    <xf numFmtId="3" fontId="5" fillId="0" borderId="9" xfId="2" applyNumberFormat="1" applyFont="1" applyBorder="1" applyAlignment="1" applyProtection="1">
      <alignment vertical="top"/>
      <protection locked="0"/>
    </xf>
    <xf numFmtId="0" fontId="5" fillId="0" borderId="8" xfId="2" applyFont="1" applyFill="1" applyBorder="1" applyAlignment="1" applyProtection="1">
      <alignment vertical="top"/>
      <protection locked="0"/>
    </xf>
    <xf numFmtId="0" fontId="3" fillId="0" borderId="8" xfId="2" applyFont="1" applyFill="1" applyBorder="1" applyAlignment="1" applyProtection="1">
      <alignment vertical="top"/>
      <protection locked="0"/>
    </xf>
    <xf numFmtId="3" fontId="5" fillId="0" borderId="0" xfId="2" applyNumberFormat="1" applyFont="1" applyAlignment="1" applyProtection="1">
      <alignment vertical="top"/>
      <protection locked="0"/>
    </xf>
    <xf numFmtId="3" fontId="5" fillId="0" borderId="9" xfId="2" applyNumberFormat="1" applyFont="1" applyFill="1" applyBorder="1" applyAlignment="1" applyProtection="1">
      <alignment vertical="top" wrapText="1"/>
      <protection locked="0"/>
    </xf>
    <xf numFmtId="3" fontId="5" fillId="0" borderId="9" xfId="2" applyNumberFormat="1" applyFont="1" applyFill="1" applyBorder="1" applyAlignment="1" applyProtection="1">
      <alignment vertical="top"/>
      <protection locked="0"/>
    </xf>
    <xf numFmtId="0" fontId="3" fillId="0" borderId="8" xfId="2" applyFont="1" applyBorder="1" applyAlignment="1" applyProtection="1">
      <alignment vertical="top" wrapText="1"/>
      <protection locked="0"/>
    </xf>
    <xf numFmtId="0" fontId="5" fillId="0" borderId="11" xfId="2" applyFont="1" applyBorder="1" applyAlignment="1" applyProtection="1">
      <alignment vertical="top" wrapText="1"/>
      <protection locked="0"/>
    </xf>
    <xf numFmtId="3" fontId="5" fillId="0" borderId="12" xfId="2" applyNumberFormat="1" applyFont="1" applyBorder="1" applyAlignment="1" applyProtection="1">
      <alignment vertical="top" wrapText="1"/>
      <protection locked="0"/>
    </xf>
    <xf numFmtId="3" fontId="5" fillId="0" borderId="12" xfId="2" applyNumberFormat="1" applyFont="1" applyBorder="1" applyAlignment="1" applyProtection="1">
      <alignment vertical="top"/>
      <protection locked="0"/>
    </xf>
    <xf numFmtId="4" fontId="5" fillId="0" borderId="12" xfId="2" applyNumberFormat="1" applyFont="1" applyBorder="1" applyAlignment="1" applyProtection="1">
      <alignment vertical="top"/>
      <protection locked="0"/>
    </xf>
    <xf numFmtId="3" fontId="5" fillId="0" borderId="13" xfId="2" applyNumberFormat="1" applyFont="1" applyBorder="1" applyAlignment="1" applyProtection="1">
      <alignment vertical="top"/>
      <protection locked="0"/>
    </xf>
    <xf numFmtId="0" fontId="3" fillId="0" borderId="0" xfId="2" applyFont="1" applyAlignment="1" applyProtection="1">
      <alignment horizontal="left" vertical="top" indent="1"/>
      <protection locked="0"/>
    </xf>
    <xf numFmtId="0" fontId="5" fillId="0" borderId="0" xfId="2" applyFont="1" applyAlignment="1" applyProtection="1">
      <alignment vertical="top" wrapText="1"/>
      <protection locked="0"/>
    </xf>
    <xf numFmtId="4" fontId="5" fillId="0" borderId="0" xfId="2" applyNumberFormat="1" applyFont="1" applyAlignment="1" applyProtection="1">
      <alignment vertical="top"/>
      <protection locked="0"/>
    </xf>
    <xf numFmtId="0" fontId="3" fillId="0" borderId="0" xfId="2" applyFont="1" applyAlignment="1" applyProtection="1">
      <alignment vertical="top" wrapText="1"/>
      <protection locked="0"/>
    </xf>
    <xf numFmtId="0" fontId="4" fillId="2" borderId="15" xfId="2" applyFont="1" applyFill="1" applyBorder="1" applyAlignment="1" applyProtection="1">
      <alignment horizontal="center" vertical="center" wrapText="1"/>
      <protection locked="0"/>
    </xf>
    <xf numFmtId="0" fontId="4" fillId="2" borderId="16" xfId="2" applyFont="1" applyFill="1" applyBorder="1" applyAlignment="1" applyProtection="1">
      <alignment horizontal="center" vertical="center" wrapText="1"/>
      <protection locked="0"/>
    </xf>
    <xf numFmtId="0" fontId="4" fillId="2" borderId="17" xfId="2" applyFont="1" applyFill="1" applyBorder="1" applyAlignment="1" applyProtection="1">
      <alignment horizontal="center" vertical="center" wrapText="1"/>
      <protection locked="0"/>
    </xf>
    <xf numFmtId="0" fontId="5" fillId="0" borderId="0" xfId="2" applyFont="1" applyFill="1" applyBorder="1" applyAlignment="1" applyProtection="1">
      <alignment vertical="top"/>
      <protection locked="0"/>
    </xf>
    <xf numFmtId="0" fontId="4" fillId="2" borderId="15" xfId="2" applyFont="1" applyFill="1" applyBorder="1" applyAlignment="1" applyProtection="1">
      <alignment horizontal="center" vertical="center"/>
      <protection locked="0"/>
    </xf>
    <xf numFmtId="0" fontId="4" fillId="2" borderId="18" xfId="2" applyFont="1" applyFill="1" applyBorder="1" applyAlignment="1" applyProtection="1">
      <alignment horizontal="center" vertical="center"/>
      <protection locked="0"/>
    </xf>
    <xf numFmtId="0" fontId="4" fillId="2" borderId="17" xfId="2" applyFont="1" applyFill="1" applyBorder="1" applyAlignment="1" applyProtection="1">
      <alignment horizontal="center" vertical="center"/>
      <protection locked="0"/>
    </xf>
    <xf numFmtId="0" fontId="4" fillId="0" borderId="19" xfId="2" applyFont="1" applyFill="1" applyBorder="1" applyAlignment="1" applyProtection="1">
      <alignment horizontal="left" vertical="top" wrapText="1" indent="1"/>
      <protection locked="0"/>
    </xf>
    <xf numFmtId="0" fontId="4" fillId="0" borderId="20" xfId="2" applyFont="1" applyFill="1" applyBorder="1" applyAlignment="1" applyProtection="1">
      <alignment horizontal="center" vertical="center"/>
      <protection locked="0"/>
    </xf>
    <xf numFmtId="0" fontId="4" fillId="0" borderId="21" xfId="2" applyFont="1" applyFill="1" applyBorder="1" applyAlignment="1" applyProtection="1">
      <alignment horizontal="center" vertical="center"/>
      <protection locked="0"/>
    </xf>
    <xf numFmtId="0" fontId="4" fillId="0" borderId="0" xfId="2" applyFont="1" applyFill="1" applyBorder="1" applyAlignment="1" applyProtection="1">
      <alignment vertical="top"/>
      <protection locked="0"/>
    </xf>
    <xf numFmtId="3" fontId="4" fillId="0" borderId="9" xfId="6" applyNumberFormat="1" applyFont="1" applyFill="1" applyBorder="1" applyAlignment="1" applyProtection="1">
      <alignment vertical="top" wrapText="1"/>
      <protection locked="0"/>
    </xf>
    <xf numFmtId="3" fontId="4" fillId="0" borderId="10" xfId="6" applyNumberFormat="1" applyFont="1" applyFill="1" applyBorder="1" applyAlignment="1" applyProtection="1">
      <alignment vertical="top" wrapText="1"/>
      <protection locked="0"/>
    </xf>
    <xf numFmtId="3" fontId="5" fillId="0" borderId="9" xfId="2" applyNumberFormat="1" applyFont="1" applyFill="1" applyBorder="1" applyProtection="1">
      <protection locked="0"/>
    </xf>
    <xf numFmtId="3" fontId="5" fillId="0" borderId="10" xfId="2" applyNumberFormat="1" applyFont="1" applyFill="1" applyBorder="1" applyProtection="1">
      <protection locked="0"/>
    </xf>
    <xf numFmtId="3" fontId="5" fillId="0" borderId="9" xfId="2" applyNumberFormat="1" applyFont="1" applyFill="1" applyBorder="1" applyAlignment="1" applyProtection="1">
      <alignment horizontal="right"/>
      <protection locked="0"/>
    </xf>
    <xf numFmtId="3" fontId="5" fillId="0" borderId="10" xfId="2" applyNumberFormat="1" applyFont="1" applyFill="1" applyBorder="1" applyAlignment="1" applyProtection="1">
      <alignment horizontal="right"/>
      <protection locked="0"/>
    </xf>
    <xf numFmtId="4" fontId="5" fillId="0" borderId="9" xfId="2" applyNumberFormat="1" applyFont="1" applyFill="1" applyBorder="1" applyAlignment="1" applyProtection="1">
      <alignment horizontal="right"/>
      <protection locked="0"/>
    </xf>
    <xf numFmtId="4" fontId="5" fillId="0" borderId="10" xfId="2" applyNumberFormat="1" applyFont="1" applyFill="1" applyBorder="1" applyAlignment="1" applyProtection="1">
      <alignment horizontal="right"/>
      <protection locked="0"/>
    </xf>
    <xf numFmtId="3" fontId="4" fillId="0" borderId="22" xfId="6" applyNumberFormat="1" applyFont="1" applyFill="1" applyBorder="1" applyAlignment="1" applyProtection="1">
      <alignment vertical="top" wrapText="1"/>
      <protection locked="0"/>
    </xf>
    <xf numFmtId="3" fontId="4" fillId="0" borderId="9" xfId="7" applyNumberFormat="1" applyFont="1" applyFill="1" applyBorder="1" applyAlignment="1" applyProtection="1">
      <alignment vertical="top" wrapText="1"/>
      <protection locked="0"/>
    </xf>
    <xf numFmtId="3" fontId="4" fillId="0" borderId="10" xfId="7" applyNumberFormat="1" applyFont="1" applyFill="1" applyBorder="1" applyAlignment="1" applyProtection="1">
      <alignment vertical="top" wrapText="1"/>
      <protection locked="0"/>
    </xf>
    <xf numFmtId="3" fontId="5" fillId="0" borderId="9" xfId="2" applyNumberFormat="1" applyFont="1" applyFill="1" applyBorder="1" applyAlignment="1" applyProtection="1">
      <protection locked="0"/>
    </xf>
    <xf numFmtId="3" fontId="5" fillId="0" borderId="10" xfId="2" applyNumberFormat="1" applyFont="1" applyFill="1" applyBorder="1" applyAlignment="1" applyProtection="1">
      <protection locked="0"/>
    </xf>
    <xf numFmtId="0" fontId="4" fillId="0" borderId="8" xfId="2" applyFont="1" applyFill="1" applyBorder="1" applyAlignment="1" applyProtection="1">
      <alignment horizontal="left" vertical="top" wrapText="1" indent="1"/>
      <protection locked="0"/>
    </xf>
    <xf numFmtId="3" fontId="4" fillId="0" borderId="9" xfId="6" applyNumberFormat="1" applyFont="1" applyFill="1" applyBorder="1" applyAlignment="1" applyProtection="1">
      <alignment vertical="top"/>
      <protection locked="0"/>
    </xf>
    <xf numFmtId="3" fontId="4" fillId="0" borderId="9" xfId="2" applyNumberFormat="1" applyFont="1" applyFill="1" applyBorder="1" applyAlignment="1" applyProtection="1">
      <alignment horizontal="center" vertical="center"/>
      <protection locked="0"/>
    </xf>
    <xf numFmtId="3" fontId="4" fillId="0" borderId="10" xfId="2" applyNumberFormat="1" applyFont="1" applyFill="1" applyBorder="1" applyAlignment="1" applyProtection="1">
      <alignment horizontal="center" vertical="center"/>
      <protection locked="0"/>
    </xf>
    <xf numFmtId="0" fontId="4" fillId="0" borderId="11" xfId="2" applyNumberFormat="1" applyFont="1" applyFill="1" applyBorder="1" applyAlignment="1" applyProtection="1">
      <alignment horizontal="right" vertical="top"/>
      <protection locked="0"/>
    </xf>
    <xf numFmtId="3" fontId="5" fillId="0" borderId="12" xfId="2" applyNumberFormat="1" applyFont="1" applyFill="1" applyBorder="1" applyAlignment="1" applyProtection="1">
      <alignment vertical="top"/>
      <protection locked="0"/>
    </xf>
    <xf numFmtId="3" fontId="5" fillId="0" borderId="13" xfId="2" applyNumberFormat="1" applyFont="1" applyFill="1" applyBorder="1" applyAlignment="1" applyProtection="1">
      <alignment vertical="top"/>
      <protection locked="0"/>
    </xf>
    <xf numFmtId="0" fontId="3" fillId="0" borderId="23" xfId="2" applyBorder="1" applyAlignment="1" applyProtection="1">
      <alignment horizontal="left" vertical="top" wrapText="1"/>
      <protection locked="0"/>
    </xf>
    <xf numFmtId="0" fontId="5" fillId="0" borderId="0" xfId="2" applyNumberFormat="1" applyFont="1" applyFill="1" applyBorder="1" applyAlignment="1" applyProtection="1">
      <alignment horizontal="right" vertical="top"/>
      <protection locked="0"/>
    </xf>
    <xf numFmtId="0" fontId="3" fillId="0" borderId="0" xfId="2" applyNumberFormat="1" applyFont="1" applyFill="1" applyBorder="1" applyAlignment="1" applyProtection="1">
      <alignment horizontal="right" vertical="top"/>
      <protection locked="0"/>
    </xf>
    <xf numFmtId="0" fontId="4" fillId="2" borderId="24" xfId="2" applyFont="1" applyFill="1" applyBorder="1" applyAlignment="1" applyProtection="1">
      <alignment horizontal="center" vertical="center" wrapText="1"/>
      <protection locked="0"/>
    </xf>
    <xf numFmtId="0" fontId="4" fillId="2" borderId="14" xfId="2" applyFont="1" applyFill="1" applyBorder="1" applyAlignment="1" applyProtection="1">
      <alignment horizontal="center" vertical="center" wrapText="1"/>
      <protection locked="0"/>
    </xf>
    <xf numFmtId="0" fontId="4" fillId="2" borderId="25" xfId="2" applyFont="1" applyFill="1" applyBorder="1" applyAlignment="1" applyProtection="1">
      <alignment horizontal="center" vertical="center" wrapText="1"/>
      <protection locked="0"/>
    </xf>
    <xf numFmtId="0" fontId="4" fillId="2" borderId="15" xfId="2" applyFont="1" applyFill="1" applyBorder="1" applyAlignment="1" applyProtection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5" fillId="0" borderId="0" xfId="2" applyFont="1" applyAlignment="1" applyProtection="1">
      <alignment horizontal="center" vertical="top"/>
      <protection locked="0"/>
    </xf>
    <xf numFmtId="0" fontId="4" fillId="0" borderId="5" xfId="2" applyFont="1" applyFill="1" applyBorder="1" applyAlignment="1">
      <alignment horizontal="left" vertical="top" wrapText="1" indent="1"/>
    </xf>
    <xf numFmtId="3" fontId="4" fillId="0" borderId="6" xfId="7" applyNumberFormat="1" applyFont="1" applyFill="1" applyBorder="1" applyAlignment="1" applyProtection="1">
      <alignment vertical="top" wrapText="1"/>
    </xf>
    <xf numFmtId="3" fontId="4" fillId="0" borderId="7" xfId="7" applyNumberFormat="1" applyFont="1" applyFill="1" applyBorder="1" applyAlignment="1" applyProtection="1">
      <alignment vertical="top" wrapText="1"/>
    </xf>
    <xf numFmtId="164" fontId="4" fillId="0" borderId="0" xfId="2" applyNumberFormat="1" applyFont="1" applyAlignment="1" applyProtection="1">
      <alignment vertical="top"/>
      <protection locked="0"/>
    </xf>
    <xf numFmtId="3" fontId="4" fillId="0" borderId="0" xfId="2" applyNumberFormat="1" applyFont="1" applyAlignment="1" applyProtection="1">
      <alignment vertical="top"/>
      <protection locked="0"/>
    </xf>
    <xf numFmtId="0" fontId="4" fillId="0" borderId="8" xfId="2" applyFont="1" applyFill="1" applyBorder="1" applyAlignment="1">
      <alignment horizontal="left" vertical="top" wrapText="1" indent="2"/>
    </xf>
    <xf numFmtId="3" fontId="4" fillId="0" borderId="9" xfId="7" applyNumberFormat="1" applyFont="1" applyFill="1" applyBorder="1" applyAlignment="1" applyProtection="1">
      <alignment vertical="top" wrapText="1"/>
    </xf>
    <xf numFmtId="3" fontId="4" fillId="0" borderId="10" xfId="7" applyNumberFormat="1" applyFont="1" applyFill="1" applyBorder="1" applyAlignment="1" applyProtection="1">
      <alignment vertical="top" wrapText="1"/>
    </xf>
    <xf numFmtId="0" fontId="5" fillId="0" borderId="8" xfId="2" applyFont="1" applyFill="1" applyBorder="1" applyAlignment="1">
      <alignment horizontal="left" vertical="top" wrapText="1" indent="3"/>
    </xf>
    <xf numFmtId="164" fontId="5" fillId="0" borderId="9" xfId="7" applyNumberFormat="1" applyFont="1" applyFill="1" applyBorder="1" applyAlignment="1" applyProtection="1">
      <alignment vertical="top" wrapText="1"/>
      <protection locked="0"/>
    </xf>
    <xf numFmtId="164" fontId="5" fillId="0" borderId="10" xfId="7" applyNumberFormat="1" applyFont="1" applyFill="1" applyBorder="1" applyAlignment="1" applyProtection="1">
      <alignment vertical="top" wrapText="1"/>
      <protection locked="0"/>
    </xf>
    <xf numFmtId="164" fontId="5" fillId="0" borderId="0" xfId="2" applyNumberFormat="1" applyFont="1" applyAlignment="1" applyProtection="1">
      <alignment vertical="top"/>
      <protection locked="0"/>
    </xf>
    <xf numFmtId="0" fontId="5" fillId="0" borderId="8" xfId="2" applyFont="1" applyFill="1" applyBorder="1" applyAlignment="1">
      <alignment horizontal="left" vertical="top" wrapText="1"/>
    </xf>
    <xf numFmtId="3" fontId="5" fillId="0" borderId="9" xfId="7" applyNumberFormat="1" applyFont="1" applyFill="1" applyBorder="1" applyAlignment="1" applyProtection="1">
      <alignment vertical="top" wrapText="1"/>
      <protection locked="0"/>
    </xf>
    <xf numFmtId="3" fontId="5" fillId="0" borderId="10" xfId="7" applyNumberFormat="1" applyFont="1" applyFill="1" applyBorder="1" applyAlignment="1" applyProtection="1">
      <alignment vertical="top" wrapText="1"/>
      <protection locked="0"/>
    </xf>
    <xf numFmtId="0" fontId="5" fillId="0" borderId="8" xfId="2" applyFont="1" applyFill="1" applyBorder="1" applyAlignment="1">
      <alignment vertical="top" wrapText="1"/>
    </xf>
    <xf numFmtId="0" fontId="4" fillId="0" borderId="8" xfId="2" applyFont="1" applyFill="1" applyBorder="1" applyAlignment="1">
      <alignment horizontal="left" vertical="top" wrapText="1" indent="1"/>
    </xf>
    <xf numFmtId="3" fontId="5" fillId="0" borderId="9" xfId="7" applyNumberFormat="1" applyFont="1" applyBorder="1" applyAlignment="1" applyProtection="1">
      <alignment vertical="top" wrapText="1"/>
      <protection locked="0"/>
    </xf>
    <xf numFmtId="3" fontId="5" fillId="0" borderId="10" xfId="7" applyNumberFormat="1" applyFont="1" applyBorder="1" applyAlignment="1" applyProtection="1">
      <alignment vertical="top" wrapText="1"/>
      <protection locked="0"/>
    </xf>
    <xf numFmtId="3" fontId="5" fillId="0" borderId="9" xfId="8" applyNumberFormat="1" applyFont="1" applyFill="1" applyBorder="1" applyAlignment="1" applyProtection="1">
      <alignment vertical="top" wrapText="1"/>
      <protection locked="0"/>
    </xf>
    <xf numFmtId="3" fontId="5" fillId="0" borderId="10" xfId="8" applyNumberFormat="1" applyFont="1" applyFill="1" applyBorder="1" applyAlignment="1" applyProtection="1">
      <alignment vertical="top" wrapText="1"/>
      <protection locked="0"/>
    </xf>
    <xf numFmtId="0" fontId="5" fillId="0" borderId="11" xfId="2" applyFont="1" applyFill="1" applyBorder="1" applyAlignment="1">
      <alignment horizontal="left" vertical="center" wrapText="1"/>
    </xf>
    <xf numFmtId="3" fontId="5" fillId="0" borderId="12" xfId="8" applyNumberFormat="1" applyFont="1" applyFill="1" applyBorder="1" applyAlignment="1" applyProtection="1">
      <alignment vertical="top" wrapText="1"/>
      <protection locked="0"/>
    </xf>
    <xf numFmtId="3" fontId="5" fillId="0" borderId="13" xfId="8" applyNumberFormat="1" applyFont="1" applyFill="1" applyBorder="1" applyAlignment="1" applyProtection="1">
      <alignment vertical="top" wrapText="1"/>
      <protection locked="0"/>
    </xf>
    <xf numFmtId="0" fontId="5" fillId="0" borderId="0" xfId="2" applyFont="1" applyFill="1" applyBorder="1" applyAlignment="1">
      <alignment horizontal="left" vertical="center" wrapText="1"/>
    </xf>
    <xf numFmtId="3" fontId="5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0" xfId="2" applyFont="1" applyBorder="1" applyAlignment="1">
      <alignment horizontal="left" vertical="center" wrapText="1"/>
    </xf>
    <xf numFmtId="0" fontId="8" fillId="0" borderId="0" xfId="0" applyFont="1" applyProtection="1">
      <protection locked="0"/>
    </xf>
    <xf numFmtId="0" fontId="4" fillId="2" borderId="18" xfId="2" applyFont="1" applyFill="1" applyBorder="1" applyAlignment="1">
      <alignment horizontal="center" vertical="center" wrapText="1"/>
    </xf>
    <xf numFmtId="4" fontId="4" fillId="2" borderId="16" xfId="2" applyNumberFormat="1" applyFont="1" applyFill="1" applyBorder="1" applyAlignment="1">
      <alignment horizontal="center" vertical="center" wrapText="1"/>
    </xf>
    <xf numFmtId="4" fontId="4" fillId="2" borderId="18" xfId="2" applyNumberFormat="1" applyFont="1" applyFill="1" applyBorder="1" applyAlignment="1">
      <alignment horizontal="center" vertical="center" wrapText="1"/>
    </xf>
    <xf numFmtId="4" fontId="4" fillId="2" borderId="17" xfId="2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left" vertical="top" indent="1"/>
    </xf>
    <xf numFmtId="3" fontId="4" fillId="0" borderId="6" xfId="2" applyNumberFormat="1" applyFont="1" applyFill="1" applyBorder="1" applyAlignment="1" applyProtection="1">
      <alignment vertical="top" wrapText="1"/>
      <protection locked="0"/>
    </xf>
    <xf numFmtId="3" fontId="4" fillId="0" borderId="7" xfId="2" applyNumberFormat="1" applyFont="1" applyFill="1" applyBorder="1" applyAlignment="1" applyProtection="1">
      <alignment vertical="top" wrapText="1"/>
      <protection locked="0"/>
    </xf>
    <xf numFmtId="0" fontId="4" fillId="0" borderId="8" xfId="2" applyFont="1" applyFill="1" applyBorder="1" applyAlignment="1">
      <alignment horizontal="left" vertical="top" indent="2"/>
    </xf>
    <xf numFmtId="3" fontId="4" fillId="0" borderId="9" xfId="2" applyNumberFormat="1" applyFont="1" applyFill="1" applyBorder="1" applyAlignment="1" applyProtection="1">
      <alignment vertical="top" wrapText="1"/>
      <protection locked="0"/>
    </xf>
    <xf numFmtId="3" fontId="4" fillId="0" borderId="10" xfId="2" applyNumberFormat="1" applyFont="1" applyFill="1" applyBorder="1" applyAlignment="1" applyProtection="1">
      <alignment vertical="top" wrapText="1"/>
      <protection locked="0"/>
    </xf>
    <xf numFmtId="0" fontId="5" fillId="0" borderId="8" xfId="2" applyFont="1" applyFill="1" applyBorder="1" applyAlignment="1">
      <alignment horizontal="left" vertical="top" indent="2"/>
    </xf>
    <xf numFmtId="3" fontId="5" fillId="0" borderId="10" xfId="2" applyNumberFormat="1" applyFont="1" applyFill="1" applyBorder="1" applyAlignment="1" applyProtection="1">
      <alignment vertical="top" wrapText="1"/>
      <protection locked="0"/>
    </xf>
    <xf numFmtId="3" fontId="5" fillId="0" borderId="9" xfId="2" applyNumberFormat="1" applyFont="1" applyFill="1" applyBorder="1" applyAlignment="1" applyProtection="1">
      <alignment wrapText="1"/>
      <protection locked="0"/>
    </xf>
    <xf numFmtId="3" fontId="5" fillId="0" borderId="10" xfId="2" applyNumberFormat="1" applyFont="1" applyFill="1" applyBorder="1" applyAlignment="1" applyProtection="1">
      <alignment wrapText="1"/>
      <protection locked="0"/>
    </xf>
    <xf numFmtId="0" fontId="5" fillId="0" borderId="11" xfId="2" applyFont="1" applyFill="1" applyBorder="1" applyAlignment="1">
      <alignment horizontal="left" vertical="top" indent="2"/>
    </xf>
    <xf numFmtId="3" fontId="5" fillId="0" borderId="12" xfId="2" applyNumberFormat="1" applyFont="1" applyFill="1" applyBorder="1" applyAlignment="1" applyProtection="1">
      <alignment vertical="top" wrapText="1"/>
      <protection locked="0"/>
    </xf>
    <xf numFmtId="3" fontId="5" fillId="0" borderId="13" xfId="2" applyNumberFormat="1" applyFont="1" applyFill="1" applyBorder="1" applyAlignment="1" applyProtection="1">
      <alignment vertical="top" wrapText="1"/>
      <protection locked="0"/>
    </xf>
    <xf numFmtId="0" fontId="5" fillId="0" borderId="0" xfId="2" applyFont="1" applyFill="1" applyBorder="1" applyAlignment="1">
      <alignment horizontal="left" vertical="top" wrapText="1"/>
    </xf>
    <xf numFmtId="3" fontId="5" fillId="0" borderId="0" xfId="2" applyNumberFormat="1" applyFont="1" applyFill="1" applyBorder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5" fillId="0" borderId="0" xfId="2" applyFont="1" applyFill="1" applyBorder="1" applyProtection="1">
      <protection locked="0"/>
    </xf>
    <xf numFmtId="0" fontId="4" fillId="2" borderId="2" xfId="2" applyFont="1" applyFill="1" applyBorder="1" applyAlignment="1">
      <alignment horizontal="center" vertical="center" wrapText="1"/>
    </xf>
    <xf numFmtId="4" fontId="4" fillId="2" borderId="3" xfId="2" applyNumberFormat="1" applyFont="1" applyFill="1" applyBorder="1" applyAlignment="1">
      <alignment horizontal="center" vertical="center" wrapText="1"/>
    </xf>
    <xf numFmtId="4" fontId="4" fillId="2" borderId="4" xfId="2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 applyProtection="1">
      <alignment horizontal="left" vertical="top" wrapText="1" indent="1"/>
    </xf>
    <xf numFmtId="4" fontId="5" fillId="0" borderId="6" xfId="2" applyNumberFormat="1" applyFont="1" applyFill="1" applyBorder="1" applyAlignment="1" applyProtection="1">
      <alignment vertical="top" wrapText="1"/>
      <protection locked="0"/>
    </xf>
    <xf numFmtId="0" fontId="4" fillId="0" borderId="0" xfId="2" applyFont="1" applyFill="1" applyBorder="1" applyProtection="1">
      <protection locked="0"/>
    </xf>
    <xf numFmtId="0" fontId="4" fillId="0" borderId="8" xfId="2" applyFont="1" applyFill="1" applyBorder="1" applyAlignment="1" applyProtection="1">
      <alignment horizontal="center" vertical="top" wrapText="1"/>
    </xf>
    <xf numFmtId="4" fontId="5" fillId="0" borderId="9" xfId="2" applyNumberFormat="1" applyFont="1" applyFill="1" applyBorder="1" applyAlignment="1" applyProtection="1">
      <alignment vertical="top" wrapText="1"/>
      <protection locked="0"/>
    </xf>
    <xf numFmtId="0" fontId="4" fillId="0" borderId="8" xfId="2" applyFont="1" applyFill="1" applyBorder="1" applyAlignment="1" applyProtection="1">
      <alignment horizontal="left" vertical="top" wrapText="1" indent="2"/>
    </xf>
    <xf numFmtId="4" fontId="4" fillId="0" borderId="9" xfId="2" applyNumberFormat="1" applyFont="1" applyFill="1" applyBorder="1" applyAlignment="1" applyProtection="1">
      <alignment vertical="top" wrapText="1"/>
      <protection locked="0"/>
    </xf>
    <xf numFmtId="4" fontId="5" fillId="0" borderId="8" xfId="2" applyNumberFormat="1" applyFont="1" applyFill="1" applyBorder="1" applyAlignment="1" applyProtection="1">
      <alignment horizontal="left" vertical="top" wrapText="1" indent="3"/>
    </xf>
    <xf numFmtId="4" fontId="5" fillId="0" borderId="9" xfId="2" applyNumberFormat="1" applyFont="1" applyFill="1" applyBorder="1" applyAlignment="1" applyProtection="1">
      <alignment horizontal="center" vertical="top" wrapText="1"/>
      <protection locked="0"/>
    </xf>
    <xf numFmtId="4" fontId="5" fillId="0" borderId="8" xfId="2" applyNumberFormat="1" applyFont="1" applyFill="1" applyBorder="1" applyAlignment="1" applyProtection="1">
      <alignment horizontal="left" vertical="top" wrapText="1"/>
    </xf>
    <xf numFmtId="4" fontId="4" fillId="0" borderId="9" xfId="2" applyNumberFormat="1" applyFont="1" applyFill="1" applyBorder="1" applyAlignment="1" applyProtection="1">
      <alignment horizontal="center" vertical="top" wrapText="1"/>
      <protection locked="0"/>
    </xf>
    <xf numFmtId="0" fontId="4" fillId="0" borderId="8" xfId="2" applyFont="1" applyFill="1" applyBorder="1" applyAlignment="1" applyProtection="1">
      <alignment vertical="top" wrapText="1"/>
    </xf>
    <xf numFmtId="0" fontId="5" fillId="0" borderId="8" xfId="2" applyFont="1" applyFill="1" applyBorder="1" applyAlignment="1" applyProtection="1">
      <alignment vertical="top" wrapText="1"/>
    </xf>
    <xf numFmtId="0" fontId="4" fillId="0" borderId="8" xfId="2" applyFont="1" applyFill="1" applyBorder="1" applyAlignment="1" applyProtection="1">
      <alignment horizontal="left" vertical="top" wrapText="1"/>
    </xf>
    <xf numFmtId="0" fontId="5" fillId="0" borderId="11" xfId="2" applyFont="1" applyFill="1" applyBorder="1" applyAlignment="1">
      <alignment vertical="top" wrapText="1"/>
    </xf>
    <xf numFmtId="4" fontId="5" fillId="0" borderId="12" xfId="2" applyNumberFormat="1" applyFont="1" applyFill="1" applyBorder="1" applyAlignment="1">
      <alignment vertical="top" wrapText="1"/>
    </xf>
    <xf numFmtId="4" fontId="5" fillId="0" borderId="13" xfId="2" applyNumberFormat="1" applyFont="1" applyFill="1" applyBorder="1" applyAlignment="1">
      <alignment vertical="top" wrapText="1"/>
    </xf>
    <xf numFmtId="0" fontId="5" fillId="0" borderId="0" xfId="2" applyFont="1" applyFill="1" applyBorder="1" applyAlignment="1" applyProtection="1">
      <alignment horizontal="left" vertical="center" shrinkToFit="1"/>
      <protection locked="0"/>
    </xf>
    <xf numFmtId="0" fontId="3" fillId="0" borderId="0" xfId="2" applyFont="1" applyFill="1" applyBorder="1" applyAlignment="1" applyProtection="1">
      <alignment horizontal="left" vertical="top" wrapText="1"/>
      <protection locked="0"/>
    </xf>
    <xf numFmtId="4" fontId="5" fillId="0" borderId="0" xfId="2" applyNumberFormat="1" applyFont="1" applyFill="1" applyBorder="1" applyAlignment="1" applyProtection="1">
      <alignment vertical="top" wrapText="1"/>
      <protection locked="0"/>
    </xf>
    <xf numFmtId="0" fontId="5" fillId="0" borderId="0" xfId="2" applyFont="1" applyFill="1" applyBorder="1" applyAlignment="1" applyProtection="1">
      <alignment vertical="top" wrapText="1"/>
      <protection locked="0"/>
    </xf>
    <xf numFmtId="166" fontId="4" fillId="2" borderId="16" xfId="6" applyNumberFormat="1" applyFont="1" applyFill="1" applyBorder="1" applyAlignment="1">
      <alignment horizontal="center" vertical="center" wrapText="1"/>
    </xf>
    <xf numFmtId="166" fontId="4" fillId="2" borderId="18" xfId="6" applyNumberFormat="1" applyFont="1" applyFill="1" applyBorder="1" applyAlignment="1">
      <alignment horizontal="center" vertical="center" wrapText="1"/>
    </xf>
    <xf numFmtId="166" fontId="4" fillId="2" borderId="17" xfId="6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166" fontId="4" fillId="0" borderId="6" xfId="6" applyNumberFormat="1" applyFont="1" applyFill="1" applyBorder="1" applyAlignment="1">
      <alignment horizontal="center" vertical="center" wrapText="1"/>
    </xf>
    <xf numFmtId="166" fontId="4" fillId="0" borderId="7" xfId="6" applyNumberFormat="1" applyFont="1" applyFill="1" applyBorder="1" applyAlignment="1">
      <alignment horizontal="center" vertical="center" wrapText="1"/>
    </xf>
    <xf numFmtId="0" fontId="4" fillId="0" borderId="8" xfId="2" applyFont="1" applyBorder="1" applyAlignment="1">
      <alignment horizontal="left" vertical="top" wrapText="1" indent="1"/>
    </xf>
    <xf numFmtId="3" fontId="4" fillId="4" borderId="9" xfId="2" applyNumberFormat="1" applyFont="1" applyFill="1" applyBorder="1" applyProtection="1"/>
    <xf numFmtId="3" fontId="4" fillId="4" borderId="9" xfId="2" applyNumberFormat="1" applyFont="1" applyFill="1" applyBorder="1" applyProtection="1">
      <protection locked="0"/>
    </xf>
    <xf numFmtId="3" fontId="4" fillId="0" borderId="10" xfId="2" applyNumberFormat="1" applyFont="1" applyFill="1" applyBorder="1" applyProtection="1">
      <protection locked="0"/>
    </xf>
    <xf numFmtId="0" fontId="5" fillId="0" borderId="8" xfId="2" applyFont="1" applyBorder="1" applyAlignment="1">
      <alignment horizontal="left" vertical="top" wrapText="1" indent="2"/>
    </xf>
    <xf numFmtId="3" fontId="5" fillId="0" borderId="9" xfId="2" applyNumberFormat="1" applyFont="1" applyBorder="1" applyProtection="1">
      <protection locked="0"/>
    </xf>
    <xf numFmtId="3" fontId="5" fillId="4" borderId="9" xfId="2" applyNumberFormat="1" applyFont="1" applyFill="1" applyBorder="1" applyProtection="1">
      <protection locked="0"/>
    </xf>
    <xf numFmtId="3" fontId="5" fillId="0" borderId="10" xfId="2" applyNumberFormat="1" applyFont="1" applyFill="1" applyBorder="1" applyProtection="1"/>
    <xf numFmtId="3" fontId="5" fillId="0" borderId="0" xfId="2" applyNumberFormat="1" applyFont="1" applyFill="1" applyBorder="1" applyAlignment="1" applyProtection="1">
      <alignment vertical="top"/>
      <protection locked="0"/>
    </xf>
    <xf numFmtId="0" fontId="5" fillId="0" borderId="8" xfId="2" applyFont="1" applyBorder="1" applyAlignment="1">
      <alignment horizontal="left" vertical="top" wrapText="1" indent="1"/>
    </xf>
    <xf numFmtId="3" fontId="5" fillId="0" borderId="0" xfId="2" applyNumberFormat="1" applyFont="1" applyFill="1" applyBorder="1" applyProtection="1">
      <protection locked="0"/>
    </xf>
    <xf numFmtId="3" fontId="5" fillId="4" borderId="9" xfId="2" applyNumberFormat="1" applyFont="1" applyFill="1" applyBorder="1" applyAlignment="1" applyProtection="1">
      <alignment horizontal="right"/>
      <protection locked="0"/>
    </xf>
    <xf numFmtId="3" fontId="4" fillId="0" borderId="9" xfId="2" applyNumberFormat="1" applyFont="1" applyFill="1" applyBorder="1" applyProtection="1"/>
    <xf numFmtId="0" fontId="4" fillId="0" borderId="8" xfId="2" applyFont="1" applyBorder="1" applyAlignment="1">
      <alignment vertical="top" wrapText="1"/>
    </xf>
    <xf numFmtId="3" fontId="4" fillId="0" borderId="9" xfId="2" applyNumberFormat="1" applyFont="1" applyFill="1" applyBorder="1" applyProtection="1">
      <protection locked="0"/>
    </xf>
    <xf numFmtId="3" fontId="5" fillId="0" borderId="9" xfId="8" applyNumberFormat="1" applyFont="1" applyBorder="1" applyAlignment="1">
      <alignment horizontal="center" vertical="center" wrapText="1"/>
    </xf>
    <xf numFmtId="3" fontId="5" fillId="4" borderId="9" xfId="2" applyNumberFormat="1" applyFont="1" applyFill="1" applyBorder="1" applyAlignment="1" applyProtection="1">
      <alignment vertical="top"/>
      <protection locked="0"/>
    </xf>
    <xf numFmtId="0" fontId="4" fillId="0" borderId="11" xfId="2" applyFont="1" applyBorder="1" applyAlignment="1">
      <alignment horizontal="left" vertical="top" wrapText="1" indent="1"/>
    </xf>
    <xf numFmtId="3" fontId="4" fillId="0" borderId="12" xfId="2" applyNumberFormat="1" applyFont="1" applyFill="1" applyBorder="1" applyAlignment="1" applyProtection="1">
      <alignment vertical="center"/>
    </xf>
    <xf numFmtId="3" fontId="4" fillId="0" borderId="13" xfId="2" applyNumberFormat="1" applyFont="1" applyFill="1" applyBorder="1" applyProtection="1">
      <protection locked="0"/>
    </xf>
    <xf numFmtId="0" fontId="4" fillId="0" borderId="0" xfId="2" applyFont="1" applyBorder="1" applyAlignment="1">
      <alignment horizontal="left" vertical="top" wrapText="1" indent="1"/>
    </xf>
    <xf numFmtId="3" fontId="4" fillId="0" borderId="0" xfId="2" applyNumberFormat="1" applyFont="1" applyFill="1" applyBorder="1" applyAlignment="1" applyProtection="1">
      <alignment vertical="center"/>
    </xf>
    <xf numFmtId="3" fontId="4" fillId="0" borderId="0" xfId="2" applyNumberFormat="1" applyFont="1" applyFill="1" applyBorder="1" applyProtection="1">
      <protection locked="0"/>
    </xf>
    <xf numFmtId="0" fontId="3" fillId="0" borderId="0" xfId="2" applyAlignment="1" applyProtection="1">
      <alignment horizontal="left" vertical="top" indent="1"/>
      <protection locked="0"/>
    </xf>
    <xf numFmtId="4" fontId="5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Font="1" applyFill="1" applyBorder="1" applyAlignment="1" applyProtection="1">
      <alignment horizontal="right" vertical="top" wrapText="1"/>
      <protection locked="0"/>
    </xf>
    <xf numFmtId="4" fontId="4" fillId="0" borderId="0" xfId="2" applyNumberFormat="1" applyFont="1" applyFill="1" applyBorder="1" applyAlignment="1" applyProtection="1">
      <alignment vertical="top"/>
      <protection locked="0"/>
    </xf>
    <xf numFmtId="0" fontId="3" fillId="0" borderId="0" xfId="2" applyFont="1" applyFill="1" applyBorder="1" applyAlignment="1" applyProtection="1">
      <alignment vertical="top" wrapText="1"/>
      <protection locked="0"/>
    </xf>
    <xf numFmtId="0" fontId="4" fillId="2" borderId="26" xfId="2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4" fontId="4" fillId="0" borderId="6" xfId="2" applyNumberFormat="1" applyFont="1" applyFill="1" applyBorder="1" applyAlignment="1" applyProtection="1">
      <alignment horizontal="center" vertical="top" wrapText="1"/>
      <protection locked="0"/>
    </xf>
    <xf numFmtId="4" fontId="4" fillId="0" borderId="7" xfId="2" applyNumberFormat="1" applyFont="1" applyFill="1" applyBorder="1" applyAlignment="1" applyProtection="1">
      <alignment horizontal="center" vertical="top" wrapText="1"/>
      <protection locked="0"/>
    </xf>
    <xf numFmtId="0" fontId="4" fillId="0" borderId="8" xfId="2" applyFont="1" applyFill="1" applyBorder="1" applyAlignment="1">
      <alignment vertical="top" wrapText="1"/>
    </xf>
    <xf numFmtId="4" fontId="5" fillId="0" borderId="13" xfId="2" applyNumberFormat="1" applyFont="1" applyFill="1" applyBorder="1" applyAlignment="1">
      <alignment vertical="top"/>
    </xf>
    <xf numFmtId="0" fontId="3" fillId="0" borderId="0" xfId="2" applyFont="1" applyFill="1" applyBorder="1" applyAlignment="1" applyProtection="1">
      <alignment horizontal="left" wrapText="1"/>
      <protection locked="0"/>
    </xf>
    <xf numFmtId="4" fontId="5" fillId="0" borderId="0" xfId="2" applyNumberFormat="1" applyFont="1" applyFill="1" applyBorder="1" applyProtection="1">
      <protection locked="0"/>
    </xf>
    <xf numFmtId="0" fontId="4" fillId="2" borderId="25" xfId="2" applyFont="1" applyFill="1" applyBorder="1" applyAlignment="1" applyProtection="1">
      <alignment horizontal="center" vertical="center"/>
      <protection locked="0"/>
    </xf>
    <xf numFmtId="0" fontId="4" fillId="2" borderId="4" xfId="2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4" fillId="0" borderId="7" xfId="2" applyFont="1" applyFill="1" applyBorder="1" applyAlignment="1" applyProtection="1">
      <alignment horizontal="center"/>
      <protection locked="0"/>
    </xf>
    <xf numFmtId="0" fontId="11" fillId="0" borderId="8" xfId="0" applyFont="1" applyBorder="1" applyAlignment="1">
      <alignment vertical="center"/>
    </xf>
    <xf numFmtId="0" fontId="4" fillId="0" borderId="10" xfId="2" applyFont="1" applyFill="1" applyBorder="1" applyAlignment="1" applyProtection="1">
      <alignment horizontal="center"/>
      <protection locked="0"/>
    </xf>
    <xf numFmtId="0" fontId="8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4" fillId="0" borderId="10" xfId="2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8" xfId="2" applyFont="1" applyFill="1" applyBorder="1"/>
    <xf numFmtId="0" fontId="5" fillId="0" borderId="10" xfId="2" applyFont="1" applyFill="1" applyBorder="1" applyAlignment="1" applyProtection="1">
      <alignment wrapText="1"/>
      <protection locked="0"/>
    </xf>
    <xf numFmtId="0" fontId="5" fillId="0" borderId="10" xfId="2" applyFont="1" applyFill="1" applyBorder="1" applyProtection="1">
      <protection locked="0"/>
    </xf>
    <xf numFmtId="0" fontId="5" fillId="0" borderId="11" xfId="2" applyFont="1" applyFill="1" applyBorder="1" applyProtection="1">
      <protection locked="0"/>
    </xf>
    <xf numFmtId="0" fontId="5" fillId="0" borderId="13" xfId="2" applyFont="1" applyFill="1" applyBorder="1" applyProtection="1">
      <protection locked="0"/>
    </xf>
    <xf numFmtId="0" fontId="14" fillId="0" borderId="0" xfId="10" applyFont="1" applyFill="1" applyBorder="1" applyAlignment="1">
      <alignment horizontal="center" vertical="center"/>
    </xf>
    <xf numFmtId="0" fontId="3" fillId="0" borderId="0" xfId="10" applyFont="1" applyAlignment="1">
      <alignment vertical="center"/>
    </xf>
    <xf numFmtId="0" fontId="3" fillId="5" borderId="0" xfId="10" applyFont="1" applyFill="1" applyBorder="1" applyAlignment="1">
      <alignment horizontal="center" vertical="center"/>
    </xf>
    <xf numFmtId="0" fontId="3" fillId="5" borderId="0" xfId="10" applyFont="1" applyFill="1" applyBorder="1" applyAlignment="1">
      <alignment horizontal="center" vertical="center"/>
    </xf>
    <xf numFmtId="0" fontId="6" fillId="5" borderId="0" xfId="10" applyFont="1" applyFill="1" applyBorder="1" applyAlignment="1">
      <alignment vertical="center"/>
    </xf>
    <xf numFmtId="0" fontId="15" fillId="0" borderId="0" xfId="10" applyFont="1" applyAlignment="1">
      <alignment vertical="center"/>
    </xf>
    <xf numFmtId="0" fontId="15" fillId="0" borderId="0" xfId="10" applyFont="1" applyAlignment="1">
      <alignment horizontal="center" vertical="center"/>
    </xf>
    <xf numFmtId="0" fontId="15" fillId="5" borderId="0" xfId="10" applyFont="1" applyFill="1" applyBorder="1" applyAlignment="1">
      <alignment vertical="center"/>
    </xf>
    <xf numFmtId="0" fontId="14" fillId="6" borderId="0" xfId="10" applyFont="1" applyFill="1" applyBorder="1" applyAlignment="1">
      <alignment horizontal="left" vertical="center"/>
    </xf>
    <xf numFmtId="0" fontId="14" fillId="2" borderId="0" xfId="10" applyFont="1" applyFill="1" applyBorder="1" applyAlignment="1">
      <alignment horizontal="left" vertical="center"/>
    </xf>
    <xf numFmtId="0" fontId="3" fillId="0" borderId="0" xfId="10" applyFont="1" applyFill="1" applyAlignment="1">
      <alignment vertical="center"/>
    </xf>
    <xf numFmtId="0" fontId="14" fillId="4" borderId="0" xfId="10" applyFont="1" applyFill="1" applyBorder="1" applyAlignment="1">
      <alignment horizontal="left" vertical="center"/>
    </xf>
    <xf numFmtId="0" fontId="16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14" fillId="7" borderId="0" xfId="10" applyFont="1" applyFill="1" applyAlignment="1">
      <alignment horizontal="center" vertical="center" wrapText="1"/>
    </xf>
    <xf numFmtId="0" fontId="14" fillId="7" borderId="29" xfId="10" applyFont="1" applyFill="1" applyBorder="1" applyAlignment="1">
      <alignment horizontal="center" vertical="center"/>
    </xf>
    <xf numFmtId="0" fontId="14" fillId="7" borderId="0" xfId="10" applyFont="1" applyFill="1" applyBorder="1" applyAlignment="1">
      <alignment horizontal="center" vertical="center" wrapText="1"/>
    </xf>
    <xf numFmtId="0" fontId="3" fillId="0" borderId="30" xfId="10" applyFont="1" applyBorder="1" applyAlignment="1">
      <alignment horizontal="center" vertical="center"/>
    </xf>
    <xf numFmtId="0" fontId="3" fillId="0" borderId="30" xfId="10" applyFont="1" applyBorder="1" applyAlignment="1">
      <alignment horizontal="left" vertical="center"/>
    </xf>
    <xf numFmtId="167" fontId="3" fillId="0" borderId="30" xfId="11" applyNumberFormat="1" applyFont="1" applyFill="1" applyBorder="1" applyAlignment="1">
      <alignment horizontal="right" vertical="center" wrapText="1"/>
    </xf>
    <xf numFmtId="167" fontId="3" fillId="3" borderId="30" xfId="11" applyNumberFormat="1" applyFont="1" applyFill="1" applyBorder="1" applyAlignment="1">
      <alignment horizontal="right" vertical="center" wrapText="1"/>
    </xf>
    <xf numFmtId="167" fontId="3" fillId="0" borderId="0" xfId="10" applyNumberFormat="1" applyFont="1" applyFill="1" applyAlignment="1">
      <alignment vertical="center"/>
    </xf>
    <xf numFmtId="0" fontId="3" fillId="0" borderId="0" xfId="10" applyFont="1" applyBorder="1" applyAlignment="1">
      <alignment vertical="center"/>
    </xf>
    <xf numFmtId="0" fontId="14" fillId="0" borderId="31" xfId="10" applyFont="1" applyBorder="1" applyAlignment="1">
      <alignment horizontal="left" vertical="center"/>
    </xf>
    <xf numFmtId="167" fontId="14" fillId="0" borderId="32" xfId="11" applyNumberFormat="1" applyFont="1" applyFill="1" applyBorder="1" applyAlignment="1">
      <alignment horizontal="right" vertical="center" wrapText="1"/>
    </xf>
    <xf numFmtId="0" fontId="3" fillId="0" borderId="0" xfId="10" applyFont="1" applyFill="1" applyBorder="1" applyAlignment="1">
      <alignment vertical="center"/>
    </xf>
    <xf numFmtId="0" fontId="14" fillId="0" borderId="0" xfId="10" applyFont="1" applyFill="1" applyBorder="1" applyAlignment="1">
      <alignment horizontal="center" vertical="center" wrapText="1"/>
    </xf>
    <xf numFmtId="0" fontId="14" fillId="0" borderId="0" xfId="10" applyFont="1" applyFill="1" applyBorder="1" applyAlignment="1">
      <alignment horizontal="left" vertical="center" wrapText="1"/>
    </xf>
    <xf numFmtId="167" fontId="14" fillId="0" borderId="0" xfId="11" applyNumberFormat="1" applyFont="1" applyFill="1" applyBorder="1" applyAlignment="1">
      <alignment horizontal="right" vertical="center" wrapText="1"/>
    </xf>
    <xf numFmtId="165" fontId="3" fillId="0" borderId="0" xfId="11" applyNumberFormat="1" applyFont="1" applyBorder="1" applyAlignment="1">
      <alignment vertical="center"/>
    </xf>
    <xf numFmtId="165" fontId="3" fillId="0" borderId="0" xfId="11" applyNumberFormat="1" applyFont="1" applyAlignment="1">
      <alignment vertical="center"/>
    </xf>
    <xf numFmtId="0" fontId="16" fillId="0" borderId="0" xfId="10" applyFont="1" applyBorder="1" applyAlignment="1">
      <alignment vertical="center"/>
    </xf>
    <xf numFmtId="0" fontId="14" fillId="4" borderId="0" xfId="10" applyFont="1" applyFill="1" applyBorder="1" applyAlignment="1">
      <alignment horizontal="left" vertical="center"/>
    </xf>
    <xf numFmtId="0" fontId="3" fillId="0" borderId="30" xfId="10" applyFont="1" applyFill="1" applyBorder="1" applyAlignment="1">
      <alignment horizontal="center" vertical="center"/>
    </xf>
    <xf numFmtId="0" fontId="3" fillId="0" borderId="30" xfId="10" applyFont="1" applyFill="1" applyBorder="1" applyAlignment="1">
      <alignment horizontal="left" vertical="center"/>
    </xf>
    <xf numFmtId="0" fontId="3" fillId="0" borderId="0" xfId="10" applyFont="1" applyBorder="1" applyAlignment="1">
      <alignment horizontal="center" vertical="center"/>
    </xf>
    <xf numFmtId="0" fontId="14" fillId="0" borderId="0" xfId="10" applyFont="1" applyFill="1" applyBorder="1" applyAlignment="1">
      <alignment horizontal="left" vertical="center" indent="2"/>
    </xf>
    <xf numFmtId="0" fontId="14" fillId="0" borderId="0" xfId="10" applyFont="1" applyAlignment="1">
      <alignment horizontal="center" vertical="center"/>
    </xf>
    <xf numFmtId="0" fontId="17" fillId="0" borderId="30" xfId="10" applyFont="1" applyBorder="1" applyAlignment="1">
      <alignment horizontal="center" vertical="center"/>
    </xf>
    <xf numFmtId="0" fontId="14" fillId="0" borderId="0" xfId="10" applyFont="1" applyAlignment="1">
      <alignment vertical="center"/>
    </xf>
    <xf numFmtId="0" fontId="14" fillId="0" borderId="0" xfId="10" applyFont="1" applyBorder="1" applyAlignment="1">
      <alignment horizontal="left" vertical="center"/>
    </xf>
    <xf numFmtId="165" fontId="16" fillId="0" borderId="0" xfId="11" applyNumberFormat="1" applyFont="1" applyAlignment="1">
      <alignment vertical="center"/>
    </xf>
    <xf numFmtId="165" fontId="14" fillId="0" borderId="0" xfId="11" applyNumberFormat="1" applyFont="1" applyFill="1" applyBorder="1" applyAlignment="1">
      <alignment horizontal="right" vertical="center" wrapText="1"/>
    </xf>
    <xf numFmtId="0" fontId="14" fillId="0" borderId="0" xfId="2" applyFont="1" applyFill="1" applyBorder="1" applyAlignment="1">
      <alignment horizontal="left" vertical="center" wrapText="1"/>
    </xf>
    <xf numFmtId="0" fontId="3" fillId="0" borderId="30" xfId="10" applyFont="1" applyBorder="1" applyAlignment="1">
      <alignment horizontal="left" vertical="center"/>
    </xf>
    <xf numFmtId="168" fontId="14" fillId="0" borderId="0" xfId="11" applyNumberFormat="1" applyFont="1" applyFill="1" applyBorder="1" applyAlignment="1">
      <alignment horizontal="right" vertical="center" wrapText="1"/>
    </xf>
    <xf numFmtId="169" fontId="3" fillId="0" borderId="0" xfId="10" applyNumberFormat="1" applyFont="1" applyAlignment="1">
      <alignment vertical="center"/>
    </xf>
    <xf numFmtId="0" fontId="14" fillId="4" borderId="0" xfId="10" applyFont="1" applyFill="1" applyBorder="1" applyAlignment="1">
      <alignment vertical="center"/>
    </xf>
    <xf numFmtId="0" fontId="14" fillId="7" borderId="29" xfId="10" applyFont="1" applyFill="1" applyBorder="1" applyAlignment="1">
      <alignment horizontal="center" vertical="center"/>
    </xf>
    <xf numFmtId="0" fontId="14" fillId="0" borderId="30" xfId="10" applyFont="1" applyBorder="1" applyAlignment="1">
      <alignment horizontal="center" vertical="center"/>
    </xf>
    <xf numFmtId="0" fontId="14" fillId="0" borderId="30" xfId="10" applyFont="1" applyBorder="1" applyAlignment="1">
      <alignment vertical="center"/>
    </xf>
    <xf numFmtId="3" fontId="3" fillId="0" borderId="30" xfId="11" applyNumberFormat="1" applyFont="1" applyBorder="1" applyAlignment="1">
      <alignment horizontal="center" vertical="center"/>
    </xf>
    <xf numFmtId="3" fontId="14" fillId="0" borderId="30" xfId="11" applyNumberFormat="1" applyFont="1" applyFill="1" applyBorder="1" applyAlignment="1">
      <alignment horizontal="right" vertical="center" wrapText="1"/>
    </xf>
    <xf numFmtId="0" fontId="3" fillId="0" borderId="30" xfId="10" applyFont="1" applyBorder="1" applyAlignment="1">
      <alignment vertical="center"/>
    </xf>
    <xf numFmtId="3" fontId="3" fillId="0" borderId="30" xfId="11" applyNumberFormat="1" applyFont="1" applyFill="1" applyBorder="1" applyAlignment="1">
      <alignment horizontal="right" vertical="center" wrapText="1"/>
    </xf>
    <xf numFmtId="165" fontId="3" fillId="0" borderId="30" xfId="11" applyNumberFormat="1" applyFont="1" applyBorder="1" applyAlignment="1">
      <alignment vertical="center"/>
    </xf>
    <xf numFmtId="0" fontId="3" fillId="0" borderId="30" xfId="10" applyFont="1" applyBorder="1" applyAlignment="1">
      <alignment horizontal="center" vertical="center" wrapText="1"/>
    </xf>
    <xf numFmtId="3" fontId="14" fillId="0" borderId="33" xfId="11" applyNumberFormat="1" applyFont="1" applyFill="1" applyBorder="1" applyAlignment="1">
      <alignment horizontal="right" vertical="center" wrapText="1"/>
    </xf>
    <xf numFmtId="3" fontId="3" fillId="0" borderId="0" xfId="11" applyNumberFormat="1" applyFont="1" applyFill="1" applyBorder="1" applyAlignment="1">
      <alignment horizontal="right" vertical="center" wrapText="1"/>
    </xf>
    <xf numFmtId="3" fontId="3" fillId="0" borderId="0" xfId="11" applyNumberFormat="1" applyFont="1" applyAlignment="1">
      <alignment horizontal="center" vertical="center"/>
    </xf>
    <xf numFmtId="3" fontId="3" fillId="0" borderId="0" xfId="11" applyNumberFormat="1" applyFont="1" applyAlignment="1">
      <alignment vertical="center"/>
    </xf>
    <xf numFmtId="0" fontId="14" fillId="4" borderId="0" xfId="10" applyFont="1" applyFill="1" applyBorder="1" applyAlignment="1">
      <alignment horizontal="left" vertical="center" wrapText="1"/>
    </xf>
    <xf numFmtId="0" fontId="14" fillId="0" borderId="30" xfId="10" applyFont="1" applyBorder="1" applyAlignment="1">
      <alignment horizontal="left" vertical="center" wrapText="1"/>
    </xf>
    <xf numFmtId="3" fontId="3" fillId="0" borderId="30" xfId="11" applyNumberFormat="1" applyFont="1" applyBorder="1" applyAlignment="1">
      <alignment vertical="center"/>
    </xf>
    <xf numFmtId="3" fontId="3" fillId="0" borderId="0" xfId="10" applyNumberFormat="1" applyFont="1" applyAlignment="1">
      <alignment vertical="center"/>
    </xf>
    <xf numFmtId="3" fontId="14" fillId="0" borderId="0" xfId="11" applyNumberFormat="1" applyFont="1" applyFill="1" applyBorder="1" applyAlignment="1">
      <alignment horizontal="right" vertical="center" wrapText="1"/>
    </xf>
    <xf numFmtId="3" fontId="3" fillId="0" borderId="30" xfId="10" applyNumberFormat="1" applyFont="1" applyBorder="1" applyAlignment="1">
      <alignment vertical="center"/>
    </xf>
    <xf numFmtId="4" fontId="19" fillId="0" borderId="0" xfId="12" applyNumberFormat="1" applyFont="1"/>
    <xf numFmtId="168" fontId="14" fillId="0" borderId="30" xfId="11" applyNumberFormat="1" applyFont="1" applyFill="1" applyBorder="1" applyAlignment="1">
      <alignment horizontal="right" vertical="center" wrapText="1"/>
    </xf>
    <xf numFmtId="4" fontId="3" fillId="0" borderId="0" xfId="10" applyNumberFormat="1" applyFont="1" applyAlignment="1">
      <alignment vertical="center"/>
    </xf>
    <xf numFmtId="0" fontId="14" fillId="0" borderId="0" xfId="10" applyFont="1" applyFill="1" applyAlignment="1">
      <alignment horizontal="center" vertical="center"/>
    </xf>
    <xf numFmtId="0" fontId="3" fillId="0" borderId="0" xfId="10" applyFont="1" applyFill="1" applyAlignment="1">
      <alignment horizontal="center" vertical="center"/>
    </xf>
    <xf numFmtId="170" fontId="14" fillId="0" borderId="0" xfId="11" applyNumberFormat="1" applyFont="1" applyFill="1" applyAlignment="1">
      <alignment vertical="center"/>
    </xf>
    <xf numFmtId="0" fontId="3" fillId="0" borderId="30" xfId="10" applyNumberFormat="1" applyFont="1" applyBorder="1" applyAlignment="1">
      <alignment horizontal="center" vertical="center"/>
    </xf>
    <xf numFmtId="0" fontId="14" fillId="0" borderId="0" xfId="10" applyFont="1" applyBorder="1" applyAlignment="1">
      <alignment vertical="center"/>
    </xf>
    <xf numFmtId="0" fontId="14" fillId="0" borderId="30" xfId="10" applyFont="1" applyBorder="1" applyAlignment="1">
      <alignment horizontal="left" vertical="center"/>
    </xf>
    <xf numFmtId="0" fontId="14" fillId="0" borderId="30" xfId="10" applyFont="1" applyFill="1" applyBorder="1" applyAlignment="1">
      <alignment vertical="center"/>
    </xf>
    <xf numFmtId="0" fontId="14" fillId="0" borderId="0" xfId="10" applyFont="1" applyFill="1" applyAlignment="1">
      <alignment vertical="center"/>
    </xf>
    <xf numFmtId="0" fontId="3" fillId="0" borderId="30" xfId="10" applyFont="1" applyFill="1" applyBorder="1" applyAlignment="1">
      <alignment vertical="center"/>
    </xf>
    <xf numFmtId="165" fontId="3" fillId="0" borderId="30" xfId="11" applyNumberFormat="1" applyFont="1" applyFill="1" applyBorder="1" applyAlignment="1">
      <alignment vertical="center"/>
    </xf>
    <xf numFmtId="165" fontId="3" fillId="0" borderId="0" xfId="11" applyNumberFormat="1" applyFont="1" applyFill="1" applyAlignment="1">
      <alignment vertical="center"/>
    </xf>
    <xf numFmtId="0" fontId="14" fillId="7" borderId="0" xfId="10" applyFont="1" applyFill="1" applyAlignment="1">
      <alignment vertical="center"/>
    </xf>
    <xf numFmtId="167" fontId="14" fillId="0" borderId="34" xfId="11" applyNumberFormat="1" applyFont="1" applyFill="1" applyBorder="1" applyAlignment="1">
      <alignment horizontal="right" vertical="center" wrapText="1"/>
    </xf>
    <xf numFmtId="0" fontId="14" fillId="0" borderId="34" xfId="10" applyFont="1" applyBorder="1" applyAlignment="1">
      <alignment horizontal="center" vertical="center"/>
    </xf>
    <xf numFmtId="0" fontId="14" fillId="0" borderId="34" xfId="10" applyFont="1" applyBorder="1" applyAlignment="1">
      <alignment horizontal="left" vertical="center"/>
    </xf>
    <xf numFmtId="165" fontId="3" fillId="0" borderId="34" xfId="11" applyNumberFormat="1" applyFont="1" applyBorder="1" applyAlignment="1">
      <alignment vertical="center"/>
    </xf>
    <xf numFmtId="0" fontId="3" fillId="0" borderId="34" xfId="10" applyFont="1" applyBorder="1" applyAlignment="1">
      <alignment horizontal="center" vertical="center"/>
    </xf>
    <xf numFmtId="0" fontId="3" fillId="0" borderId="34" xfId="10" applyFont="1" applyBorder="1" applyAlignment="1">
      <alignment horizontal="left" vertical="center"/>
    </xf>
    <xf numFmtId="167" fontId="3" fillId="0" borderId="34" xfId="11" applyNumberFormat="1" applyFont="1" applyFill="1" applyBorder="1" applyAlignment="1">
      <alignment horizontal="right" vertical="center" wrapText="1"/>
    </xf>
    <xf numFmtId="0" fontId="14" fillId="0" borderId="35" xfId="10" applyFont="1" applyBorder="1" applyAlignment="1">
      <alignment vertical="center"/>
    </xf>
    <xf numFmtId="0" fontId="14" fillId="0" borderId="0" xfId="10" applyFont="1" applyFill="1" applyBorder="1" applyAlignment="1">
      <alignment vertical="center"/>
    </xf>
    <xf numFmtId="0" fontId="14" fillId="7" borderId="0" xfId="10" applyFont="1" applyFill="1" applyBorder="1" applyAlignment="1">
      <alignment horizontal="center" vertical="center"/>
    </xf>
    <xf numFmtId="43" fontId="14" fillId="7" borderId="0" xfId="11" applyFont="1" applyFill="1" applyBorder="1" applyAlignment="1">
      <alignment horizontal="center" vertical="center"/>
    </xf>
    <xf numFmtId="0" fontId="3" fillId="0" borderId="0" xfId="10" applyFont="1" applyFill="1" applyBorder="1" applyAlignment="1">
      <alignment horizontal="center" vertical="center"/>
    </xf>
    <xf numFmtId="0" fontId="14" fillId="0" borderId="0" xfId="10" applyFont="1" applyFill="1" applyAlignment="1">
      <alignment horizontal="left" vertical="center"/>
    </xf>
    <xf numFmtId="0" fontId="14" fillId="0" borderId="30" xfId="10" applyFont="1" applyFill="1" applyBorder="1" applyAlignment="1">
      <alignment horizontal="left" vertical="center"/>
    </xf>
    <xf numFmtId="0" fontId="14" fillId="0" borderId="30" xfId="10" applyFont="1" applyFill="1" applyBorder="1" applyAlignment="1">
      <alignment horizontal="center" vertical="center"/>
    </xf>
    <xf numFmtId="167" fontId="14" fillId="0" borderId="30" xfId="11" applyNumberFormat="1" applyFont="1" applyFill="1" applyBorder="1" applyAlignment="1">
      <alignment horizontal="right" vertical="center"/>
    </xf>
    <xf numFmtId="167" fontId="3" fillId="0" borderId="30" xfId="11" applyNumberFormat="1" applyFont="1" applyFill="1" applyBorder="1" applyAlignment="1">
      <alignment horizontal="right" vertical="center"/>
    </xf>
    <xf numFmtId="0" fontId="3" fillId="0" borderId="30" xfId="10" applyNumberFormat="1" applyFont="1" applyFill="1" applyBorder="1" applyAlignment="1">
      <alignment horizontal="center" vertical="center"/>
    </xf>
    <xf numFmtId="0" fontId="3" fillId="0" borderId="0" xfId="10" applyFont="1" applyFill="1" applyBorder="1" applyAlignment="1">
      <alignment horizontal="left" vertical="center"/>
    </xf>
    <xf numFmtId="0" fontId="14" fillId="0" borderId="0" xfId="10" applyFont="1" applyFill="1" applyBorder="1" applyAlignment="1">
      <alignment horizontal="left" vertical="center"/>
    </xf>
    <xf numFmtId="0" fontId="14" fillId="0" borderId="0" xfId="10" applyFont="1" applyFill="1" applyBorder="1" applyAlignment="1">
      <alignment horizontal="center" vertical="center"/>
    </xf>
    <xf numFmtId="167" fontId="14" fillId="0" borderId="0" xfId="11" applyNumberFormat="1" applyFont="1" applyFill="1" applyBorder="1" applyAlignment="1">
      <alignment horizontal="right" vertical="center"/>
    </xf>
    <xf numFmtId="3" fontId="14" fillId="4" borderId="0" xfId="10" applyNumberFormat="1" applyFont="1" applyFill="1" applyBorder="1" applyAlignment="1">
      <alignment vertical="center"/>
    </xf>
    <xf numFmtId="165" fontId="3" fillId="0" borderId="30" xfId="11" applyNumberFormat="1" applyFont="1" applyFill="1" applyBorder="1" applyAlignment="1">
      <alignment horizontal="right" vertical="center"/>
    </xf>
    <xf numFmtId="1" fontId="3" fillId="0" borderId="30" xfId="11" applyNumberFormat="1" applyFont="1" applyFill="1" applyBorder="1" applyAlignment="1">
      <alignment horizontal="right" vertical="center"/>
    </xf>
    <xf numFmtId="1" fontId="14" fillId="0" borderId="30" xfId="11" applyNumberFormat="1" applyFont="1" applyFill="1" applyBorder="1" applyAlignment="1">
      <alignment horizontal="right" vertical="center"/>
    </xf>
    <xf numFmtId="49" fontId="3" fillId="0" borderId="30" xfId="14" applyNumberFormat="1" applyFont="1" applyFill="1" applyBorder="1" applyAlignment="1">
      <alignment horizontal="center"/>
    </xf>
    <xf numFmtId="0" fontId="3" fillId="0" borderId="30" xfId="14" applyFont="1" applyFill="1" applyBorder="1" applyAlignment="1">
      <alignment vertical="center"/>
    </xf>
    <xf numFmtId="167" fontId="3" fillId="0" borderId="30" xfId="15" applyNumberFormat="1" applyFont="1" applyFill="1" applyBorder="1" applyAlignment="1">
      <alignment horizontal="right" vertical="center"/>
    </xf>
    <xf numFmtId="1" fontId="10" fillId="0" borderId="30" xfId="11" applyNumberFormat="1" applyFont="1" applyFill="1" applyBorder="1" applyAlignment="1">
      <alignment horizontal="right"/>
    </xf>
    <xf numFmtId="0" fontId="14" fillId="0" borderId="30" xfId="14" applyFont="1" applyFill="1" applyBorder="1" applyAlignment="1">
      <alignment vertical="center"/>
    </xf>
    <xf numFmtId="0" fontId="3" fillId="0" borderId="30" xfId="14" applyNumberFormat="1" applyFont="1" applyFill="1" applyBorder="1" applyAlignment="1">
      <alignment horizontal="center" vertical="center"/>
    </xf>
    <xf numFmtId="0" fontId="20" fillId="0" borderId="30" xfId="14" applyFont="1" applyFill="1" applyBorder="1" applyAlignment="1">
      <alignment vertical="center"/>
    </xf>
    <xf numFmtId="0" fontId="20" fillId="0" borderId="0" xfId="14" applyFont="1" applyFill="1" applyBorder="1" applyAlignment="1">
      <alignment vertical="center"/>
    </xf>
    <xf numFmtId="165" fontId="3" fillId="0" borderId="0" xfId="11" applyNumberFormat="1" applyFont="1" applyFill="1" applyBorder="1" applyAlignment="1">
      <alignment horizontal="right" vertical="center"/>
    </xf>
    <xf numFmtId="1" fontId="3" fillId="0" borderId="0" xfId="11" applyNumberFormat="1" applyFont="1" applyFill="1" applyBorder="1" applyAlignment="1">
      <alignment horizontal="right" vertical="center"/>
    </xf>
    <xf numFmtId="0" fontId="15" fillId="0" borderId="0" xfId="10" applyFont="1" applyFill="1" applyAlignment="1">
      <alignment vertical="center"/>
    </xf>
    <xf numFmtId="43" fontId="15" fillId="0" borderId="0" xfId="1" applyFont="1" applyFill="1" applyAlignment="1">
      <alignment vertical="center"/>
    </xf>
    <xf numFmtId="0" fontId="14" fillId="0" borderId="0" xfId="10" applyFont="1" applyFill="1" applyAlignment="1">
      <alignment horizontal="center" vertical="center" wrapText="1"/>
    </xf>
    <xf numFmtId="3" fontId="14" fillId="0" borderId="0" xfId="17" applyNumberFormat="1" applyFont="1" applyFill="1" applyAlignment="1">
      <alignment horizontal="center" vertical="center" wrapText="1"/>
    </xf>
    <xf numFmtId="3" fontId="14" fillId="0" borderId="33" xfId="11" applyNumberFormat="1" applyFont="1" applyFill="1" applyBorder="1" applyAlignment="1">
      <alignment horizontal="center" vertical="center" wrapText="1"/>
    </xf>
    <xf numFmtId="3" fontId="14" fillId="0" borderId="33" xfId="15" applyNumberFormat="1" applyFont="1" applyFill="1" applyBorder="1" applyAlignment="1">
      <alignment horizontal="center" vertical="center" wrapText="1"/>
    </xf>
    <xf numFmtId="0" fontId="5" fillId="0" borderId="0" xfId="10" applyFont="1" applyAlignment="1">
      <alignment vertical="center"/>
    </xf>
  </cellXfs>
  <cellStyles count="18">
    <cellStyle name="Millares" xfId="1" builtinId="3"/>
    <cellStyle name="Millares 2 22 6" xfId="4" xr:uid="{F14E143B-AE77-4FB1-8CF5-C64172BEC239}"/>
    <cellStyle name="Millares 2 22 6 2" xfId="8" xr:uid="{2B060973-CAC5-4E99-8382-98F142D6B6ED}"/>
    <cellStyle name="Millares 2 23 4" xfId="5" xr:uid="{63C20F76-FF1C-497A-A977-7C2E5642A901}"/>
    <cellStyle name="Millares 2 4 2 5" xfId="3" xr:uid="{1147B853-023A-4D30-981E-DBD64B00BB67}"/>
    <cellStyle name="Millares 2 4 2 5 2" xfId="7" xr:uid="{03873CC4-3335-4DE1-9E74-C9958669587A}"/>
    <cellStyle name="Millares 2 4 3 2 3" xfId="15" xr:uid="{279B0D2D-F310-4B46-8280-37F5A3514F9A}"/>
    <cellStyle name="Millares 2 4 3 4" xfId="11" xr:uid="{9AF0F062-9678-49D2-BA00-62C049FC27B7}"/>
    <cellStyle name="Millares 2 5 5" xfId="6" xr:uid="{1E7513E9-8267-4BD9-B134-1562BBA48EF9}"/>
    <cellStyle name="Millares 4" xfId="9" xr:uid="{0FD9995E-2656-4DD5-BC3C-D621EA8D2259}"/>
    <cellStyle name="Moneda 2" xfId="16" xr:uid="{B751B405-ED93-4D7C-98D3-2277259F566E}"/>
    <cellStyle name="Normal" xfId="0" builtinId="0"/>
    <cellStyle name="Normal 2 2" xfId="2" xr:uid="{E56FBB18-F451-4D36-A98F-8D0A476AFE15}"/>
    <cellStyle name="Normal 2 3 13" xfId="12" xr:uid="{931BE716-1CDE-4B35-994D-75A10CE29C02}"/>
    <cellStyle name="Normal 3 2 2 3 5" xfId="14" xr:uid="{C40DE8C6-C835-4C82-9931-96E01EABDD6E}"/>
    <cellStyle name="Normal 3 2 2 7 4" xfId="13" xr:uid="{9B5807AC-B36D-4A96-B8E6-F070C5948A41}"/>
    <cellStyle name="Normal 7 7 4 3" xfId="17" xr:uid="{62D0ADE6-1EAB-4552-A84D-8508F10C7965}"/>
    <cellStyle name="Normal 7 7 6" xfId="10" xr:uid="{E75296FB-9790-4795-A223-5C5D50BEE9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lfonso%20Mares/2022/CUENTA%20P&#218;BLICA/CUARTO%20TRIMESTRE/ESTADOS%20PARA%20EDICI&#211;N/00%201%20Archivo%20CPA%204T%202022%20Editable%20(Reparado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VHP"/>
      <sheetName val="ECSF"/>
      <sheetName val="EFE"/>
      <sheetName val="EAA"/>
      <sheetName val="EADOP"/>
      <sheetName val="IPC"/>
      <sheetName val="Notas PE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(2)"/>
      <sheetName val="IR DGPD"/>
      <sheetName val="FF"/>
      <sheetName val="IPF"/>
      <sheetName val="Muebles"/>
      <sheetName val="Inmuebles"/>
      <sheetName val="Muebles_Contable"/>
      <sheetName val="Inmuebles_Contable"/>
      <sheetName val="Ayudas y Subsidios"/>
      <sheetName val="Rel Cta Banc"/>
      <sheetName val="DestinoGtoFed"/>
      <sheetName val="Esq Bur"/>
      <sheetName val="Informació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5CC62-3AE8-44F9-B78D-D6E9730FCF9C}">
  <sheetPr>
    <tabColor theme="6" tint="-0.499984740745262"/>
  </sheetPr>
  <dimension ref="A1:G92"/>
  <sheetViews>
    <sheetView showGridLines="0" tabSelected="1" zoomScaleSheetLayoutView="100" workbookViewId="0">
      <selection activeCell="A21" sqref="A21"/>
    </sheetView>
  </sheetViews>
  <sheetFormatPr baseColWidth="10" defaultColWidth="12" defaultRowHeight="11.25" x14ac:dyDescent="0.2"/>
  <cols>
    <col min="1" max="1" width="61.83203125" style="50" customWidth="1"/>
    <col min="2" max="2" width="18.33203125" style="50" bestFit="1" customWidth="1"/>
    <col min="3" max="3" width="18.33203125" style="51" bestFit="1" customWidth="1"/>
    <col min="4" max="4" width="69" style="51" customWidth="1"/>
    <col min="5" max="5" width="16.33203125" style="51" customWidth="1"/>
    <col min="6" max="6" width="16.33203125" style="51" bestFit="1" customWidth="1"/>
    <col min="7" max="7" width="3.1640625" style="3" customWidth="1"/>
    <col min="8" max="16384" width="12" style="3"/>
  </cols>
  <sheetData>
    <row r="1" spans="1:6" ht="46.5" customHeight="1" thickBot="1" x14ac:dyDescent="0.25">
      <c r="A1" s="1" t="s">
        <v>0</v>
      </c>
      <c r="B1" s="2"/>
      <c r="C1" s="2"/>
      <c r="D1" s="2"/>
      <c r="E1" s="2"/>
      <c r="F1" s="2"/>
    </row>
    <row r="2" spans="1:6" ht="15.75" customHeight="1" thickBot="1" x14ac:dyDescent="0.25">
      <c r="A2" s="4" t="s">
        <v>1</v>
      </c>
      <c r="B2" s="5">
        <v>2022</v>
      </c>
      <c r="C2" s="5">
        <v>2021</v>
      </c>
      <c r="D2" s="5" t="s">
        <v>1</v>
      </c>
      <c r="E2" s="5">
        <v>2022</v>
      </c>
      <c r="F2" s="6">
        <v>2021</v>
      </c>
    </row>
    <row r="3" spans="1:6" s="11" customFormat="1" ht="15" x14ac:dyDescent="0.2">
      <c r="A3" s="7" t="s">
        <v>2</v>
      </c>
      <c r="B3" s="8"/>
      <c r="C3" s="8"/>
      <c r="D3" s="9" t="s">
        <v>3</v>
      </c>
      <c r="E3" s="8"/>
      <c r="F3" s="10"/>
    </row>
    <row r="4" spans="1:6" x14ac:dyDescent="0.2">
      <c r="A4" s="12" t="s">
        <v>4</v>
      </c>
      <c r="B4" s="13"/>
      <c r="C4" s="13"/>
      <c r="D4" s="14" t="s">
        <v>5</v>
      </c>
      <c r="E4" s="13"/>
      <c r="F4" s="15"/>
    </row>
    <row r="5" spans="1:6" x14ac:dyDescent="0.2">
      <c r="A5" s="16" t="s">
        <v>6</v>
      </c>
      <c r="B5" s="17">
        <v>834569417.61000001</v>
      </c>
      <c r="C5" s="17">
        <v>1609806269.0699999</v>
      </c>
      <c r="D5" s="18" t="s">
        <v>7</v>
      </c>
      <c r="E5" s="17">
        <v>500476532.82999998</v>
      </c>
      <c r="F5" s="19">
        <v>739558636.47000003</v>
      </c>
    </row>
    <row r="6" spans="1:6" x14ac:dyDescent="0.2">
      <c r="A6" s="16" t="s">
        <v>8</v>
      </c>
      <c r="B6" s="17">
        <v>119407492.13</v>
      </c>
      <c r="C6" s="17">
        <v>114389548.2</v>
      </c>
      <c r="D6" s="18" t="s">
        <v>9</v>
      </c>
      <c r="E6" s="17">
        <v>0</v>
      </c>
      <c r="F6" s="19">
        <v>0</v>
      </c>
    </row>
    <row r="7" spans="1:6" x14ac:dyDescent="0.2">
      <c r="A7" s="16" t="s">
        <v>10</v>
      </c>
      <c r="B7" s="17">
        <v>87817900.930000007</v>
      </c>
      <c r="C7" s="17">
        <v>68895580.870000005</v>
      </c>
      <c r="D7" s="18" t="s">
        <v>11</v>
      </c>
      <c r="E7" s="17">
        <v>0</v>
      </c>
      <c r="F7" s="19">
        <v>0</v>
      </c>
    </row>
    <row r="8" spans="1:6" x14ac:dyDescent="0.2">
      <c r="A8" s="16" t="s">
        <v>12</v>
      </c>
      <c r="B8" s="17">
        <v>336683466.19999999</v>
      </c>
      <c r="C8" s="17">
        <v>198763584.88</v>
      </c>
      <c r="D8" s="18" t="s">
        <v>13</v>
      </c>
      <c r="E8" s="17">
        <v>0</v>
      </c>
      <c r="F8" s="19">
        <v>0</v>
      </c>
    </row>
    <row r="9" spans="1:6" x14ac:dyDescent="0.2">
      <c r="A9" s="16" t="s">
        <v>14</v>
      </c>
      <c r="B9" s="17">
        <v>0</v>
      </c>
      <c r="C9" s="17" t="s">
        <v>180</v>
      </c>
      <c r="D9" s="18" t="s">
        <v>15</v>
      </c>
      <c r="E9" s="17">
        <v>0</v>
      </c>
      <c r="F9" s="19">
        <v>0</v>
      </c>
    </row>
    <row r="10" spans="1:6" x14ac:dyDescent="0.2">
      <c r="A10" s="16" t="s">
        <v>16</v>
      </c>
      <c r="B10" s="17">
        <v>0</v>
      </c>
      <c r="C10" s="17">
        <v>0</v>
      </c>
      <c r="D10" s="18" t="s">
        <v>17</v>
      </c>
      <c r="E10" s="17">
        <v>0</v>
      </c>
      <c r="F10" s="19">
        <v>0</v>
      </c>
    </row>
    <row r="11" spans="1:6" x14ac:dyDescent="0.2">
      <c r="A11" s="16" t="s">
        <v>18</v>
      </c>
      <c r="B11" s="17">
        <v>9634000</v>
      </c>
      <c r="C11" s="17">
        <v>9634000</v>
      </c>
      <c r="D11" s="18" t="s">
        <v>19</v>
      </c>
      <c r="E11" s="17">
        <v>0</v>
      </c>
      <c r="F11" s="19">
        <v>0</v>
      </c>
    </row>
    <row r="12" spans="1:6" x14ac:dyDescent="0.2">
      <c r="A12" s="20"/>
      <c r="B12" s="21"/>
      <c r="C12" s="21"/>
      <c r="D12" s="18" t="s">
        <v>20</v>
      </c>
      <c r="E12" s="17">
        <v>37019081.109999999</v>
      </c>
      <c r="F12" s="19">
        <v>22704759.539999999</v>
      </c>
    </row>
    <row r="13" spans="1:6" x14ac:dyDescent="0.2">
      <c r="A13" s="12" t="s">
        <v>21</v>
      </c>
      <c r="B13" s="22">
        <f>SUM(B5:B12)</f>
        <v>1388112276.8700001</v>
      </c>
      <c r="C13" s="22">
        <f>SUM(C5:C12)</f>
        <v>2001488983.02</v>
      </c>
      <c r="D13" s="23"/>
      <c r="E13" s="22"/>
      <c r="F13" s="15"/>
    </row>
    <row r="14" spans="1:6" x14ac:dyDescent="0.2">
      <c r="A14" s="24"/>
      <c r="B14" s="22"/>
      <c r="C14" s="22"/>
      <c r="D14" s="14" t="s">
        <v>22</v>
      </c>
      <c r="E14" s="22">
        <f>SUM(E5:E13)</f>
        <v>537495613.93999994</v>
      </c>
      <c r="F14" s="25">
        <f>SUM(F5:F13)</f>
        <v>762263396.00999999</v>
      </c>
    </row>
    <row r="15" spans="1:6" x14ac:dyDescent="0.2">
      <c r="A15" s="12" t="s">
        <v>23</v>
      </c>
      <c r="B15" s="26"/>
      <c r="C15" s="26"/>
      <c r="D15" s="27"/>
      <c r="E15" s="22"/>
      <c r="F15" s="15"/>
    </row>
    <row r="16" spans="1:6" x14ac:dyDescent="0.2">
      <c r="A16" s="16" t="s">
        <v>24</v>
      </c>
      <c r="B16" s="17">
        <v>0</v>
      </c>
      <c r="C16" s="17">
        <v>0</v>
      </c>
      <c r="D16" s="14" t="s">
        <v>25</v>
      </c>
      <c r="E16" s="28"/>
      <c r="F16" s="15"/>
    </row>
    <row r="17" spans="1:6" x14ac:dyDescent="0.2">
      <c r="A17" s="16" t="s">
        <v>26</v>
      </c>
      <c r="B17" s="17">
        <v>0</v>
      </c>
      <c r="C17" s="17">
        <v>0</v>
      </c>
      <c r="D17" s="18" t="s">
        <v>27</v>
      </c>
      <c r="E17" s="28">
        <v>0</v>
      </c>
      <c r="F17" s="15">
        <v>0</v>
      </c>
    </row>
    <row r="18" spans="1:6" x14ac:dyDescent="0.2">
      <c r="A18" s="16" t="s">
        <v>28</v>
      </c>
      <c r="B18" s="17">
        <v>5849176430.1499996</v>
      </c>
      <c r="C18" s="17">
        <v>5776413967.6400003</v>
      </c>
      <c r="D18" s="18" t="s">
        <v>29</v>
      </c>
      <c r="E18" s="28">
        <v>0</v>
      </c>
      <c r="F18" s="15">
        <v>0</v>
      </c>
    </row>
    <row r="19" spans="1:6" x14ac:dyDescent="0.2">
      <c r="A19" s="16" t="s">
        <v>30</v>
      </c>
      <c r="B19" s="17">
        <v>4413189110.1999998</v>
      </c>
      <c r="C19" s="17">
        <v>4305606286.6800003</v>
      </c>
      <c r="D19" s="18" t="s">
        <v>31</v>
      </c>
      <c r="E19" s="28">
        <v>0</v>
      </c>
      <c r="F19" s="15">
        <v>0</v>
      </c>
    </row>
    <row r="20" spans="1:6" x14ac:dyDescent="0.2">
      <c r="A20" s="16" t="s">
        <v>32</v>
      </c>
      <c r="B20" s="17">
        <v>0</v>
      </c>
      <c r="C20" s="17">
        <v>0</v>
      </c>
      <c r="D20" s="18" t="s">
        <v>33</v>
      </c>
      <c r="E20" s="28">
        <v>0</v>
      </c>
      <c r="F20" s="15">
        <v>0</v>
      </c>
    </row>
    <row r="21" spans="1:6" x14ac:dyDescent="0.2">
      <c r="A21" s="16" t="s">
        <v>34</v>
      </c>
      <c r="B21" s="17">
        <v>-3053023822.8000002</v>
      </c>
      <c r="C21" s="17">
        <v>-2839460308.1599998</v>
      </c>
      <c r="D21" s="18" t="s">
        <v>35</v>
      </c>
      <c r="E21" s="28">
        <v>0</v>
      </c>
      <c r="F21" s="15">
        <v>0</v>
      </c>
    </row>
    <row r="22" spans="1:6" x14ac:dyDescent="0.2">
      <c r="A22" s="16" t="s">
        <v>36</v>
      </c>
      <c r="B22" s="17">
        <v>0</v>
      </c>
      <c r="C22" s="17">
        <v>0</v>
      </c>
      <c r="D22" s="18" t="s">
        <v>37</v>
      </c>
      <c r="E22" s="28">
        <v>0</v>
      </c>
      <c r="F22" s="15">
        <v>0</v>
      </c>
    </row>
    <row r="23" spans="1:6" x14ac:dyDescent="0.2">
      <c r="A23" s="16" t="s">
        <v>38</v>
      </c>
      <c r="B23" s="17">
        <v>0</v>
      </c>
      <c r="C23" s="17">
        <v>0</v>
      </c>
      <c r="D23" s="23"/>
      <c r="E23" s="26"/>
      <c r="F23" s="29"/>
    </row>
    <row r="24" spans="1:6" x14ac:dyDescent="0.2">
      <c r="A24" s="16" t="s">
        <v>39</v>
      </c>
      <c r="B24" s="17">
        <v>0</v>
      </c>
      <c r="C24" s="17">
        <v>0</v>
      </c>
      <c r="D24" s="14" t="s">
        <v>40</v>
      </c>
      <c r="E24" s="22">
        <f>SUM(E17:E23)</f>
        <v>0</v>
      </c>
      <c r="F24" s="30">
        <f>SUM(F17:F23)</f>
        <v>0</v>
      </c>
    </row>
    <row r="25" spans="1:6" s="11" customFormat="1" x14ac:dyDescent="0.2">
      <c r="A25" s="20"/>
      <c r="B25" s="26"/>
      <c r="C25" s="26"/>
      <c r="D25" s="23"/>
      <c r="E25" s="22"/>
      <c r="F25" s="30"/>
    </row>
    <row r="26" spans="1:6" x14ac:dyDescent="0.2">
      <c r="A26" s="12" t="s">
        <v>41</v>
      </c>
      <c r="B26" s="22">
        <f>SUM(B16:B25)</f>
        <v>7209341717.5499983</v>
      </c>
      <c r="C26" s="22">
        <f>SUM(C16:C25)</f>
        <v>7242559946.1599998</v>
      </c>
      <c r="D26" s="31" t="s">
        <v>42</v>
      </c>
      <c r="E26" s="22">
        <f>+E14+E24</f>
        <v>537495613.93999994</v>
      </c>
      <c r="F26" s="30">
        <f>+F14+F24</f>
        <v>762263396.00999999</v>
      </c>
    </row>
    <row r="27" spans="1:6" x14ac:dyDescent="0.2">
      <c r="A27" s="24"/>
      <c r="B27" s="32"/>
      <c r="C27" s="32"/>
      <c r="D27" s="27"/>
      <c r="E27" s="22"/>
      <c r="F27" s="30"/>
    </row>
    <row r="28" spans="1:6" x14ac:dyDescent="0.2">
      <c r="A28" s="12" t="s">
        <v>43</v>
      </c>
      <c r="B28" s="22">
        <f>+B13+B26</f>
        <v>8597453994.4199982</v>
      </c>
      <c r="C28" s="22">
        <f>+C13+C26</f>
        <v>9244048929.1800003</v>
      </c>
      <c r="D28" s="33" t="s">
        <v>44</v>
      </c>
      <c r="E28" s="22"/>
      <c r="F28" s="34"/>
    </row>
    <row r="29" spans="1:6" x14ac:dyDescent="0.2">
      <c r="A29" s="35"/>
      <c r="B29" s="36"/>
      <c r="C29" s="37"/>
      <c r="D29" s="27"/>
      <c r="E29" s="22"/>
      <c r="F29" s="34"/>
    </row>
    <row r="30" spans="1:6" x14ac:dyDescent="0.2">
      <c r="A30" s="38"/>
      <c r="B30" s="26"/>
      <c r="C30" s="26"/>
      <c r="D30" s="14" t="s">
        <v>45</v>
      </c>
      <c r="E30" s="22">
        <f>SUM(E31:E33)</f>
        <v>7971740136.1900005</v>
      </c>
      <c r="F30" s="30">
        <f>SUM(F31:F33)</f>
        <v>7775928090.4500008</v>
      </c>
    </row>
    <row r="31" spans="1:6" x14ac:dyDescent="0.2">
      <c r="A31" s="38"/>
      <c r="B31" s="26"/>
      <c r="C31" s="26"/>
      <c r="D31" s="18" t="s">
        <v>46</v>
      </c>
      <c r="E31" s="17">
        <v>7927409200.3000002</v>
      </c>
      <c r="F31" s="19">
        <v>7732749083.5200005</v>
      </c>
    </row>
    <row r="32" spans="1:6" x14ac:dyDescent="0.2">
      <c r="A32" s="38"/>
      <c r="B32" s="26"/>
      <c r="C32" s="26"/>
      <c r="D32" s="18" t="s">
        <v>47</v>
      </c>
      <c r="E32" s="17">
        <v>35221335.789999999</v>
      </c>
      <c r="F32" s="19">
        <v>34069406.829999998</v>
      </c>
    </row>
    <row r="33" spans="1:7" x14ac:dyDescent="0.2">
      <c r="A33" s="38"/>
      <c r="B33" s="26"/>
      <c r="C33" s="26"/>
      <c r="D33" s="18" t="s">
        <v>48</v>
      </c>
      <c r="E33" s="17">
        <v>9109600.0999999996</v>
      </c>
      <c r="F33" s="19">
        <v>9109600.0999999996</v>
      </c>
    </row>
    <row r="34" spans="1:7" x14ac:dyDescent="0.2">
      <c r="A34" s="38"/>
      <c r="B34" s="26"/>
      <c r="C34" s="26"/>
      <c r="D34" s="23"/>
      <c r="E34" s="28"/>
      <c r="F34" s="15"/>
    </row>
    <row r="35" spans="1:7" x14ac:dyDescent="0.2">
      <c r="A35" s="38"/>
      <c r="B35" s="26"/>
      <c r="C35" s="26"/>
      <c r="D35" s="14" t="s">
        <v>49</v>
      </c>
      <c r="E35" s="22">
        <f>SUM(E36:E40)</f>
        <v>88218244.290000021</v>
      </c>
      <c r="F35" s="30">
        <f>SUM(F36:F40)</f>
        <v>705857442.72000003</v>
      </c>
    </row>
    <row r="36" spans="1:7" ht="12.75" x14ac:dyDescent="0.2">
      <c r="A36" s="39"/>
      <c r="B36" s="26"/>
      <c r="C36" s="26"/>
      <c r="D36" s="18" t="s">
        <v>50</v>
      </c>
      <c r="E36" s="17">
        <v>-214401708.75</v>
      </c>
      <c r="F36" s="19">
        <v>198919453.31</v>
      </c>
    </row>
    <row r="37" spans="1:7" x14ac:dyDescent="0.2">
      <c r="A37" s="38"/>
      <c r="B37" s="26"/>
      <c r="C37" s="26"/>
      <c r="D37" s="18" t="s">
        <v>51</v>
      </c>
      <c r="E37" s="17">
        <v>302619953.04000002</v>
      </c>
      <c r="F37" s="19">
        <v>506937989.41000003</v>
      </c>
    </row>
    <row r="38" spans="1:7" x14ac:dyDescent="0.2">
      <c r="A38" s="38"/>
      <c r="B38" s="22"/>
      <c r="C38" s="22"/>
      <c r="D38" s="18" t="s">
        <v>52</v>
      </c>
      <c r="E38" s="17">
        <v>0</v>
      </c>
      <c r="F38" s="19">
        <v>0</v>
      </c>
      <c r="G38" s="40"/>
    </row>
    <row r="39" spans="1:7" x14ac:dyDescent="0.2">
      <c r="A39" s="38"/>
      <c r="B39" s="26"/>
      <c r="C39" s="26"/>
      <c r="D39" s="18" t="s">
        <v>53</v>
      </c>
      <c r="E39" s="17">
        <v>0</v>
      </c>
      <c r="F39" s="19">
        <v>0</v>
      </c>
    </row>
    <row r="40" spans="1:7" x14ac:dyDescent="0.2">
      <c r="A40" s="38"/>
      <c r="B40" s="26"/>
      <c r="C40" s="26"/>
      <c r="D40" s="18" t="s">
        <v>54</v>
      </c>
      <c r="E40" s="17">
        <v>0</v>
      </c>
      <c r="F40" s="19">
        <v>0</v>
      </c>
    </row>
    <row r="41" spans="1:7" x14ac:dyDescent="0.2">
      <c r="A41" s="38"/>
      <c r="B41" s="26"/>
      <c r="C41" s="26"/>
      <c r="D41" s="23"/>
      <c r="E41" s="26"/>
      <c r="F41" s="29"/>
    </row>
    <row r="42" spans="1:7" ht="22.5" x14ac:dyDescent="0.2">
      <c r="A42" s="38"/>
      <c r="B42" s="41"/>
      <c r="C42" s="42"/>
      <c r="D42" s="14" t="s">
        <v>55</v>
      </c>
      <c r="E42" s="22">
        <f>SUM(E43:E44)</f>
        <v>0</v>
      </c>
      <c r="F42" s="30">
        <f>SUM(F43:F44)</f>
        <v>0</v>
      </c>
    </row>
    <row r="43" spans="1:7" x14ac:dyDescent="0.2">
      <c r="A43" s="35"/>
      <c r="B43" s="36"/>
      <c r="C43" s="37"/>
      <c r="D43" s="18" t="s">
        <v>56</v>
      </c>
      <c r="E43" s="28">
        <v>0</v>
      </c>
      <c r="F43" s="15">
        <v>0</v>
      </c>
    </row>
    <row r="44" spans="1:7" ht="12.75" x14ac:dyDescent="0.2">
      <c r="A44" s="43"/>
      <c r="B44" s="36"/>
      <c r="C44" s="37"/>
      <c r="D44" s="18" t="s">
        <v>57</v>
      </c>
      <c r="E44" s="28">
        <v>0</v>
      </c>
      <c r="F44" s="15">
        <v>0</v>
      </c>
    </row>
    <row r="45" spans="1:7" x14ac:dyDescent="0.2">
      <c r="A45" s="35"/>
      <c r="B45" s="36"/>
      <c r="C45" s="37"/>
      <c r="D45" s="23"/>
      <c r="E45" s="26"/>
      <c r="F45" s="29"/>
    </row>
    <row r="46" spans="1:7" x14ac:dyDescent="0.2">
      <c r="A46" s="35"/>
      <c r="B46" s="36"/>
      <c r="C46" s="37"/>
      <c r="D46" s="14" t="s">
        <v>58</v>
      </c>
      <c r="E46" s="22">
        <f>+E30+E35+E42</f>
        <v>8059958380.4800005</v>
      </c>
      <c r="F46" s="30">
        <f>+F30+F35+F42</f>
        <v>8481785533.170001</v>
      </c>
    </row>
    <row r="47" spans="1:7" x14ac:dyDescent="0.2">
      <c r="A47" s="35"/>
      <c r="B47" s="36"/>
      <c r="C47" s="37"/>
      <c r="D47" s="27"/>
      <c r="E47" s="22"/>
      <c r="F47" s="30"/>
    </row>
    <row r="48" spans="1:7" x14ac:dyDescent="0.2">
      <c r="A48" s="35"/>
      <c r="B48" s="36"/>
      <c r="C48" s="37"/>
      <c r="D48" s="14" t="s">
        <v>59</v>
      </c>
      <c r="E48" s="22">
        <f>+E46+E26</f>
        <v>8597453994.4200001</v>
      </c>
      <c r="F48" s="34">
        <f>+F46+F26</f>
        <v>9244048929.1800003</v>
      </c>
    </row>
    <row r="49" spans="1:7" ht="12" thickBot="1" x14ac:dyDescent="0.25">
      <c r="A49" s="44"/>
      <c r="B49" s="45"/>
      <c r="C49" s="46"/>
      <c r="D49" s="47"/>
      <c r="E49" s="46"/>
      <c r="F49" s="48"/>
    </row>
    <row r="50" spans="1:7" ht="12.75" x14ac:dyDescent="0.2">
      <c r="A50" s="49" t="s">
        <v>60</v>
      </c>
    </row>
    <row r="51" spans="1:7" x14ac:dyDescent="0.2">
      <c r="G51" s="51"/>
    </row>
    <row r="52" spans="1:7" x14ac:dyDescent="0.2">
      <c r="G52" s="51"/>
    </row>
    <row r="58" spans="1:7" s="50" customFormat="1" ht="12.75" x14ac:dyDescent="0.2">
      <c r="A58" s="52"/>
      <c r="C58" s="51"/>
      <c r="D58" s="51"/>
      <c r="E58" s="51"/>
      <c r="F58" s="51"/>
      <c r="G58" s="3"/>
    </row>
    <row r="66" spans="1:7" s="50" customFormat="1" ht="12.75" x14ac:dyDescent="0.2">
      <c r="A66" s="52"/>
      <c r="C66" s="51"/>
      <c r="D66" s="51"/>
      <c r="E66" s="51"/>
      <c r="F66" s="51"/>
      <c r="G66" s="3"/>
    </row>
    <row r="74" spans="1:7" s="50" customFormat="1" ht="12.75" x14ac:dyDescent="0.2">
      <c r="A74" s="52"/>
      <c r="C74" s="51"/>
      <c r="D74" s="51"/>
      <c r="E74" s="51"/>
      <c r="F74" s="51"/>
      <c r="G74" s="3"/>
    </row>
    <row r="83" spans="1:7" s="50" customFormat="1" ht="12.75" x14ac:dyDescent="0.2">
      <c r="A83" s="52"/>
      <c r="C83" s="51"/>
      <c r="D83" s="51"/>
      <c r="E83" s="51"/>
      <c r="F83" s="51"/>
      <c r="G83" s="3"/>
    </row>
    <row r="92" spans="1:7" s="50" customFormat="1" ht="12.75" x14ac:dyDescent="0.2">
      <c r="A92" s="52"/>
      <c r="C92" s="51"/>
      <c r="D92" s="51"/>
      <c r="E92" s="51"/>
      <c r="F92" s="51"/>
      <c r="G92" s="3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95976-648C-4C9E-B4BE-D82D8DAF980E}">
  <sheetPr>
    <tabColor theme="6" tint="-0.499984740745262"/>
  </sheetPr>
  <dimension ref="A1:H97"/>
  <sheetViews>
    <sheetView showGridLines="0" zoomScale="90" zoomScaleNormal="90" workbookViewId="0">
      <selection activeCell="D31" sqref="D31"/>
    </sheetView>
  </sheetViews>
  <sheetFormatPr baseColWidth="10" defaultColWidth="12" defaultRowHeight="11.25" x14ac:dyDescent="0.2"/>
  <cols>
    <col min="1" max="1" width="108.6640625" style="85" customWidth="1"/>
    <col min="2" max="3" width="19" style="56" customWidth="1"/>
    <col min="4" max="4" width="1" style="56" customWidth="1"/>
    <col min="5" max="16384" width="12" style="56"/>
  </cols>
  <sheetData>
    <row r="1" spans="1:3" ht="48.75" customHeight="1" thickBot="1" x14ac:dyDescent="0.25">
      <c r="A1" s="53" t="s">
        <v>61</v>
      </c>
      <c r="B1" s="54"/>
      <c r="C1" s="55"/>
    </row>
    <row r="2" spans="1:3" ht="18" customHeight="1" thickBot="1" x14ac:dyDescent="0.25">
      <c r="A2" s="57" t="s">
        <v>1</v>
      </c>
      <c r="B2" s="58">
        <v>2022</v>
      </c>
      <c r="C2" s="59">
        <v>2021</v>
      </c>
    </row>
    <row r="3" spans="1:3" s="63" customFormat="1" x14ac:dyDescent="0.2">
      <c r="A3" s="60" t="s">
        <v>62</v>
      </c>
      <c r="B3" s="61"/>
      <c r="C3" s="62"/>
    </row>
    <row r="4" spans="1:3" x14ac:dyDescent="0.2">
      <c r="A4" s="12" t="s">
        <v>63</v>
      </c>
      <c r="B4" s="64">
        <f>SUM(B5:B11)</f>
        <v>27206367.530000001</v>
      </c>
      <c r="C4" s="65">
        <f>SUM(C5:C11)</f>
        <v>54316131.039999999</v>
      </c>
    </row>
    <row r="5" spans="1:3" x14ac:dyDescent="0.2">
      <c r="A5" s="16" t="s">
        <v>64</v>
      </c>
      <c r="B5" s="66">
        <v>0</v>
      </c>
      <c r="C5" s="67">
        <v>0</v>
      </c>
    </row>
    <row r="6" spans="1:3" x14ac:dyDescent="0.2">
      <c r="A6" s="16" t="s">
        <v>65</v>
      </c>
      <c r="B6" s="66">
        <v>0</v>
      </c>
      <c r="C6" s="67">
        <v>0</v>
      </c>
    </row>
    <row r="7" spans="1:3" x14ac:dyDescent="0.2">
      <c r="A7" s="16" t="s">
        <v>66</v>
      </c>
      <c r="B7" s="66">
        <v>0</v>
      </c>
      <c r="C7" s="67">
        <v>0</v>
      </c>
    </row>
    <row r="8" spans="1:3" x14ac:dyDescent="0.2">
      <c r="A8" s="16" t="s">
        <v>67</v>
      </c>
      <c r="B8" s="66">
        <v>0</v>
      </c>
      <c r="C8" s="67">
        <v>0</v>
      </c>
    </row>
    <row r="9" spans="1:3" x14ac:dyDescent="0.2">
      <c r="A9" s="16" t="s">
        <v>68</v>
      </c>
      <c r="B9" s="66">
        <v>0</v>
      </c>
      <c r="C9" s="67" t="s">
        <v>180</v>
      </c>
    </row>
    <row r="10" spans="1:3" x14ac:dyDescent="0.2">
      <c r="A10" s="16" t="s">
        <v>69</v>
      </c>
      <c r="B10" s="66">
        <v>0</v>
      </c>
      <c r="C10" s="67">
        <v>0</v>
      </c>
    </row>
    <row r="11" spans="1:3" x14ac:dyDescent="0.2">
      <c r="A11" s="16" t="s">
        <v>70</v>
      </c>
      <c r="B11" s="68">
        <v>27206367.530000001</v>
      </c>
      <c r="C11" s="69">
        <v>54316131.039999999</v>
      </c>
    </row>
    <row r="12" spans="1:3" x14ac:dyDescent="0.2">
      <c r="A12" s="16"/>
      <c r="B12" s="70"/>
      <c r="C12" s="71"/>
    </row>
    <row r="13" spans="1:3" ht="33" customHeight="1" x14ac:dyDescent="0.2">
      <c r="A13" s="12" t="s">
        <v>71</v>
      </c>
      <c r="B13" s="64">
        <f>SUM(B14:B15)</f>
        <v>14918213800.01</v>
      </c>
      <c r="C13" s="72">
        <f>SUM(C14:C15)</f>
        <v>14616465236.310001</v>
      </c>
    </row>
    <row r="14" spans="1:3" ht="24.75" customHeight="1" x14ac:dyDescent="0.2">
      <c r="A14" s="16" t="s">
        <v>72</v>
      </c>
      <c r="B14" s="68">
        <v>8525881139.3000002</v>
      </c>
      <c r="C14" s="69">
        <v>8361382357.2700005</v>
      </c>
    </row>
    <row r="15" spans="1:3" ht="13.5" customHeight="1" x14ac:dyDescent="0.2">
      <c r="A15" s="16" t="s">
        <v>73</v>
      </c>
      <c r="B15" s="68">
        <v>6392332660.71</v>
      </c>
      <c r="C15" s="69">
        <v>6255082879.04</v>
      </c>
    </row>
    <row r="16" spans="1:3" x14ac:dyDescent="0.2">
      <c r="A16" s="16"/>
      <c r="B16" s="70"/>
      <c r="C16" s="71"/>
    </row>
    <row r="17" spans="1:3" x14ac:dyDescent="0.2">
      <c r="A17" s="12" t="s">
        <v>74</v>
      </c>
      <c r="B17" s="73">
        <f>SUM(B18:B22)</f>
        <v>0</v>
      </c>
      <c r="C17" s="74">
        <f>SUM(C18:C22)</f>
        <v>2645291.02</v>
      </c>
    </row>
    <row r="18" spans="1:3" x14ac:dyDescent="0.2">
      <c r="A18" s="16" t="s">
        <v>75</v>
      </c>
      <c r="B18" s="66">
        <v>0</v>
      </c>
      <c r="C18" s="67">
        <v>0</v>
      </c>
    </row>
    <row r="19" spans="1:3" x14ac:dyDescent="0.2">
      <c r="A19" s="16" t="s">
        <v>76</v>
      </c>
      <c r="B19" s="66">
        <v>0</v>
      </c>
      <c r="C19" s="67">
        <v>0</v>
      </c>
    </row>
    <row r="20" spans="1:3" x14ac:dyDescent="0.2">
      <c r="A20" s="16" t="s">
        <v>77</v>
      </c>
      <c r="B20" s="66">
        <v>0</v>
      </c>
      <c r="C20" s="67">
        <v>0</v>
      </c>
    </row>
    <row r="21" spans="1:3" x14ac:dyDescent="0.2">
      <c r="A21" s="16" t="s">
        <v>78</v>
      </c>
      <c r="B21" s="66">
        <v>0</v>
      </c>
      <c r="C21" s="67">
        <v>0</v>
      </c>
    </row>
    <row r="22" spans="1:3" x14ac:dyDescent="0.2">
      <c r="A22" s="16" t="s">
        <v>79</v>
      </c>
      <c r="B22" s="66">
        <v>0</v>
      </c>
      <c r="C22" s="69">
        <v>2645291.02</v>
      </c>
    </row>
    <row r="23" spans="1:3" x14ac:dyDescent="0.2">
      <c r="A23" s="20"/>
      <c r="B23" s="75"/>
      <c r="C23" s="76"/>
    </row>
    <row r="24" spans="1:3" x14ac:dyDescent="0.2">
      <c r="A24" s="77" t="s">
        <v>80</v>
      </c>
      <c r="B24" s="64">
        <f>+B4+B13+B17</f>
        <v>14945420167.540001</v>
      </c>
      <c r="C24" s="30">
        <f>+C4+C13+C17</f>
        <v>14673426658.370003</v>
      </c>
    </row>
    <row r="25" spans="1:3" x14ac:dyDescent="0.2">
      <c r="A25" s="24"/>
      <c r="B25" s="78"/>
      <c r="C25" s="30"/>
    </row>
    <row r="26" spans="1:3" s="63" customFormat="1" x14ac:dyDescent="0.2">
      <c r="A26" s="77" t="s">
        <v>81</v>
      </c>
      <c r="B26" s="79"/>
      <c r="C26" s="80"/>
    </row>
    <row r="27" spans="1:3" x14ac:dyDescent="0.2">
      <c r="A27" s="12" t="s">
        <v>82</v>
      </c>
      <c r="B27" s="64">
        <f>SUM(B28:B30)</f>
        <v>13760785920.609999</v>
      </c>
      <c r="C27" s="65">
        <f>SUM(C28:C30)</f>
        <v>14034009744.889999</v>
      </c>
    </row>
    <row r="28" spans="1:3" x14ac:dyDescent="0.2">
      <c r="A28" s="16" t="s">
        <v>83</v>
      </c>
      <c r="B28" s="68">
        <v>8858574570.6399994</v>
      </c>
      <c r="C28" s="69">
        <v>8351339272.46</v>
      </c>
    </row>
    <row r="29" spans="1:3" x14ac:dyDescent="0.2">
      <c r="A29" s="16" t="s">
        <v>84</v>
      </c>
      <c r="B29" s="68">
        <v>1737148794.23</v>
      </c>
      <c r="C29" s="69">
        <v>2651391198.8899999</v>
      </c>
    </row>
    <row r="30" spans="1:3" x14ac:dyDescent="0.2">
      <c r="A30" s="16" t="s">
        <v>85</v>
      </c>
      <c r="B30" s="68">
        <v>3165062555.7399998</v>
      </c>
      <c r="C30" s="69">
        <v>3031279273.54</v>
      </c>
    </row>
    <row r="31" spans="1:3" x14ac:dyDescent="0.2">
      <c r="A31" s="16"/>
      <c r="B31" s="70"/>
      <c r="C31" s="71"/>
    </row>
    <row r="32" spans="1:3" x14ac:dyDescent="0.2">
      <c r="A32" s="12" t="s">
        <v>86</v>
      </c>
      <c r="B32" s="64">
        <f>SUM(B33:B41)</f>
        <v>1554000</v>
      </c>
      <c r="C32" s="65">
        <f>SUM(C33:C41)</f>
        <v>588950</v>
      </c>
    </row>
    <row r="33" spans="1:3" x14ac:dyDescent="0.2">
      <c r="A33" s="16" t="s">
        <v>87</v>
      </c>
      <c r="B33" s="66">
        <v>0</v>
      </c>
      <c r="C33" s="67">
        <v>0</v>
      </c>
    </row>
    <row r="34" spans="1:3" x14ac:dyDescent="0.2">
      <c r="A34" s="16" t="s">
        <v>88</v>
      </c>
      <c r="B34" s="66">
        <v>0</v>
      </c>
      <c r="C34" s="67">
        <v>0</v>
      </c>
    </row>
    <row r="35" spans="1:3" x14ac:dyDescent="0.2">
      <c r="A35" s="16" t="s">
        <v>89</v>
      </c>
      <c r="B35" s="68">
        <v>465000</v>
      </c>
      <c r="C35" s="69">
        <v>480000</v>
      </c>
    </row>
    <row r="36" spans="1:3" x14ac:dyDescent="0.2">
      <c r="A36" s="16" t="s">
        <v>90</v>
      </c>
      <c r="B36" s="68">
        <v>1089000</v>
      </c>
      <c r="C36" s="69">
        <v>108950</v>
      </c>
    </row>
    <row r="37" spans="1:3" x14ac:dyDescent="0.2">
      <c r="A37" s="16" t="s">
        <v>91</v>
      </c>
      <c r="B37" s="66">
        <v>0</v>
      </c>
      <c r="C37" s="67">
        <v>0</v>
      </c>
    </row>
    <row r="38" spans="1:3" x14ac:dyDescent="0.2">
      <c r="A38" s="16" t="s">
        <v>92</v>
      </c>
      <c r="B38" s="66">
        <v>0</v>
      </c>
      <c r="C38" s="67">
        <v>0</v>
      </c>
    </row>
    <row r="39" spans="1:3" x14ac:dyDescent="0.2">
      <c r="A39" s="16" t="s">
        <v>93</v>
      </c>
      <c r="B39" s="66">
        <v>0</v>
      </c>
      <c r="C39" s="67">
        <v>0</v>
      </c>
    </row>
    <row r="40" spans="1:3" x14ac:dyDescent="0.2">
      <c r="A40" s="16" t="s">
        <v>94</v>
      </c>
      <c r="B40" s="66">
        <v>0</v>
      </c>
      <c r="C40" s="67">
        <v>0</v>
      </c>
    </row>
    <row r="41" spans="1:3" x14ac:dyDescent="0.2">
      <c r="A41" s="16" t="s">
        <v>95</v>
      </c>
      <c r="B41" s="66">
        <v>0</v>
      </c>
      <c r="C41" s="67">
        <v>0</v>
      </c>
    </row>
    <row r="42" spans="1:3" x14ac:dyDescent="0.2">
      <c r="A42" s="16"/>
      <c r="B42" s="66"/>
      <c r="C42" s="67"/>
    </row>
    <row r="43" spans="1:3" x14ac:dyDescent="0.2">
      <c r="A43" s="12" t="s">
        <v>96</v>
      </c>
      <c r="B43" s="64">
        <f>SUM(B44:B46)</f>
        <v>0</v>
      </c>
      <c r="C43" s="65">
        <f>SUM(C44:C46)</f>
        <v>0</v>
      </c>
    </row>
    <row r="44" spans="1:3" x14ac:dyDescent="0.2">
      <c r="A44" s="16" t="s">
        <v>97</v>
      </c>
      <c r="B44" s="66">
        <v>0</v>
      </c>
      <c r="C44" s="67">
        <v>0</v>
      </c>
    </row>
    <row r="45" spans="1:3" x14ac:dyDescent="0.2">
      <c r="A45" s="16" t="s">
        <v>46</v>
      </c>
      <c r="B45" s="66">
        <v>0</v>
      </c>
      <c r="C45" s="67">
        <v>0</v>
      </c>
    </row>
    <row r="46" spans="1:3" x14ac:dyDescent="0.2">
      <c r="A46" s="16" t="s">
        <v>98</v>
      </c>
      <c r="B46" s="66">
        <v>0</v>
      </c>
      <c r="C46" s="67">
        <v>0</v>
      </c>
    </row>
    <row r="47" spans="1:3" x14ac:dyDescent="0.2">
      <c r="A47" s="16"/>
      <c r="B47" s="66"/>
      <c r="C47" s="67"/>
    </row>
    <row r="48" spans="1:3" x14ac:dyDescent="0.2">
      <c r="A48" s="12" t="s">
        <v>99</v>
      </c>
      <c r="B48" s="64">
        <f>SUM(B49:B53)</f>
        <v>0</v>
      </c>
      <c r="C48" s="65">
        <f>SUM(C49:C53)</f>
        <v>0</v>
      </c>
    </row>
    <row r="49" spans="1:3" x14ac:dyDescent="0.2">
      <c r="A49" s="16" t="s">
        <v>100</v>
      </c>
      <c r="B49" s="66">
        <v>0</v>
      </c>
      <c r="C49" s="67">
        <v>0</v>
      </c>
    </row>
    <row r="50" spans="1:3" x14ac:dyDescent="0.2">
      <c r="A50" s="16" t="s">
        <v>101</v>
      </c>
      <c r="B50" s="66">
        <v>0</v>
      </c>
      <c r="C50" s="67">
        <v>0</v>
      </c>
    </row>
    <row r="51" spans="1:3" x14ac:dyDescent="0.2">
      <c r="A51" s="16" t="s">
        <v>102</v>
      </c>
      <c r="B51" s="66">
        <v>0</v>
      </c>
      <c r="C51" s="67">
        <v>0</v>
      </c>
    </row>
    <row r="52" spans="1:3" x14ac:dyDescent="0.2">
      <c r="A52" s="16" t="s">
        <v>103</v>
      </c>
      <c r="B52" s="66">
        <v>0</v>
      </c>
      <c r="C52" s="67">
        <v>0</v>
      </c>
    </row>
    <row r="53" spans="1:3" x14ac:dyDescent="0.2">
      <c r="A53" s="16" t="s">
        <v>104</v>
      </c>
      <c r="B53" s="66">
        <v>0</v>
      </c>
      <c r="C53" s="67">
        <v>0</v>
      </c>
    </row>
    <row r="54" spans="1:3" x14ac:dyDescent="0.2">
      <c r="A54" s="16"/>
      <c r="B54" s="66"/>
      <c r="C54" s="67"/>
    </row>
    <row r="55" spans="1:3" x14ac:dyDescent="0.2">
      <c r="A55" s="12" t="s">
        <v>105</v>
      </c>
      <c r="B55" s="64">
        <f>SUM(B56:B61)</f>
        <v>1397481955.6800001</v>
      </c>
      <c r="C55" s="65">
        <f>SUM(C56:C61)</f>
        <v>439908510.17000008</v>
      </c>
    </row>
    <row r="56" spans="1:3" x14ac:dyDescent="0.2">
      <c r="A56" s="16" t="s">
        <v>106</v>
      </c>
      <c r="B56" s="68">
        <v>256817497.31999999</v>
      </c>
      <c r="C56" s="69">
        <v>303251475.97000003</v>
      </c>
    </row>
    <row r="57" spans="1:3" x14ac:dyDescent="0.2">
      <c r="A57" s="16" t="s">
        <v>107</v>
      </c>
      <c r="B57" s="68">
        <v>0</v>
      </c>
      <c r="C57" s="69">
        <v>0</v>
      </c>
    </row>
    <row r="58" spans="1:3" x14ac:dyDescent="0.2">
      <c r="A58" s="16" t="s">
        <v>108</v>
      </c>
      <c r="B58" s="68">
        <v>1140664456.6500001</v>
      </c>
      <c r="C58" s="69">
        <v>136647943.84</v>
      </c>
    </row>
    <row r="59" spans="1:3" x14ac:dyDescent="0.2">
      <c r="A59" s="16" t="s">
        <v>109</v>
      </c>
      <c r="B59" s="68">
        <v>0</v>
      </c>
      <c r="C59" s="69">
        <v>0</v>
      </c>
    </row>
    <row r="60" spans="1:3" x14ac:dyDescent="0.2">
      <c r="A60" s="16" t="s">
        <v>110</v>
      </c>
      <c r="B60" s="68">
        <v>0</v>
      </c>
      <c r="C60" s="69">
        <v>0</v>
      </c>
    </row>
    <row r="61" spans="1:3" x14ac:dyDescent="0.2">
      <c r="A61" s="16" t="s">
        <v>111</v>
      </c>
      <c r="B61" s="68">
        <v>1.71</v>
      </c>
      <c r="C61" s="69">
        <v>9090.36</v>
      </c>
    </row>
    <row r="62" spans="1:3" x14ac:dyDescent="0.2">
      <c r="A62" s="16"/>
      <c r="B62" s="70"/>
      <c r="C62" s="71"/>
    </row>
    <row r="63" spans="1:3" x14ac:dyDescent="0.2">
      <c r="A63" s="12" t="s">
        <v>112</v>
      </c>
      <c r="B63" s="64">
        <f>+B64</f>
        <v>0</v>
      </c>
      <c r="C63" s="65">
        <f>+C64</f>
        <v>0</v>
      </c>
    </row>
    <row r="64" spans="1:3" x14ac:dyDescent="0.2">
      <c r="A64" s="16" t="s">
        <v>113</v>
      </c>
      <c r="B64" s="66">
        <v>0</v>
      </c>
      <c r="C64" s="67">
        <v>0</v>
      </c>
    </row>
    <row r="65" spans="1:8" x14ac:dyDescent="0.2">
      <c r="A65" s="20"/>
      <c r="B65" s="75"/>
      <c r="C65" s="76"/>
    </row>
    <row r="66" spans="1:8" x14ac:dyDescent="0.2">
      <c r="A66" s="77" t="s">
        <v>114</v>
      </c>
      <c r="B66" s="64">
        <f>+B63+B55+B48+B43+B32+B27</f>
        <v>15159821876.289999</v>
      </c>
      <c r="C66" s="30">
        <f>+C63+C55+C48+C43+C32+C27</f>
        <v>14474507205.059999</v>
      </c>
    </row>
    <row r="67" spans="1:8" x14ac:dyDescent="0.2">
      <c r="A67" s="24"/>
      <c r="B67" s="64"/>
      <c r="C67" s="30"/>
    </row>
    <row r="68" spans="1:8" s="63" customFormat="1" x14ac:dyDescent="0.2">
      <c r="A68" s="77" t="s">
        <v>115</v>
      </c>
      <c r="B68" s="64">
        <f>+B24-B66</f>
        <v>-214401708.74999809</v>
      </c>
      <c r="C68" s="65">
        <f>+C24-C66</f>
        <v>198919453.31000328</v>
      </c>
    </row>
    <row r="69" spans="1:8" s="63" customFormat="1" ht="12" thickBot="1" x14ac:dyDescent="0.25">
      <c r="A69" s="81"/>
      <c r="B69" s="82"/>
      <c r="C69" s="83"/>
    </row>
    <row r="70" spans="1:8" s="85" customFormat="1" ht="27" customHeight="1" x14ac:dyDescent="0.2">
      <c r="A70" s="84" t="s">
        <v>60</v>
      </c>
      <c r="B70" s="84"/>
      <c r="C70" s="84"/>
      <c r="D70" s="56"/>
      <c r="E70" s="56"/>
      <c r="F70" s="56"/>
      <c r="G70" s="56"/>
      <c r="H70" s="56"/>
    </row>
    <row r="79" spans="1:8" ht="12.75" x14ac:dyDescent="0.2">
      <c r="A79" s="86"/>
    </row>
    <row r="88" spans="1:1" ht="12.75" x14ac:dyDescent="0.2">
      <c r="A88" s="86"/>
    </row>
    <row r="97" spans="1:1" ht="12.75" x14ac:dyDescent="0.2">
      <c r="A97" s="86"/>
    </row>
  </sheetData>
  <sheetProtection formatCells="0" formatColumns="0" formatRows="0" autoFilter="0"/>
  <mergeCells count="2">
    <mergeCell ref="A1:C1"/>
    <mergeCell ref="A70:C70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E5640-D5F3-4C97-9700-4B203DB9BF72}">
  <sheetPr>
    <tabColor theme="6" tint="-0.499984740745262"/>
    <pageSetUpPr fitToPage="1"/>
  </sheetPr>
  <dimension ref="A1:F91"/>
  <sheetViews>
    <sheetView showGridLines="0" zoomScaleSheetLayoutView="80" workbookViewId="0">
      <selection activeCell="D31" sqref="D31"/>
    </sheetView>
  </sheetViews>
  <sheetFormatPr baseColWidth="10" defaultColWidth="12" defaultRowHeight="11.25" x14ac:dyDescent="0.2"/>
  <cols>
    <col min="1" max="1" width="85" style="50" customWidth="1"/>
    <col min="2" max="2" width="19.5" style="50" customWidth="1"/>
    <col min="3" max="3" width="19.5" style="51" customWidth="1"/>
    <col min="4" max="4" width="1.6640625" style="3" customWidth="1"/>
    <col min="5" max="5" width="18.1640625" style="3" customWidth="1"/>
    <col min="6" max="6" width="12.6640625" style="3" bestFit="1" customWidth="1"/>
    <col min="7" max="16384" width="12" style="3"/>
  </cols>
  <sheetData>
    <row r="1" spans="1:6" ht="50.25" customHeight="1" thickBot="1" x14ac:dyDescent="0.25">
      <c r="A1" s="87" t="s">
        <v>116</v>
      </c>
      <c r="B1" s="88"/>
      <c r="C1" s="89"/>
    </row>
    <row r="2" spans="1:6" s="93" customFormat="1" ht="15" customHeight="1" thickBot="1" x14ac:dyDescent="0.25">
      <c r="A2" s="90" t="s">
        <v>1</v>
      </c>
      <c r="B2" s="91" t="s">
        <v>117</v>
      </c>
      <c r="C2" s="92" t="s">
        <v>118</v>
      </c>
    </row>
    <row r="3" spans="1:6" s="11" customFormat="1" x14ac:dyDescent="0.2">
      <c r="A3" s="94" t="s">
        <v>2</v>
      </c>
      <c r="B3" s="95">
        <f>+B4+B13</f>
        <v>988800366.10000002</v>
      </c>
      <c r="C3" s="96">
        <f>+C4+C13</f>
        <v>342205431.34000003</v>
      </c>
      <c r="E3" s="97"/>
      <c r="F3" s="98"/>
    </row>
    <row r="4" spans="1:6" ht="12.75" customHeight="1" x14ac:dyDescent="0.2">
      <c r="A4" s="99" t="s">
        <v>4</v>
      </c>
      <c r="B4" s="100">
        <f>SUM(B5:B11)</f>
        <v>775236851.46000004</v>
      </c>
      <c r="C4" s="101">
        <f>SUM(C5:C11)</f>
        <v>161860145.31</v>
      </c>
    </row>
    <row r="5" spans="1:6" x14ac:dyDescent="0.2">
      <c r="A5" s="102" t="s">
        <v>6</v>
      </c>
      <c r="B5" s="103">
        <v>775236851.46000004</v>
      </c>
      <c r="C5" s="104">
        <v>0</v>
      </c>
    </row>
    <row r="6" spans="1:6" x14ac:dyDescent="0.2">
      <c r="A6" s="102" t="s">
        <v>8</v>
      </c>
      <c r="B6" s="103">
        <v>0</v>
      </c>
      <c r="C6" s="104">
        <v>5017943.93</v>
      </c>
    </row>
    <row r="7" spans="1:6" x14ac:dyDescent="0.2">
      <c r="A7" s="102" t="s">
        <v>10</v>
      </c>
      <c r="B7" s="103">
        <v>0</v>
      </c>
      <c r="C7" s="104">
        <v>18922320.059999999</v>
      </c>
      <c r="E7" s="105"/>
    </row>
    <row r="8" spans="1:6" x14ac:dyDescent="0.2">
      <c r="A8" s="102" t="s">
        <v>12</v>
      </c>
      <c r="B8" s="103">
        <v>0</v>
      </c>
      <c r="C8" s="104">
        <v>137919881.31999999</v>
      </c>
    </row>
    <row r="9" spans="1:6" x14ac:dyDescent="0.2">
      <c r="A9" s="102" t="s">
        <v>14</v>
      </c>
      <c r="B9" s="103">
        <v>0</v>
      </c>
      <c r="C9" s="104" t="s">
        <v>180</v>
      </c>
    </row>
    <row r="10" spans="1:6" x14ac:dyDescent="0.2">
      <c r="A10" s="102" t="s">
        <v>16</v>
      </c>
      <c r="B10" s="103">
        <v>0</v>
      </c>
      <c r="C10" s="104">
        <v>0</v>
      </c>
    </row>
    <row r="11" spans="1:6" x14ac:dyDescent="0.2">
      <c r="A11" s="102" t="s">
        <v>18</v>
      </c>
      <c r="B11" s="103">
        <v>0</v>
      </c>
      <c r="C11" s="104">
        <v>0</v>
      </c>
    </row>
    <row r="12" spans="1:6" x14ac:dyDescent="0.2">
      <c r="A12" s="106"/>
      <c r="B12" s="107"/>
      <c r="C12" s="108"/>
    </row>
    <row r="13" spans="1:6" x14ac:dyDescent="0.2">
      <c r="A13" s="99" t="s">
        <v>23</v>
      </c>
      <c r="B13" s="100">
        <f>SUM(B14:B22)</f>
        <v>213563514.63999999</v>
      </c>
      <c r="C13" s="101">
        <f>SUM(C14:C22)</f>
        <v>180345286.03</v>
      </c>
    </row>
    <row r="14" spans="1:6" x14ac:dyDescent="0.2">
      <c r="A14" s="102" t="s">
        <v>24</v>
      </c>
      <c r="B14" s="103">
        <v>0</v>
      </c>
      <c r="C14" s="104">
        <v>0</v>
      </c>
    </row>
    <row r="15" spans="1:6" x14ac:dyDescent="0.2">
      <c r="A15" s="102" t="s">
        <v>26</v>
      </c>
      <c r="B15" s="103">
        <v>0</v>
      </c>
      <c r="C15" s="104">
        <v>0</v>
      </c>
    </row>
    <row r="16" spans="1:6" x14ac:dyDescent="0.2">
      <c r="A16" s="102" t="s">
        <v>28</v>
      </c>
      <c r="B16" s="103">
        <v>0</v>
      </c>
      <c r="C16" s="104">
        <v>72762462.510000005</v>
      </c>
    </row>
    <row r="17" spans="1:5" x14ac:dyDescent="0.2">
      <c r="A17" s="102" t="s">
        <v>30</v>
      </c>
      <c r="B17" s="103">
        <v>0</v>
      </c>
      <c r="C17" s="104">
        <v>107582823.52</v>
      </c>
    </row>
    <row r="18" spans="1:5" x14ac:dyDescent="0.2">
      <c r="A18" s="102" t="s">
        <v>32</v>
      </c>
      <c r="B18" s="103">
        <v>0</v>
      </c>
      <c r="C18" s="104">
        <v>0</v>
      </c>
    </row>
    <row r="19" spans="1:5" x14ac:dyDescent="0.2">
      <c r="A19" s="102" t="s">
        <v>34</v>
      </c>
      <c r="B19" s="103">
        <v>213563514.63999999</v>
      </c>
      <c r="C19" s="104">
        <v>0</v>
      </c>
    </row>
    <row r="20" spans="1:5" x14ac:dyDescent="0.2">
      <c r="A20" s="102" t="s">
        <v>36</v>
      </c>
      <c r="B20" s="103">
        <v>0</v>
      </c>
      <c r="C20" s="104">
        <v>0</v>
      </c>
    </row>
    <row r="21" spans="1:5" x14ac:dyDescent="0.2">
      <c r="A21" s="102" t="s">
        <v>38</v>
      </c>
      <c r="B21" s="103">
        <v>0</v>
      </c>
      <c r="C21" s="104">
        <v>0</v>
      </c>
    </row>
    <row r="22" spans="1:5" x14ac:dyDescent="0.2">
      <c r="A22" s="102" t="s">
        <v>39</v>
      </c>
      <c r="B22" s="103">
        <v>0</v>
      </c>
      <c r="C22" s="104">
        <v>0</v>
      </c>
    </row>
    <row r="23" spans="1:5" s="11" customFormat="1" x14ac:dyDescent="0.2">
      <c r="A23" s="109"/>
      <c r="B23" s="73"/>
      <c r="C23" s="74"/>
    </row>
    <row r="24" spans="1:5" s="11" customFormat="1" x14ac:dyDescent="0.2">
      <c r="A24" s="110" t="s">
        <v>3</v>
      </c>
      <c r="B24" s="100">
        <f>+B25+B35</f>
        <v>14314321.57</v>
      </c>
      <c r="C24" s="101">
        <f>+C25+C35</f>
        <v>239082103.63999999</v>
      </c>
      <c r="E24" s="97"/>
    </row>
    <row r="25" spans="1:5" x14ac:dyDescent="0.2">
      <c r="A25" s="99" t="s">
        <v>5</v>
      </c>
      <c r="B25" s="100">
        <f>SUM(B26:B33)</f>
        <v>14314321.57</v>
      </c>
      <c r="C25" s="101">
        <f>SUM(C26:C33)</f>
        <v>239082103.63999999</v>
      </c>
    </row>
    <row r="26" spans="1:5" x14ac:dyDescent="0.2">
      <c r="A26" s="102" t="s">
        <v>7</v>
      </c>
      <c r="B26" s="103">
        <v>0</v>
      </c>
      <c r="C26" s="104">
        <v>239082103.63999999</v>
      </c>
    </row>
    <row r="27" spans="1:5" x14ac:dyDescent="0.2">
      <c r="A27" s="102" t="s">
        <v>9</v>
      </c>
      <c r="B27" s="103">
        <v>0</v>
      </c>
      <c r="C27" s="104">
        <v>0</v>
      </c>
    </row>
    <row r="28" spans="1:5" x14ac:dyDescent="0.2">
      <c r="A28" s="102" t="s">
        <v>11</v>
      </c>
      <c r="B28" s="103">
        <v>0</v>
      </c>
      <c r="C28" s="104">
        <v>0</v>
      </c>
    </row>
    <row r="29" spans="1:5" x14ac:dyDescent="0.2">
      <c r="A29" s="102" t="s">
        <v>13</v>
      </c>
      <c r="B29" s="103">
        <v>0</v>
      </c>
      <c r="C29" s="104">
        <v>0</v>
      </c>
    </row>
    <row r="30" spans="1:5" x14ac:dyDescent="0.2">
      <c r="A30" s="102" t="s">
        <v>15</v>
      </c>
      <c r="B30" s="103">
        <v>0</v>
      </c>
      <c r="C30" s="104">
        <v>0</v>
      </c>
    </row>
    <row r="31" spans="1:5" x14ac:dyDescent="0.2">
      <c r="A31" s="102" t="s">
        <v>17</v>
      </c>
      <c r="B31" s="103">
        <v>0</v>
      </c>
      <c r="C31" s="104">
        <v>0</v>
      </c>
    </row>
    <row r="32" spans="1:5" x14ac:dyDescent="0.2">
      <c r="A32" s="102" t="s">
        <v>19</v>
      </c>
      <c r="B32" s="103">
        <v>0</v>
      </c>
      <c r="C32" s="104">
        <v>0</v>
      </c>
    </row>
    <row r="33" spans="1:5" x14ac:dyDescent="0.2">
      <c r="A33" s="102" t="s">
        <v>20</v>
      </c>
      <c r="B33" s="103">
        <v>14314321.57</v>
      </c>
      <c r="C33" s="104">
        <v>0</v>
      </c>
    </row>
    <row r="34" spans="1:5" x14ac:dyDescent="0.2">
      <c r="A34" s="106"/>
      <c r="B34" s="107"/>
      <c r="C34" s="108"/>
    </row>
    <row r="35" spans="1:5" x14ac:dyDescent="0.2">
      <c r="A35" s="99" t="s">
        <v>25</v>
      </c>
      <c r="B35" s="100">
        <f>SUM(B36:B41)</f>
        <v>0</v>
      </c>
      <c r="C35" s="101">
        <f>SUM(C36:C41)</f>
        <v>0</v>
      </c>
    </row>
    <row r="36" spans="1:5" x14ac:dyDescent="0.2">
      <c r="A36" s="102" t="s">
        <v>27</v>
      </c>
      <c r="B36" s="111">
        <v>0</v>
      </c>
      <c r="C36" s="112">
        <v>0</v>
      </c>
    </row>
    <row r="37" spans="1:5" x14ac:dyDescent="0.2">
      <c r="A37" s="102" t="s">
        <v>29</v>
      </c>
      <c r="B37" s="111">
        <v>0</v>
      </c>
      <c r="C37" s="112">
        <v>0</v>
      </c>
    </row>
    <row r="38" spans="1:5" x14ac:dyDescent="0.2">
      <c r="A38" s="102" t="s">
        <v>31</v>
      </c>
      <c r="B38" s="111">
        <v>0</v>
      </c>
      <c r="C38" s="112">
        <v>0</v>
      </c>
    </row>
    <row r="39" spans="1:5" x14ac:dyDescent="0.2">
      <c r="A39" s="102" t="s">
        <v>33</v>
      </c>
      <c r="B39" s="111">
        <v>0</v>
      </c>
      <c r="C39" s="112">
        <v>0</v>
      </c>
    </row>
    <row r="40" spans="1:5" x14ac:dyDescent="0.2">
      <c r="A40" s="102" t="s">
        <v>35</v>
      </c>
      <c r="B40" s="111">
        <v>0</v>
      </c>
      <c r="C40" s="112">
        <v>0</v>
      </c>
    </row>
    <row r="41" spans="1:5" x14ac:dyDescent="0.2">
      <c r="A41" s="102" t="s">
        <v>37</v>
      </c>
      <c r="B41" s="111">
        <v>0</v>
      </c>
      <c r="C41" s="112">
        <v>0</v>
      </c>
    </row>
    <row r="42" spans="1:5" x14ac:dyDescent="0.2">
      <c r="A42" s="106"/>
      <c r="B42" s="107"/>
      <c r="C42" s="108"/>
    </row>
    <row r="43" spans="1:5" s="11" customFormat="1" x14ac:dyDescent="0.2">
      <c r="A43" s="110" t="s">
        <v>44</v>
      </c>
      <c r="B43" s="100">
        <f>+B45+B50+B57</f>
        <v>195812045.74000001</v>
      </c>
      <c r="C43" s="101">
        <f>+C45+C50+C57</f>
        <v>617639198.43000007</v>
      </c>
      <c r="E43" s="97"/>
    </row>
    <row r="44" spans="1:5" s="11" customFormat="1" x14ac:dyDescent="0.2">
      <c r="A44" s="110"/>
      <c r="B44" s="100"/>
      <c r="C44" s="101"/>
      <c r="E44" s="97"/>
    </row>
    <row r="45" spans="1:5" x14ac:dyDescent="0.2">
      <c r="A45" s="99" t="s">
        <v>45</v>
      </c>
      <c r="B45" s="100">
        <f>SUM(B46:B48)</f>
        <v>195812045.74000001</v>
      </c>
      <c r="C45" s="101">
        <f>SUM(C46:C48)</f>
        <v>0</v>
      </c>
    </row>
    <row r="46" spans="1:5" x14ac:dyDescent="0.2">
      <c r="A46" s="102" t="s">
        <v>46</v>
      </c>
      <c r="B46" s="103">
        <v>194660116.78</v>
      </c>
      <c r="C46" s="104">
        <v>0</v>
      </c>
    </row>
    <row r="47" spans="1:5" x14ac:dyDescent="0.2">
      <c r="A47" s="102" t="s">
        <v>47</v>
      </c>
      <c r="B47" s="103">
        <v>1151928.96</v>
      </c>
      <c r="C47" s="104">
        <v>0</v>
      </c>
    </row>
    <row r="48" spans="1:5" x14ac:dyDescent="0.2">
      <c r="A48" s="102" t="s">
        <v>48</v>
      </c>
      <c r="B48" s="103">
        <v>0</v>
      </c>
      <c r="C48" s="104">
        <v>0</v>
      </c>
    </row>
    <row r="49" spans="1:3" x14ac:dyDescent="0.2">
      <c r="A49" s="106"/>
      <c r="B49" s="107"/>
      <c r="C49" s="108"/>
    </row>
    <row r="50" spans="1:3" x14ac:dyDescent="0.2">
      <c r="A50" s="99" t="s">
        <v>49</v>
      </c>
      <c r="B50" s="100">
        <f>SUM(B51:B55)</f>
        <v>0</v>
      </c>
      <c r="C50" s="101">
        <f>SUM(C51:C55)</f>
        <v>617639198.43000007</v>
      </c>
    </row>
    <row r="51" spans="1:3" x14ac:dyDescent="0.2">
      <c r="A51" s="102" t="s">
        <v>50</v>
      </c>
      <c r="B51" s="103">
        <v>0</v>
      </c>
      <c r="C51" s="104">
        <v>413321162.06</v>
      </c>
    </row>
    <row r="52" spans="1:3" x14ac:dyDescent="0.2">
      <c r="A52" s="102" t="s">
        <v>51</v>
      </c>
      <c r="B52" s="103">
        <v>0</v>
      </c>
      <c r="C52" s="104">
        <v>204318036.37</v>
      </c>
    </row>
    <row r="53" spans="1:3" x14ac:dyDescent="0.2">
      <c r="A53" s="102" t="s">
        <v>52</v>
      </c>
      <c r="B53" s="103">
        <v>0</v>
      </c>
      <c r="C53" s="104">
        <v>0</v>
      </c>
    </row>
    <row r="54" spans="1:3" x14ac:dyDescent="0.2">
      <c r="A54" s="102" t="s">
        <v>53</v>
      </c>
      <c r="B54" s="103">
        <v>0</v>
      </c>
      <c r="C54" s="104">
        <v>0</v>
      </c>
    </row>
    <row r="55" spans="1:3" x14ac:dyDescent="0.2">
      <c r="A55" s="102" t="s">
        <v>54</v>
      </c>
      <c r="B55" s="103">
        <v>0</v>
      </c>
      <c r="C55" s="104">
        <v>0</v>
      </c>
    </row>
    <row r="56" spans="1:3" x14ac:dyDescent="0.2">
      <c r="A56" s="106"/>
      <c r="B56" s="107"/>
      <c r="C56" s="108"/>
    </row>
    <row r="57" spans="1:3" x14ac:dyDescent="0.2">
      <c r="A57" s="99" t="s">
        <v>55</v>
      </c>
      <c r="B57" s="100">
        <f>SUM(B58:B59)</f>
        <v>0</v>
      </c>
      <c r="C57" s="101">
        <f>SUM(C58:C59)</f>
        <v>0</v>
      </c>
    </row>
    <row r="58" spans="1:3" x14ac:dyDescent="0.2">
      <c r="A58" s="102" t="s">
        <v>56</v>
      </c>
      <c r="B58" s="113">
        <v>0</v>
      </c>
      <c r="C58" s="114">
        <v>0</v>
      </c>
    </row>
    <row r="59" spans="1:3" x14ac:dyDescent="0.2">
      <c r="A59" s="102" t="s">
        <v>57</v>
      </c>
      <c r="B59" s="113">
        <v>0</v>
      </c>
      <c r="C59" s="114">
        <v>0</v>
      </c>
    </row>
    <row r="60" spans="1:3" ht="12" thickBot="1" x14ac:dyDescent="0.25">
      <c r="A60" s="115"/>
      <c r="B60" s="116"/>
      <c r="C60" s="117"/>
    </row>
    <row r="61" spans="1:3" ht="4.5" customHeight="1" x14ac:dyDescent="0.2">
      <c r="A61" s="118"/>
      <c r="B61" s="119"/>
      <c r="C61" s="119"/>
    </row>
    <row r="62" spans="1:3" ht="28.5" customHeight="1" x14ac:dyDescent="0.2">
      <c r="A62" s="120" t="s">
        <v>60</v>
      </c>
      <c r="B62" s="120"/>
      <c r="C62" s="120"/>
    </row>
    <row r="65" spans="1:6" ht="12.75" x14ac:dyDescent="0.2">
      <c r="A65" s="52"/>
    </row>
    <row r="73" spans="1:6" s="50" customFormat="1" ht="12.75" x14ac:dyDescent="0.2">
      <c r="A73" s="52"/>
      <c r="C73" s="51"/>
      <c r="D73" s="3"/>
      <c r="E73" s="3"/>
      <c r="F73" s="3"/>
    </row>
    <row r="82" spans="1:6" s="50" customFormat="1" ht="12.75" x14ac:dyDescent="0.2">
      <c r="A82" s="52"/>
      <c r="C82" s="51"/>
      <c r="D82" s="3"/>
      <c r="E82" s="3"/>
      <c r="F82" s="3"/>
    </row>
    <row r="91" spans="1:6" s="50" customFormat="1" ht="12.75" x14ac:dyDescent="0.2">
      <c r="A91" s="52"/>
      <c r="C91" s="51"/>
      <c r="D91" s="3"/>
      <c r="E91" s="3"/>
      <c r="F91" s="3"/>
    </row>
  </sheetData>
  <sheetProtection formatRows="0" autoFilter="0"/>
  <mergeCells count="2">
    <mergeCell ref="A1:C1"/>
    <mergeCell ref="A62:C62"/>
  </mergeCells>
  <printOptions horizontalCentered="1"/>
  <pageMargins left="0.78740157480314965" right="0.59055118110236227" top="0.78740157480314965" bottom="0.78740157480314965" header="0.31496062992125984" footer="0.31496062992125984"/>
  <pageSetup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A636A-DA31-405E-B4B7-E849670D6B55}">
  <sheetPr>
    <tabColor rgb="FF4A5C26"/>
    <pageSetUpPr fitToPage="1"/>
  </sheetPr>
  <dimension ref="A1:H23"/>
  <sheetViews>
    <sheetView showGridLines="0" workbookViewId="0">
      <selection activeCell="D31" sqref="D31"/>
    </sheetView>
  </sheetViews>
  <sheetFormatPr baseColWidth="10" defaultColWidth="12" defaultRowHeight="11.25" x14ac:dyDescent="0.2"/>
  <cols>
    <col min="1" max="1" width="57.6640625" style="121" customWidth="1"/>
    <col min="2" max="2" width="17.6640625" style="121" customWidth="1"/>
    <col min="3" max="4" width="19.83203125" style="121" customWidth="1"/>
    <col min="5" max="6" width="17.6640625" style="121" customWidth="1"/>
    <col min="7" max="7" width="1.1640625" style="121" customWidth="1"/>
    <col min="8" max="8" width="14.83203125" style="121" bestFit="1" customWidth="1"/>
    <col min="9" max="16384" width="12" style="121"/>
  </cols>
  <sheetData>
    <row r="1" spans="1:8" ht="55.5" customHeight="1" thickBot="1" x14ac:dyDescent="0.25">
      <c r="A1" s="53" t="s">
        <v>119</v>
      </c>
      <c r="B1" s="54"/>
      <c r="C1" s="54"/>
      <c r="D1" s="54"/>
      <c r="E1" s="54"/>
      <c r="F1" s="55"/>
    </row>
    <row r="2" spans="1:8" ht="23.25" thickBot="1" x14ac:dyDescent="0.25">
      <c r="A2" s="122" t="s">
        <v>1</v>
      </c>
      <c r="B2" s="123" t="s">
        <v>120</v>
      </c>
      <c r="C2" s="124" t="s">
        <v>121</v>
      </c>
      <c r="D2" s="123" t="s">
        <v>122</v>
      </c>
      <c r="E2" s="124" t="s">
        <v>123</v>
      </c>
      <c r="F2" s="125" t="s">
        <v>124</v>
      </c>
    </row>
    <row r="3" spans="1:8" x14ac:dyDescent="0.2">
      <c r="A3" s="126" t="s">
        <v>2</v>
      </c>
      <c r="B3" s="127">
        <f>+B4+B12</f>
        <v>9244048929.1800003</v>
      </c>
      <c r="C3" s="127" t="e">
        <f>+C4+C12</f>
        <v>#VALUE!</v>
      </c>
      <c r="D3" s="127">
        <f>+D4+D12</f>
        <v>52470858903.459999</v>
      </c>
      <c r="E3" s="127" t="e">
        <f>+B3+C3-D3</f>
        <v>#VALUE!</v>
      </c>
      <c r="F3" s="128" t="e">
        <f>+E3-B3</f>
        <v>#VALUE!</v>
      </c>
      <c r="H3" s="97"/>
    </row>
    <row r="4" spans="1:8" x14ac:dyDescent="0.2">
      <c r="A4" s="129" t="s">
        <v>4</v>
      </c>
      <c r="B4" s="130">
        <f>+B5+B6+B7+B8+B9+B10+B11</f>
        <v>2001488983.02</v>
      </c>
      <c r="C4" s="130" t="e">
        <f>+C5+C6+C7+C8+C9+C10+C11</f>
        <v>#VALUE!</v>
      </c>
      <c r="D4" s="130">
        <f>+D5+D6+D7+D8+D9+D10+D11</f>
        <v>52156131628.169998</v>
      </c>
      <c r="E4" s="130" t="e">
        <f>+B4+C4-D4</f>
        <v>#VALUE!</v>
      </c>
      <c r="F4" s="131" t="e">
        <f>+E4-B4</f>
        <v>#VALUE!</v>
      </c>
    </row>
    <row r="5" spans="1:8" x14ac:dyDescent="0.2">
      <c r="A5" s="132" t="s">
        <v>6</v>
      </c>
      <c r="B5" s="41">
        <v>1609806269.0699999</v>
      </c>
      <c r="C5" s="41">
        <v>29051991387.290001</v>
      </c>
      <c r="D5" s="41">
        <v>29827228238.75</v>
      </c>
      <c r="E5" s="41">
        <f>B5+C5-D5</f>
        <v>834569417.61000061</v>
      </c>
      <c r="F5" s="133">
        <f t="shared" ref="F5:F10" si="0">E5-B5</f>
        <v>-775236851.45999932</v>
      </c>
    </row>
    <row r="6" spans="1:8" x14ac:dyDescent="0.2">
      <c r="A6" s="132" t="s">
        <v>8</v>
      </c>
      <c r="B6" s="41">
        <v>114389548.2</v>
      </c>
      <c r="C6" s="41">
        <v>19497341801.27</v>
      </c>
      <c r="D6" s="41">
        <v>19492323857.34</v>
      </c>
      <c r="E6" s="41">
        <f t="shared" ref="E6:E11" si="1">B6+C6-D6</f>
        <v>119407492.13000107</v>
      </c>
      <c r="F6" s="133">
        <f t="shared" si="0"/>
        <v>5017943.9300010651</v>
      </c>
    </row>
    <row r="7" spans="1:8" x14ac:dyDescent="0.2">
      <c r="A7" s="132" t="s">
        <v>10</v>
      </c>
      <c r="B7" s="41">
        <v>68895580.870000005</v>
      </c>
      <c r="C7" s="41">
        <v>79662034.180000007</v>
      </c>
      <c r="D7" s="41">
        <v>60739714.119999997</v>
      </c>
      <c r="E7" s="41">
        <f t="shared" si="1"/>
        <v>87817900.930000007</v>
      </c>
      <c r="F7" s="133">
        <f t="shared" si="0"/>
        <v>18922320.060000002</v>
      </c>
    </row>
    <row r="8" spans="1:8" x14ac:dyDescent="0.2">
      <c r="A8" s="132" t="s">
        <v>12</v>
      </c>
      <c r="B8" s="41">
        <v>198763584.88</v>
      </c>
      <c r="C8" s="41">
        <v>2913759699.2800002</v>
      </c>
      <c r="D8" s="41">
        <v>2775839817.96</v>
      </c>
      <c r="E8" s="41">
        <f t="shared" si="1"/>
        <v>336683466.20000029</v>
      </c>
      <c r="F8" s="133">
        <f t="shared" si="0"/>
        <v>137919881.32000029</v>
      </c>
    </row>
    <row r="9" spans="1:8" x14ac:dyDescent="0.2">
      <c r="A9" s="132" t="s">
        <v>14</v>
      </c>
      <c r="B9" s="41">
        <v>0</v>
      </c>
      <c r="C9" s="41" t="s">
        <v>180</v>
      </c>
      <c r="D9" s="41">
        <v>0</v>
      </c>
      <c r="E9" s="41" t="e">
        <f t="shared" si="1"/>
        <v>#VALUE!</v>
      </c>
      <c r="F9" s="133" t="e">
        <f t="shared" si="0"/>
        <v>#VALUE!</v>
      </c>
    </row>
    <row r="10" spans="1:8" x14ac:dyDescent="0.2">
      <c r="A10" s="132" t="s">
        <v>16</v>
      </c>
      <c r="B10" s="41">
        <v>0</v>
      </c>
      <c r="C10" s="41">
        <v>0</v>
      </c>
      <c r="D10" s="41">
        <v>0</v>
      </c>
      <c r="E10" s="41">
        <f t="shared" si="1"/>
        <v>0</v>
      </c>
      <c r="F10" s="133">
        <f t="shared" si="0"/>
        <v>0</v>
      </c>
    </row>
    <row r="11" spans="1:8" x14ac:dyDescent="0.2">
      <c r="A11" s="132" t="s">
        <v>18</v>
      </c>
      <c r="B11" s="41">
        <v>9634000</v>
      </c>
      <c r="C11" s="41">
        <v>0</v>
      </c>
      <c r="D11" s="41">
        <v>0</v>
      </c>
      <c r="E11" s="41">
        <f t="shared" si="1"/>
        <v>9634000</v>
      </c>
      <c r="F11" s="133">
        <v>0</v>
      </c>
    </row>
    <row r="12" spans="1:8" x14ac:dyDescent="0.2">
      <c r="A12" s="129" t="s">
        <v>23</v>
      </c>
      <c r="B12" s="130">
        <f>SUM(B13:B21)</f>
        <v>7242559946.1599998</v>
      </c>
      <c r="C12" s="130">
        <f>SUM(C13:C21)</f>
        <v>281509046.68000001</v>
      </c>
      <c r="D12" s="130">
        <f>SUM(D13:D21)</f>
        <v>314727275.29000002</v>
      </c>
      <c r="E12" s="130">
        <f>+B12+C12-D12</f>
        <v>7209341717.5500002</v>
      </c>
      <c r="F12" s="131">
        <f>+E12-B12</f>
        <v>-33218228.609999657</v>
      </c>
    </row>
    <row r="13" spans="1:8" x14ac:dyDescent="0.2">
      <c r="A13" s="132" t="s">
        <v>24</v>
      </c>
      <c r="B13" s="41">
        <v>0</v>
      </c>
      <c r="C13" s="41">
        <v>0</v>
      </c>
      <c r="D13" s="41">
        <v>0</v>
      </c>
      <c r="E13" s="41">
        <f>B13+C13-D13</f>
        <v>0</v>
      </c>
      <c r="F13" s="133">
        <f t="shared" ref="F13:F21" si="2">E13-B13</f>
        <v>0</v>
      </c>
    </row>
    <row r="14" spans="1:8" x14ac:dyDescent="0.2">
      <c r="A14" s="132" t="s">
        <v>26</v>
      </c>
      <c r="B14" s="134">
        <v>0</v>
      </c>
      <c r="C14" s="134">
        <v>0</v>
      </c>
      <c r="D14" s="134">
        <v>0</v>
      </c>
      <c r="E14" s="134">
        <f t="shared" ref="E14:E21" si="3">B14+C14-D14</f>
        <v>0</v>
      </c>
      <c r="F14" s="135">
        <f t="shared" si="2"/>
        <v>0</v>
      </c>
    </row>
    <row r="15" spans="1:8" x14ac:dyDescent="0.2">
      <c r="A15" s="132" t="s">
        <v>28</v>
      </c>
      <c r="B15" s="134">
        <v>5776413967.6400003</v>
      </c>
      <c r="C15" s="134">
        <v>101964029.02</v>
      </c>
      <c r="D15" s="134">
        <v>29201566.510000002</v>
      </c>
      <c r="E15" s="134">
        <f t="shared" si="3"/>
        <v>5849176430.1500006</v>
      </c>
      <c r="F15" s="135">
        <f t="shared" si="2"/>
        <v>72762462.510000229</v>
      </c>
    </row>
    <row r="16" spans="1:8" x14ac:dyDescent="0.2">
      <c r="A16" s="132" t="s">
        <v>30</v>
      </c>
      <c r="B16" s="41">
        <v>4305606286.6800003</v>
      </c>
      <c r="C16" s="41">
        <v>157798359.58000001</v>
      </c>
      <c r="D16" s="41">
        <v>50215536.060000002</v>
      </c>
      <c r="E16" s="41">
        <f t="shared" si="3"/>
        <v>4413189110.1999998</v>
      </c>
      <c r="F16" s="133">
        <f t="shared" si="2"/>
        <v>107582823.5199995</v>
      </c>
    </row>
    <row r="17" spans="1:6" x14ac:dyDescent="0.2">
      <c r="A17" s="132" t="s">
        <v>32</v>
      </c>
      <c r="B17" s="41">
        <v>0</v>
      </c>
      <c r="C17" s="41">
        <v>0</v>
      </c>
      <c r="D17" s="41">
        <v>0</v>
      </c>
      <c r="E17" s="41">
        <f t="shared" si="3"/>
        <v>0</v>
      </c>
      <c r="F17" s="133">
        <f t="shared" si="2"/>
        <v>0</v>
      </c>
    </row>
    <row r="18" spans="1:6" x14ac:dyDescent="0.2">
      <c r="A18" s="132" t="s">
        <v>34</v>
      </c>
      <c r="B18" s="41">
        <v>-2839460308.1599998</v>
      </c>
      <c r="C18" s="41">
        <v>21746658.079999998</v>
      </c>
      <c r="D18" s="41">
        <v>235310172.72</v>
      </c>
      <c r="E18" s="41">
        <f t="shared" si="3"/>
        <v>-3053023822.7999997</v>
      </c>
      <c r="F18" s="133">
        <f t="shared" si="2"/>
        <v>-213563514.63999987</v>
      </c>
    </row>
    <row r="19" spans="1:6" x14ac:dyDescent="0.2">
      <c r="A19" s="132" t="s">
        <v>36</v>
      </c>
      <c r="B19" s="41">
        <v>0</v>
      </c>
      <c r="C19" s="41">
        <v>0</v>
      </c>
      <c r="D19" s="41">
        <v>0</v>
      </c>
      <c r="E19" s="41">
        <f t="shared" si="3"/>
        <v>0</v>
      </c>
      <c r="F19" s="133">
        <f t="shared" si="2"/>
        <v>0</v>
      </c>
    </row>
    <row r="20" spans="1:6" x14ac:dyDescent="0.2">
      <c r="A20" s="132" t="s">
        <v>38</v>
      </c>
      <c r="B20" s="41">
        <v>0</v>
      </c>
      <c r="C20" s="41">
        <v>0</v>
      </c>
      <c r="D20" s="41">
        <v>0</v>
      </c>
      <c r="E20" s="41">
        <f t="shared" si="3"/>
        <v>0</v>
      </c>
      <c r="F20" s="133">
        <f t="shared" si="2"/>
        <v>0</v>
      </c>
    </row>
    <row r="21" spans="1:6" ht="12" thickBot="1" x14ac:dyDescent="0.25">
      <c r="A21" s="136" t="s">
        <v>39</v>
      </c>
      <c r="B21" s="137">
        <v>0</v>
      </c>
      <c r="C21" s="137">
        <v>0</v>
      </c>
      <c r="D21" s="137">
        <v>0</v>
      </c>
      <c r="E21" s="137">
        <f t="shared" si="3"/>
        <v>0</v>
      </c>
      <c r="F21" s="138">
        <f t="shared" si="2"/>
        <v>0</v>
      </c>
    </row>
    <row r="22" spans="1:6" x14ac:dyDescent="0.2">
      <c r="A22" s="139"/>
      <c r="B22" s="140"/>
      <c r="C22" s="140"/>
      <c r="D22" s="140"/>
      <c r="E22" s="140"/>
      <c r="F22" s="140"/>
    </row>
    <row r="23" spans="1:6" ht="12.75" x14ac:dyDescent="0.2">
      <c r="A23" s="141" t="s">
        <v>60</v>
      </c>
      <c r="B23" s="141"/>
      <c r="C23" s="141"/>
      <c r="D23" s="141"/>
      <c r="E23" s="141"/>
      <c r="F23" s="141"/>
    </row>
  </sheetData>
  <sheetProtection formatCells="0" formatColumns="0" formatRows="0" autoFilter="0"/>
  <mergeCells count="2">
    <mergeCell ref="A1:F1"/>
    <mergeCell ref="A23:F23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BE3D4-C64E-40B4-BD49-32C521A2BDF1}">
  <sheetPr>
    <tabColor rgb="FF4A5C26"/>
    <pageSetUpPr fitToPage="1"/>
  </sheetPr>
  <dimension ref="A1:E37"/>
  <sheetViews>
    <sheetView showGridLines="0" workbookViewId="0">
      <selection activeCell="D31" sqref="D31"/>
    </sheetView>
  </sheetViews>
  <sheetFormatPr baseColWidth="10" defaultColWidth="12" defaultRowHeight="11.25" x14ac:dyDescent="0.2"/>
  <cols>
    <col min="1" max="1" width="45.1640625" style="166" customWidth="1"/>
    <col min="2" max="2" width="23.83203125" style="165" customWidth="1"/>
    <col min="3" max="5" width="18.83203125" style="165" customWidth="1"/>
    <col min="6" max="6" width="2.1640625" style="142" customWidth="1"/>
    <col min="7" max="16384" width="12" style="142"/>
  </cols>
  <sheetData>
    <row r="1" spans="1:5" ht="54.75" customHeight="1" thickBot="1" x14ac:dyDescent="0.25">
      <c r="A1" s="88" t="s">
        <v>125</v>
      </c>
      <c r="B1" s="88"/>
      <c r="C1" s="88"/>
      <c r="D1" s="88"/>
      <c r="E1" s="89"/>
    </row>
    <row r="2" spans="1:5" ht="35.1" customHeight="1" thickBot="1" x14ac:dyDescent="0.25">
      <c r="A2" s="143" t="s">
        <v>126</v>
      </c>
      <c r="B2" s="144" t="s">
        <v>127</v>
      </c>
      <c r="C2" s="144" t="s">
        <v>128</v>
      </c>
      <c r="D2" s="144" t="s">
        <v>129</v>
      </c>
      <c r="E2" s="145" t="s">
        <v>130</v>
      </c>
    </row>
    <row r="3" spans="1:5" s="148" customFormat="1" ht="11.25" customHeight="1" x14ac:dyDescent="0.2">
      <c r="A3" s="146" t="s">
        <v>131</v>
      </c>
      <c r="B3" s="147"/>
      <c r="C3" s="147"/>
      <c r="D3" s="127">
        <f>+D16+D30</f>
        <v>0</v>
      </c>
      <c r="E3" s="128">
        <f>+E16+E30</f>
        <v>0</v>
      </c>
    </row>
    <row r="4" spans="1:5" ht="11.25" customHeight="1" x14ac:dyDescent="0.2">
      <c r="A4" s="149" t="s">
        <v>132</v>
      </c>
      <c r="B4" s="150"/>
      <c r="C4" s="150"/>
      <c r="D4" s="41"/>
      <c r="E4" s="133"/>
    </row>
    <row r="5" spans="1:5" ht="11.25" customHeight="1" x14ac:dyDescent="0.2">
      <c r="A5" s="151" t="s">
        <v>133</v>
      </c>
      <c r="B5" s="152"/>
      <c r="C5" s="152"/>
      <c r="D5" s="130">
        <f>+D6+D7+D8</f>
        <v>0</v>
      </c>
      <c r="E5" s="131">
        <f>+E6+E7+E8</f>
        <v>0</v>
      </c>
    </row>
    <row r="6" spans="1:5" ht="11.25" customHeight="1" x14ac:dyDescent="0.2">
      <c r="A6" s="153" t="s">
        <v>134</v>
      </c>
      <c r="B6" s="154"/>
      <c r="C6" s="154"/>
      <c r="D6" s="41">
        <v>0</v>
      </c>
      <c r="E6" s="133">
        <v>0</v>
      </c>
    </row>
    <row r="7" spans="1:5" ht="11.25" customHeight="1" x14ac:dyDescent="0.2">
      <c r="A7" s="153" t="s">
        <v>135</v>
      </c>
      <c r="B7" s="154"/>
      <c r="C7" s="154"/>
      <c r="D7" s="41">
        <v>0</v>
      </c>
      <c r="E7" s="133">
        <v>0</v>
      </c>
    </row>
    <row r="8" spans="1:5" ht="11.25" customHeight="1" x14ac:dyDescent="0.2">
      <c r="A8" s="153" t="s">
        <v>136</v>
      </c>
      <c r="B8" s="154"/>
      <c r="C8" s="154"/>
      <c r="D8" s="41">
        <v>0</v>
      </c>
      <c r="E8" s="133">
        <v>0</v>
      </c>
    </row>
    <row r="9" spans="1:5" ht="11.25" customHeight="1" x14ac:dyDescent="0.2">
      <c r="A9" s="155"/>
      <c r="B9" s="154"/>
      <c r="C9" s="154" t="s">
        <v>180</v>
      </c>
      <c r="D9" s="41"/>
      <c r="E9" s="133"/>
    </row>
    <row r="10" spans="1:5" ht="11.25" customHeight="1" x14ac:dyDescent="0.2">
      <c r="A10" s="151" t="s">
        <v>137</v>
      </c>
      <c r="B10" s="156"/>
      <c r="C10" s="156"/>
      <c r="D10" s="130">
        <f>+D11+D12+D13+D14</f>
        <v>0</v>
      </c>
      <c r="E10" s="131">
        <f>+E11+E12+E13+E14</f>
        <v>0</v>
      </c>
    </row>
    <row r="11" spans="1:5" ht="11.25" customHeight="1" x14ac:dyDescent="0.2">
      <c r="A11" s="153" t="s">
        <v>138</v>
      </c>
      <c r="B11" s="154"/>
      <c r="C11" s="154"/>
      <c r="D11" s="41">
        <v>0</v>
      </c>
      <c r="E11" s="133">
        <v>0</v>
      </c>
    </row>
    <row r="12" spans="1:5" ht="11.25" customHeight="1" x14ac:dyDescent="0.2">
      <c r="A12" s="153" t="s">
        <v>139</v>
      </c>
      <c r="B12" s="154"/>
      <c r="C12" s="154"/>
      <c r="D12" s="41">
        <v>0</v>
      </c>
      <c r="E12" s="133">
        <v>0</v>
      </c>
    </row>
    <row r="13" spans="1:5" ht="11.25" customHeight="1" x14ac:dyDescent="0.2">
      <c r="A13" s="153" t="s">
        <v>135</v>
      </c>
      <c r="B13" s="154"/>
      <c r="C13" s="154"/>
      <c r="D13" s="41">
        <v>0</v>
      </c>
      <c r="E13" s="133">
        <v>0</v>
      </c>
    </row>
    <row r="14" spans="1:5" ht="11.25" customHeight="1" x14ac:dyDescent="0.2">
      <c r="A14" s="153" t="s">
        <v>136</v>
      </c>
      <c r="B14" s="154"/>
      <c r="C14" s="154"/>
      <c r="D14" s="41">
        <v>0</v>
      </c>
      <c r="E14" s="133">
        <v>0</v>
      </c>
    </row>
    <row r="15" spans="1:5" ht="11.25" customHeight="1" x14ac:dyDescent="0.2">
      <c r="A15" s="155"/>
      <c r="B15" s="154"/>
      <c r="C15" s="154"/>
      <c r="D15" s="41"/>
      <c r="E15" s="133"/>
    </row>
    <row r="16" spans="1:5" ht="11.25" customHeight="1" x14ac:dyDescent="0.2">
      <c r="A16" s="151" t="s">
        <v>140</v>
      </c>
      <c r="B16" s="156"/>
      <c r="C16" s="156"/>
      <c r="D16" s="130">
        <f>+D10+D5</f>
        <v>0</v>
      </c>
      <c r="E16" s="131">
        <f>+E10+E5</f>
        <v>0</v>
      </c>
    </row>
    <row r="17" spans="1:5" ht="11.25" customHeight="1" x14ac:dyDescent="0.2">
      <c r="A17" s="157"/>
      <c r="B17" s="156"/>
      <c r="C17" s="156"/>
      <c r="D17" s="130"/>
      <c r="E17" s="131"/>
    </row>
    <row r="18" spans="1:5" ht="11.25" customHeight="1" x14ac:dyDescent="0.2">
      <c r="A18" s="149" t="s">
        <v>141</v>
      </c>
      <c r="B18" s="154"/>
      <c r="C18" s="154"/>
      <c r="D18" s="41"/>
      <c r="E18" s="133"/>
    </row>
    <row r="19" spans="1:5" ht="11.25" customHeight="1" x14ac:dyDescent="0.2">
      <c r="A19" s="151" t="s">
        <v>133</v>
      </c>
      <c r="B19" s="154"/>
      <c r="C19" s="154"/>
      <c r="D19" s="130">
        <f>+D20+D21+D22</f>
        <v>0</v>
      </c>
      <c r="E19" s="131">
        <f>+E20+E21+E22</f>
        <v>0</v>
      </c>
    </row>
    <row r="20" spans="1:5" ht="11.25" customHeight="1" x14ac:dyDescent="0.2">
      <c r="A20" s="153" t="s">
        <v>134</v>
      </c>
      <c r="B20" s="154"/>
      <c r="C20" s="154"/>
      <c r="D20" s="41">
        <v>0</v>
      </c>
      <c r="E20" s="133">
        <v>0</v>
      </c>
    </row>
    <row r="21" spans="1:5" ht="11.25" customHeight="1" x14ac:dyDescent="0.2">
      <c r="A21" s="153" t="s">
        <v>135</v>
      </c>
      <c r="B21" s="154"/>
      <c r="C21" s="154"/>
      <c r="D21" s="41">
        <v>0</v>
      </c>
      <c r="E21" s="133">
        <v>0</v>
      </c>
    </row>
    <row r="22" spans="1:5" ht="11.25" customHeight="1" x14ac:dyDescent="0.2">
      <c r="A22" s="153" t="s">
        <v>136</v>
      </c>
      <c r="B22" s="154"/>
      <c r="C22" s="154"/>
      <c r="D22" s="41">
        <v>0</v>
      </c>
      <c r="E22" s="133">
        <v>0</v>
      </c>
    </row>
    <row r="23" spans="1:5" ht="11.25" customHeight="1" x14ac:dyDescent="0.2">
      <c r="A23" s="155"/>
      <c r="B23" s="154"/>
      <c r="C23" s="154"/>
      <c r="D23" s="41"/>
      <c r="E23" s="133"/>
    </row>
    <row r="24" spans="1:5" ht="11.25" customHeight="1" x14ac:dyDescent="0.2">
      <c r="A24" s="151" t="s">
        <v>137</v>
      </c>
      <c r="B24" s="152"/>
      <c r="C24" s="152"/>
      <c r="D24" s="130">
        <f>+D25+D26+D27+D28</f>
        <v>0</v>
      </c>
      <c r="E24" s="131">
        <f>+E25+E26+E27+E28</f>
        <v>0</v>
      </c>
    </row>
    <row r="25" spans="1:5" ht="11.25" customHeight="1" x14ac:dyDescent="0.2">
      <c r="A25" s="153" t="s">
        <v>138</v>
      </c>
      <c r="B25" s="150"/>
      <c r="C25" s="150"/>
      <c r="D25" s="41">
        <v>0</v>
      </c>
      <c r="E25" s="133">
        <v>0</v>
      </c>
    </row>
    <row r="26" spans="1:5" ht="11.25" customHeight="1" x14ac:dyDescent="0.2">
      <c r="A26" s="153" t="s">
        <v>139</v>
      </c>
      <c r="B26" s="150"/>
      <c r="C26" s="150"/>
      <c r="D26" s="41">
        <v>0</v>
      </c>
      <c r="E26" s="133">
        <v>0</v>
      </c>
    </row>
    <row r="27" spans="1:5" ht="11.25" customHeight="1" x14ac:dyDescent="0.2">
      <c r="A27" s="153" t="s">
        <v>135</v>
      </c>
      <c r="B27" s="150"/>
      <c r="C27" s="150"/>
      <c r="D27" s="41">
        <v>0</v>
      </c>
      <c r="E27" s="133">
        <v>0</v>
      </c>
    </row>
    <row r="28" spans="1:5" ht="11.25" customHeight="1" x14ac:dyDescent="0.2">
      <c r="A28" s="153" t="s">
        <v>136</v>
      </c>
      <c r="B28" s="150"/>
      <c r="C28" s="150"/>
      <c r="D28" s="41">
        <v>0</v>
      </c>
      <c r="E28" s="133">
        <v>0</v>
      </c>
    </row>
    <row r="29" spans="1:5" ht="11.25" customHeight="1" x14ac:dyDescent="0.2">
      <c r="A29" s="155"/>
      <c r="B29" s="150"/>
      <c r="C29" s="150"/>
      <c r="D29" s="41"/>
      <c r="E29" s="133"/>
    </row>
    <row r="30" spans="1:5" ht="11.25" customHeight="1" x14ac:dyDescent="0.2">
      <c r="A30" s="151" t="s">
        <v>142</v>
      </c>
      <c r="B30" s="152"/>
      <c r="C30" s="152"/>
      <c r="D30" s="130">
        <f>+D19+D24</f>
        <v>0</v>
      </c>
      <c r="E30" s="131">
        <f>+E19+E24</f>
        <v>0</v>
      </c>
    </row>
    <row r="31" spans="1:5" ht="11.25" customHeight="1" x14ac:dyDescent="0.2">
      <c r="A31" s="158"/>
      <c r="B31" s="152"/>
      <c r="C31" s="152"/>
      <c r="D31" s="130"/>
      <c r="E31" s="131"/>
    </row>
    <row r="32" spans="1:5" ht="11.25" customHeight="1" x14ac:dyDescent="0.2">
      <c r="A32" s="151" t="s">
        <v>143</v>
      </c>
      <c r="B32" s="152"/>
      <c r="C32" s="152"/>
      <c r="D32" s="130">
        <v>762263396.00999999</v>
      </c>
      <c r="E32" s="130">
        <v>537495613.94000006</v>
      </c>
    </row>
    <row r="33" spans="1:5" ht="11.25" customHeight="1" x14ac:dyDescent="0.2">
      <c r="A33" s="159"/>
      <c r="B33" s="152"/>
      <c r="C33" s="152"/>
      <c r="D33" s="130"/>
      <c r="E33" s="131"/>
    </row>
    <row r="34" spans="1:5" ht="11.25" customHeight="1" x14ac:dyDescent="0.2">
      <c r="A34" s="151" t="s">
        <v>144</v>
      </c>
      <c r="B34" s="152"/>
      <c r="C34" s="152"/>
      <c r="D34" s="130">
        <f>+D3+D32</f>
        <v>762263396.00999999</v>
      </c>
      <c r="E34" s="131">
        <f>+E3+E32</f>
        <v>537495613.94000006</v>
      </c>
    </row>
    <row r="35" spans="1:5" ht="12" thickBot="1" x14ac:dyDescent="0.25">
      <c r="A35" s="160"/>
      <c r="B35" s="161"/>
      <c r="C35" s="161"/>
      <c r="D35" s="161"/>
      <c r="E35" s="162"/>
    </row>
    <row r="36" spans="1:5" x14ac:dyDescent="0.2">
      <c r="A36" s="163"/>
      <c r="B36" s="163"/>
      <c r="C36" s="163"/>
      <c r="D36" s="163"/>
      <c r="E36" s="163"/>
    </row>
    <row r="37" spans="1:5" ht="25.5" customHeight="1" x14ac:dyDescent="0.2">
      <c r="A37" s="164" t="s">
        <v>60</v>
      </c>
      <c r="B37" s="164"/>
      <c r="C37" s="164"/>
      <c r="D37" s="164"/>
      <c r="E37" s="164"/>
    </row>
  </sheetData>
  <sheetProtection formatCells="0" formatColumns="0" formatRows="0" autoFilter="0"/>
  <mergeCells count="3">
    <mergeCell ref="A1:E1"/>
    <mergeCell ref="A36:E36"/>
    <mergeCell ref="A37:E37"/>
  </mergeCells>
  <printOptions horizontalCentered="1"/>
  <pageMargins left="0.78740157480314965" right="0.59055118110236227" top="0.78740157480314965" bottom="0.78740157480314965" header="0.31496062992125984" footer="0.31496062992125984"/>
  <pageSetup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34750-16FF-432E-92AB-D6E755062838}">
  <sheetPr>
    <tabColor theme="6" tint="-0.499984740745262"/>
    <pageSetUpPr fitToPage="1"/>
  </sheetPr>
  <dimension ref="A1:H93"/>
  <sheetViews>
    <sheetView showGridLines="0" zoomScale="98" zoomScaleNormal="98" workbookViewId="0">
      <selection activeCell="D31" sqref="D31"/>
    </sheetView>
  </sheetViews>
  <sheetFormatPr baseColWidth="10" defaultColWidth="12" defaultRowHeight="11.25" x14ac:dyDescent="0.2"/>
  <cols>
    <col min="1" max="1" width="68.83203125" style="166" customWidth="1"/>
    <col min="2" max="5" width="18.5" style="197" customWidth="1"/>
    <col min="6" max="6" width="18.33203125" style="197" customWidth="1"/>
    <col min="7" max="7" width="1.5" style="56" customWidth="1"/>
    <col min="8" max="8" width="12.6640625" style="56" bestFit="1" customWidth="1"/>
    <col min="9" max="16384" width="12" style="56"/>
  </cols>
  <sheetData>
    <row r="1" spans="1:8" ht="51" customHeight="1" thickBot="1" x14ac:dyDescent="0.25">
      <c r="A1" s="53" t="s">
        <v>145</v>
      </c>
      <c r="B1" s="54"/>
      <c r="C1" s="54"/>
      <c r="D1" s="54"/>
      <c r="E1" s="54"/>
      <c r="F1" s="55"/>
    </row>
    <row r="2" spans="1:8" s="166" customFormat="1" ht="74.25" customHeight="1" thickBot="1" x14ac:dyDescent="0.25">
      <c r="A2" s="122" t="s">
        <v>1</v>
      </c>
      <c r="B2" s="167" t="s">
        <v>146</v>
      </c>
      <c r="C2" s="168" t="s">
        <v>147</v>
      </c>
      <c r="D2" s="167" t="s">
        <v>148</v>
      </c>
      <c r="E2" s="168" t="s">
        <v>149</v>
      </c>
      <c r="F2" s="169" t="s">
        <v>150</v>
      </c>
    </row>
    <row r="3" spans="1:8" s="166" customFormat="1" ht="9" customHeight="1" x14ac:dyDescent="0.2">
      <c r="A3" s="170"/>
      <c r="B3" s="171"/>
      <c r="C3" s="171"/>
      <c r="D3" s="171"/>
      <c r="E3" s="171"/>
      <c r="F3" s="172"/>
    </row>
    <row r="4" spans="1:8" x14ac:dyDescent="0.2">
      <c r="A4" s="173" t="s">
        <v>151</v>
      </c>
      <c r="B4" s="174">
        <f>+B5+B6+B7</f>
        <v>7775928090.4500008</v>
      </c>
      <c r="C4" s="175"/>
      <c r="D4" s="175"/>
      <c r="E4" s="175"/>
      <c r="F4" s="176">
        <f>+B4</f>
        <v>7775928090.4500008</v>
      </c>
    </row>
    <row r="5" spans="1:8" x14ac:dyDescent="0.2">
      <c r="A5" s="177" t="s">
        <v>46</v>
      </c>
      <c r="B5" s="178">
        <v>7732749083.5200005</v>
      </c>
      <c r="C5" s="179"/>
      <c r="D5" s="179"/>
      <c r="E5" s="179"/>
      <c r="F5" s="180">
        <f>+B5</f>
        <v>7732749083.5200005</v>
      </c>
      <c r="H5" s="181"/>
    </row>
    <row r="6" spans="1:8" x14ac:dyDescent="0.2">
      <c r="A6" s="177" t="s">
        <v>47</v>
      </c>
      <c r="B6" s="178">
        <v>34069406.829999998</v>
      </c>
      <c r="C6" s="179"/>
      <c r="D6" s="179"/>
      <c r="E6" s="179"/>
      <c r="F6" s="180">
        <f>+B6</f>
        <v>34069406.829999998</v>
      </c>
      <c r="H6" s="181"/>
    </row>
    <row r="7" spans="1:8" x14ac:dyDescent="0.2">
      <c r="A7" s="177" t="s">
        <v>48</v>
      </c>
      <c r="B7" s="178">
        <v>9109600.0999999996</v>
      </c>
      <c r="C7" s="179"/>
      <c r="D7" s="179"/>
      <c r="E7" s="179"/>
      <c r="F7" s="180">
        <f>+B7</f>
        <v>9109600.0999999996</v>
      </c>
    </row>
    <row r="8" spans="1:8" ht="9" customHeight="1" x14ac:dyDescent="0.2">
      <c r="A8" s="182"/>
      <c r="B8" s="66"/>
      <c r="C8" s="66"/>
      <c r="D8" s="66"/>
      <c r="E8" s="66"/>
      <c r="F8" s="67"/>
    </row>
    <row r="9" spans="1:8" x14ac:dyDescent="0.2">
      <c r="A9" s="173" t="s">
        <v>152</v>
      </c>
      <c r="B9" s="175"/>
      <c r="C9" s="174" t="s">
        <v>180</v>
      </c>
      <c r="D9" s="174">
        <f>+D10</f>
        <v>198919453.31</v>
      </c>
      <c r="E9" s="175"/>
      <c r="F9" s="176">
        <f>+F10+F11+F12+F13+F14</f>
        <v>705857442.72000003</v>
      </c>
    </row>
    <row r="10" spans="1:8" x14ac:dyDescent="0.2">
      <c r="A10" s="177" t="s">
        <v>115</v>
      </c>
      <c r="B10" s="179"/>
      <c r="C10" s="179"/>
      <c r="D10" s="178">
        <v>198919453.31</v>
      </c>
      <c r="E10" s="179"/>
      <c r="F10" s="67">
        <f>+D10</f>
        <v>198919453.31</v>
      </c>
      <c r="G10" s="183"/>
    </row>
    <row r="11" spans="1:8" x14ac:dyDescent="0.2">
      <c r="A11" s="177" t="s">
        <v>51</v>
      </c>
      <c r="B11" s="179"/>
      <c r="C11" s="178">
        <v>506937989.41000003</v>
      </c>
      <c r="D11" s="179"/>
      <c r="E11" s="179"/>
      <c r="F11" s="67">
        <f>+C11</f>
        <v>506937989.41000003</v>
      </c>
    </row>
    <row r="12" spans="1:8" x14ac:dyDescent="0.2">
      <c r="A12" s="177" t="s">
        <v>52</v>
      </c>
      <c r="B12" s="179"/>
      <c r="C12" s="179">
        <v>0</v>
      </c>
      <c r="D12" s="179"/>
      <c r="E12" s="179"/>
      <c r="F12" s="67">
        <f>+C12</f>
        <v>0</v>
      </c>
    </row>
    <row r="13" spans="1:8" x14ac:dyDescent="0.2">
      <c r="A13" s="177" t="s">
        <v>53</v>
      </c>
      <c r="B13" s="179"/>
      <c r="C13" s="179">
        <v>0</v>
      </c>
      <c r="D13" s="179"/>
      <c r="E13" s="179"/>
      <c r="F13" s="67">
        <f>+C13</f>
        <v>0</v>
      </c>
    </row>
    <row r="14" spans="1:8" x14ac:dyDescent="0.2">
      <c r="A14" s="177" t="s">
        <v>54</v>
      </c>
      <c r="B14" s="179"/>
      <c r="C14" s="179">
        <v>0</v>
      </c>
      <c r="D14" s="179"/>
      <c r="E14" s="179"/>
      <c r="F14" s="67">
        <f>+C14</f>
        <v>0</v>
      </c>
    </row>
    <row r="15" spans="1:8" ht="9" customHeight="1" x14ac:dyDescent="0.2">
      <c r="A15" s="182"/>
      <c r="B15" s="66"/>
      <c r="C15" s="66"/>
      <c r="D15" s="66"/>
      <c r="E15" s="66"/>
      <c r="F15" s="67"/>
    </row>
    <row r="16" spans="1:8" ht="22.5" x14ac:dyDescent="0.2">
      <c r="A16" s="173" t="s">
        <v>153</v>
      </c>
      <c r="B16" s="175"/>
      <c r="C16" s="175"/>
      <c r="D16" s="175"/>
      <c r="E16" s="175">
        <f>+E17+E18</f>
        <v>0</v>
      </c>
      <c r="F16" s="67">
        <f>+F17+F18</f>
        <v>0</v>
      </c>
    </row>
    <row r="17" spans="1:6" x14ac:dyDescent="0.2">
      <c r="A17" s="177" t="s">
        <v>56</v>
      </c>
      <c r="B17" s="179"/>
      <c r="C17" s="179"/>
      <c r="D17" s="179"/>
      <c r="E17" s="184">
        <v>0</v>
      </c>
      <c r="F17" s="67">
        <f>+E17</f>
        <v>0</v>
      </c>
    </row>
    <row r="18" spans="1:6" x14ac:dyDescent="0.2">
      <c r="A18" s="177" t="s">
        <v>57</v>
      </c>
      <c r="B18" s="179"/>
      <c r="C18" s="179"/>
      <c r="D18" s="179"/>
      <c r="E18" s="184">
        <v>0</v>
      </c>
      <c r="F18" s="67">
        <f>+E18</f>
        <v>0</v>
      </c>
    </row>
    <row r="19" spans="1:6" ht="9" customHeight="1" x14ac:dyDescent="0.2">
      <c r="A19" s="182"/>
      <c r="B19" s="66"/>
      <c r="C19" s="66"/>
      <c r="D19" s="66"/>
      <c r="E19" s="66"/>
      <c r="F19" s="67"/>
    </row>
    <row r="20" spans="1:6" x14ac:dyDescent="0.2">
      <c r="A20" s="173" t="s">
        <v>154</v>
      </c>
      <c r="B20" s="185">
        <f>+B4</f>
        <v>7775928090.4500008</v>
      </c>
      <c r="C20" s="185" t="str">
        <f>+C9</f>
        <v>|</v>
      </c>
      <c r="D20" s="185">
        <f>+D9</f>
        <v>198919453.31</v>
      </c>
      <c r="E20" s="185">
        <f>+E16</f>
        <v>0</v>
      </c>
      <c r="F20" s="176">
        <f>+F16+F9+F4</f>
        <v>8481785533.170001</v>
      </c>
    </row>
    <row r="21" spans="1:6" ht="9" customHeight="1" x14ac:dyDescent="0.2">
      <c r="A21" s="186"/>
      <c r="B21" s="187"/>
      <c r="C21" s="187"/>
      <c r="D21" s="187"/>
      <c r="E21" s="187"/>
      <c r="F21" s="67"/>
    </row>
    <row r="22" spans="1:6" x14ac:dyDescent="0.2">
      <c r="A22" s="173" t="s">
        <v>155</v>
      </c>
      <c r="B22" s="175">
        <f>+B23+B24+B25</f>
        <v>195812045.74000001</v>
      </c>
      <c r="C22" s="179"/>
      <c r="D22" s="179"/>
      <c r="E22" s="175"/>
      <c r="F22" s="176">
        <f>+F23+F24+F25</f>
        <v>195812045.74000001</v>
      </c>
    </row>
    <row r="23" spans="1:6" x14ac:dyDescent="0.2">
      <c r="A23" s="177" t="s">
        <v>46</v>
      </c>
      <c r="B23" s="178">
        <v>194660116.78</v>
      </c>
      <c r="C23" s="179"/>
      <c r="D23" s="179"/>
      <c r="E23" s="179"/>
      <c r="F23" s="67">
        <f>+B23</f>
        <v>194660116.78</v>
      </c>
    </row>
    <row r="24" spans="1:6" x14ac:dyDescent="0.2">
      <c r="A24" s="177" t="s">
        <v>47</v>
      </c>
      <c r="B24" s="178">
        <v>1151928.96</v>
      </c>
      <c r="C24" s="179"/>
      <c r="D24" s="179"/>
      <c r="E24" s="179"/>
      <c r="F24" s="67">
        <f>+B24</f>
        <v>1151928.96</v>
      </c>
    </row>
    <row r="25" spans="1:6" x14ac:dyDescent="0.2">
      <c r="A25" s="177" t="s">
        <v>48</v>
      </c>
      <c r="B25" s="178">
        <v>0</v>
      </c>
      <c r="C25" s="179"/>
      <c r="D25" s="179"/>
      <c r="E25" s="179"/>
      <c r="F25" s="67">
        <f>+B25</f>
        <v>0</v>
      </c>
    </row>
    <row r="26" spans="1:6" ht="9" customHeight="1" x14ac:dyDescent="0.2">
      <c r="A26" s="182"/>
      <c r="B26" s="66"/>
      <c r="C26" s="66"/>
      <c r="D26" s="66"/>
      <c r="E26" s="66"/>
      <c r="F26" s="67"/>
    </row>
    <row r="27" spans="1:6" ht="23.25" customHeight="1" x14ac:dyDescent="0.2">
      <c r="A27" s="173" t="s">
        <v>156</v>
      </c>
      <c r="B27" s="175"/>
      <c r="C27" s="174">
        <f>+C29</f>
        <v>-204318036.37</v>
      </c>
      <c r="D27" s="174">
        <f>+D28+D29+D30+D31+D32</f>
        <v>-413321162.06</v>
      </c>
      <c r="E27" s="175"/>
      <c r="F27" s="176">
        <f>+C27+D27</f>
        <v>-617639198.43000007</v>
      </c>
    </row>
    <row r="28" spans="1:6" x14ac:dyDescent="0.2">
      <c r="A28" s="177" t="s">
        <v>115</v>
      </c>
      <c r="B28" s="179"/>
      <c r="C28" s="188"/>
      <c r="D28" s="178">
        <v>-214401708.75</v>
      </c>
      <c r="E28" s="179"/>
      <c r="F28" s="67">
        <f>+D28</f>
        <v>-214401708.75</v>
      </c>
    </row>
    <row r="29" spans="1:6" x14ac:dyDescent="0.2">
      <c r="A29" s="177" t="s">
        <v>51</v>
      </c>
      <c r="B29" s="179"/>
      <c r="C29" s="178">
        <v>-204318036.37</v>
      </c>
      <c r="D29" s="178">
        <v>-198919453.31</v>
      </c>
      <c r="E29" s="179"/>
      <c r="F29" s="67">
        <f>+C29+D29</f>
        <v>-403237489.68000001</v>
      </c>
    </row>
    <row r="30" spans="1:6" x14ac:dyDescent="0.2">
      <c r="A30" s="177" t="s">
        <v>52</v>
      </c>
      <c r="B30" s="179"/>
      <c r="C30" s="188"/>
      <c r="D30" s="37">
        <v>0</v>
      </c>
      <c r="E30" s="189"/>
      <c r="F30" s="67">
        <f>+D30</f>
        <v>0</v>
      </c>
    </row>
    <row r="31" spans="1:6" x14ac:dyDescent="0.2">
      <c r="A31" s="177" t="s">
        <v>53</v>
      </c>
      <c r="B31" s="179"/>
      <c r="C31" s="188"/>
      <c r="D31" s="37">
        <v>0</v>
      </c>
      <c r="E31" s="189"/>
      <c r="F31" s="67">
        <f>+D31</f>
        <v>0</v>
      </c>
    </row>
    <row r="32" spans="1:6" x14ac:dyDescent="0.2">
      <c r="A32" s="177" t="s">
        <v>54</v>
      </c>
      <c r="B32" s="179"/>
      <c r="C32" s="188"/>
      <c r="D32" s="37">
        <v>0</v>
      </c>
      <c r="E32" s="189"/>
      <c r="F32" s="67">
        <f>+D32</f>
        <v>0</v>
      </c>
    </row>
    <row r="33" spans="1:6" ht="9" customHeight="1" x14ac:dyDescent="0.2">
      <c r="A33" s="182"/>
      <c r="B33" s="66"/>
      <c r="C33" s="42"/>
      <c r="D33" s="42"/>
      <c r="E33" s="42"/>
      <c r="F33" s="67"/>
    </row>
    <row r="34" spans="1:6" ht="22.5" x14ac:dyDescent="0.2">
      <c r="A34" s="173" t="s">
        <v>157</v>
      </c>
      <c r="B34" s="175"/>
      <c r="C34" s="175"/>
      <c r="D34" s="175"/>
      <c r="E34" s="174">
        <f>+E35+E36</f>
        <v>0</v>
      </c>
      <c r="F34" s="67">
        <f>+E34</f>
        <v>0</v>
      </c>
    </row>
    <row r="35" spans="1:6" x14ac:dyDescent="0.2">
      <c r="A35" s="177" t="s">
        <v>56</v>
      </c>
      <c r="B35" s="179"/>
      <c r="C35" s="179"/>
      <c r="D35" s="179"/>
      <c r="E35" s="179">
        <v>0</v>
      </c>
      <c r="F35" s="67">
        <f>+E35</f>
        <v>0</v>
      </c>
    </row>
    <row r="36" spans="1:6" x14ac:dyDescent="0.2">
      <c r="A36" s="177" t="s">
        <v>57</v>
      </c>
      <c r="B36" s="179"/>
      <c r="C36" s="179"/>
      <c r="D36" s="179"/>
      <c r="E36" s="179">
        <v>0</v>
      </c>
      <c r="F36" s="67">
        <f>+E36</f>
        <v>0</v>
      </c>
    </row>
    <row r="37" spans="1:6" ht="9" customHeight="1" x14ac:dyDescent="0.2">
      <c r="A37" s="182"/>
      <c r="B37" s="66"/>
      <c r="C37" s="42"/>
      <c r="D37" s="42"/>
      <c r="E37" s="66"/>
      <c r="F37" s="67"/>
    </row>
    <row r="38" spans="1:6" ht="20.100000000000001" customHeight="1" thickBot="1" x14ac:dyDescent="0.25">
      <c r="A38" s="190" t="s">
        <v>158</v>
      </c>
      <c r="B38" s="191">
        <f>+B20+B22</f>
        <v>7971740136.1900005</v>
      </c>
      <c r="C38" s="191" t="e">
        <f>+C20+C27</f>
        <v>#VALUE!</v>
      </c>
      <c r="D38" s="191">
        <f>+D20+D27</f>
        <v>-214401708.75</v>
      </c>
      <c r="E38" s="191">
        <f>+E20+E34</f>
        <v>0</v>
      </c>
      <c r="F38" s="192" t="e">
        <f>+B38+C38+D38+E38</f>
        <v>#VALUE!</v>
      </c>
    </row>
    <row r="39" spans="1:6" ht="20.100000000000001" customHeight="1" x14ac:dyDescent="0.2">
      <c r="A39" s="193"/>
      <c r="B39" s="194"/>
      <c r="C39" s="194"/>
      <c r="D39" s="194"/>
      <c r="E39" s="194"/>
      <c r="F39" s="195"/>
    </row>
    <row r="40" spans="1:6" ht="12.75" x14ac:dyDescent="0.2">
      <c r="A40" s="196" t="s">
        <v>60</v>
      </c>
      <c r="F40" s="183"/>
    </row>
    <row r="41" spans="1:6" x14ac:dyDescent="0.2">
      <c r="A41" s="198"/>
      <c r="B41" s="199"/>
      <c r="F41" s="183"/>
    </row>
    <row r="45" spans="1:6" ht="12.75" x14ac:dyDescent="0.2">
      <c r="A45" s="200"/>
    </row>
    <row r="52" spans="1:8" ht="12.75" x14ac:dyDescent="0.2">
      <c r="A52" s="200"/>
    </row>
    <row r="59" spans="1:8" s="197" customFormat="1" ht="12.75" x14ac:dyDescent="0.2">
      <c r="A59" s="200"/>
      <c r="G59" s="56"/>
      <c r="H59" s="56"/>
    </row>
    <row r="67" spans="1:8" s="197" customFormat="1" ht="12.75" x14ac:dyDescent="0.2">
      <c r="A67" s="200"/>
      <c r="G67" s="56"/>
      <c r="H67" s="56"/>
    </row>
    <row r="75" spans="1:8" s="197" customFormat="1" ht="12.75" x14ac:dyDescent="0.2">
      <c r="A75" s="200"/>
      <c r="G75" s="56"/>
      <c r="H75" s="56"/>
    </row>
    <row r="84" spans="1:8" s="197" customFormat="1" ht="12.75" x14ac:dyDescent="0.2">
      <c r="A84" s="200"/>
      <c r="G84" s="56"/>
      <c r="H84" s="56"/>
    </row>
    <row r="93" spans="1:8" s="197" customFormat="1" ht="12.75" x14ac:dyDescent="0.2">
      <c r="A93" s="200"/>
      <c r="G93" s="56"/>
      <c r="H93" s="56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D2D29-84E9-437F-9105-14DFFB0F10B5}">
  <sheetPr>
    <tabColor theme="6" tint="-0.499984740745262"/>
    <pageSetUpPr fitToPage="1"/>
  </sheetPr>
  <dimension ref="A1:C68"/>
  <sheetViews>
    <sheetView showGridLines="0" workbookViewId="0">
      <selection activeCell="D31" sqref="D31"/>
    </sheetView>
  </sheetViews>
  <sheetFormatPr baseColWidth="10" defaultColWidth="12" defaultRowHeight="11.25" x14ac:dyDescent="0.2"/>
  <cols>
    <col min="1" max="1" width="90.1640625" style="142" customWidth="1"/>
    <col min="2" max="3" width="17.1640625" style="209" bestFit="1" customWidth="1"/>
    <col min="4" max="4" width="1.33203125" style="142" customWidth="1"/>
    <col min="5" max="16384" width="12" style="142"/>
  </cols>
  <sheetData>
    <row r="1" spans="1:3" ht="48.75" customHeight="1" thickBot="1" x14ac:dyDescent="0.25">
      <c r="A1" s="88" t="s">
        <v>159</v>
      </c>
      <c r="B1" s="88"/>
      <c r="C1" s="89"/>
    </row>
    <row r="2" spans="1:3" ht="15" customHeight="1" thickBot="1" x14ac:dyDescent="0.25">
      <c r="A2" s="201" t="s">
        <v>1</v>
      </c>
      <c r="B2" s="202">
        <v>2022</v>
      </c>
      <c r="C2" s="203">
        <v>2021</v>
      </c>
    </row>
    <row r="3" spans="1:3" x14ac:dyDescent="0.2">
      <c r="A3" s="94" t="s">
        <v>160</v>
      </c>
      <c r="B3" s="204"/>
      <c r="C3" s="205"/>
    </row>
    <row r="4" spans="1:3" x14ac:dyDescent="0.2">
      <c r="A4" s="99" t="s">
        <v>117</v>
      </c>
      <c r="B4" s="130">
        <f>SUM(B5:B14)</f>
        <v>15132994521.139999</v>
      </c>
      <c r="C4" s="131">
        <f>SUM(C5:C14)</f>
        <v>14800518527.82</v>
      </c>
    </row>
    <row r="5" spans="1:3" x14ac:dyDescent="0.2">
      <c r="A5" s="102" t="s">
        <v>64</v>
      </c>
      <c r="B5" s="41">
        <v>0</v>
      </c>
      <c r="C5" s="133">
        <v>0</v>
      </c>
    </row>
    <row r="6" spans="1:3" x14ac:dyDescent="0.2">
      <c r="A6" s="102" t="s">
        <v>65</v>
      </c>
      <c r="B6" s="41">
        <v>0</v>
      </c>
      <c r="C6" s="133">
        <v>0</v>
      </c>
    </row>
    <row r="7" spans="1:3" x14ac:dyDescent="0.2">
      <c r="A7" s="102" t="s">
        <v>66</v>
      </c>
      <c r="B7" s="41">
        <v>0</v>
      </c>
      <c r="C7" s="133">
        <v>0</v>
      </c>
    </row>
    <row r="8" spans="1:3" x14ac:dyDescent="0.2">
      <c r="A8" s="102" t="s">
        <v>67</v>
      </c>
      <c r="B8" s="41">
        <v>0</v>
      </c>
      <c r="C8" s="133">
        <v>0</v>
      </c>
    </row>
    <row r="9" spans="1:3" x14ac:dyDescent="0.2">
      <c r="A9" s="102" t="s">
        <v>68</v>
      </c>
      <c r="B9" s="41">
        <v>0</v>
      </c>
      <c r="C9" s="133" t="s">
        <v>180</v>
      </c>
    </row>
    <row r="10" spans="1:3" x14ac:dyDescent="0.2">
      <c r="A10" s="102" t="s">
        <v>69</v>
      </c>
      <c r="B10" s="41">
        <v>0</v>
      </c>
      <c r="C10" s="133">
        <v>0</v>
      </c>
    </row>
    <row r="11" spans="1:3" x14ac:dyDescent="0.2">
      <c r="A11" s="102" t="s">
        <v>70</v>
      </c>
      <c r="B11" s="41">
        <v>27206367.530000001</v>
      </c>
      <c r="C11" s="133">
        <v>55992338.159999996</v>
      </c>
    </row>
    <row r="12" spans="1:3" ht="22.5" x14ac:dyDescent="0.2">
      <c r="A12" s="102" t="s">
        <v>72</v>
      </c>
      <c r="B12" s="41">
        <v>8555782415.7299995</v>
      </c>
      <c r="C12" s="133">
        <v>8383094213.5699997</v>
      </c>
    </row>
    <row r="13" spans="1:3" x14ac:dyDescent="0.2">
      <c r="A13" s="102" t="s">
        <v>73</v>
      </c>
      <c r="B13" s="41">
        <v>6550005737.8800001</v>
      </c>
      <c r="C13" s="133">
        <v>6358786685.0699997</v>
      </c>
    </row>
    <row r="14" spans="1:3" x14ac:dyDescent="0.2">
      <c r="A14" s="102" t="s">
        <v>161</v>
      </c>
      <c r="B14" s="41">
        <v>0</v>
      </c>
      <c r="C14" s="133">
        <v>2645291.02</v>
      </c>
    </row>
    <row r="15" spans="1:3" x14ac:dyDescent="0.2">
      <c r="A15" s="106"/>
      <c r="B15" s="41"/>
      <c r="C15" s="133"/>
    </row>
    <row r="16" spans="1:3" x14ac:dyDescent="0.2">
      <c r="A16" s="99" t="s">
        <v>118</v>
      </c>
      <c r="B16" s="130">
        <f>SUM(B17:B32)</f>
        <v>14958028903.349998</v>
      </c>
      <c r="C16" s="131">
        <f>SUM(C17:C32)</f>
        <v>13821527727.84</v>
      </c>
    </row>
    <row r="17" spans="1:3" x14ac:dyDescent="0.2">
      <c r="A17" s="102" t="s">
        <v>83</v>
      </c>
      <c r="B17" s="41">
        <v>8858250687.9599991</v>
      </c>
      <c r="C17" s="133">
        <v>8351339272.46</v>
      </c>
    </row>
    <row r="18" spans="1:3" x14ac:dyDescent="0.2">
      <c r="A18" s="102" t="s">
        <v>84</v>
      </c>
      <c r="B18" s="41">
        <v>2962773899.52</v>
      </c>
      <c r="C18" s="133">
        <v>2498015931.1900001</v>
      </c>
    </row>
    <row r="19" spans="1:3" x14ac:dyDescent="0.2">
      <c r="A19" s="102" t="s">
        <v>85</v>
      </c>
      <c r="B19" s="41">
        <v>3135450315.8699999</v>
      </c>
      <c r="C19" s="133">
        <v>2971583574.1900001</v>
      </c>
    </row>
    <row r="20" spans="1:3" x14ac:dyDescent="0.2">
      <c r="A20" s="102" t="s">
        <v>87</v>
      </c>
      <c r="B20" s="41">
        <v>0</v>
      </c>
      <c r="C20" s="133">
        <v>0</v>
      </c>
    </row>
    <row r="21" spans="1:3" x14ac:dyDescent="0.2">
      <c r="A21" s="102" t="s">
        <v>162</v>
      </c>
      <c r="B21" s="41">
        <v>0</v>
      </c>
      <c r="C21" s="133">
        <v>0</v>
      </c>
    </row>
    <row r="22" spans="1:3" x14ac:dyDescent="0.2">
      <c r="A22" s="102" t="s">
        <v>89</v>
      </c>
      <c r="B22" s="41">
        <v>465000</v>
      </c>
      <c r="C22" s="133">
        <v>480000</v>
      </c>
    </row>
    <row r="23" spans="1:3" x14ac:dyDescent="0.2">
      <c r="A23" s="102" t="s">
        <v>90</v>
      </c>
      <c r="B23" s="41">
        <v>1089000</v>
      </c>
      <c r="C23" s="133">
        <v>108950</v>
      </c>
    </row>
    <row r="24" spans="1:3" x14ac:dyDescent="0.2">
      <c r="A24" s="102" t="s">
        <v>91</v>
      </c>
      <c r="B24" s="41">
        <v>0</v>
      </c>
      <c r="C24" s="133">
        <v>0</v>
      </c>
    </row>
    <row r="25" spans="1:3" x14ac:dyDescent="0.2">
      <c r="A25" s="102" t="s">
        <v>92</v>
      </c>
      <c r="B25" s="41">
        <v>0</v>
      </c>
      <c r="C25" s="133">
        <v>0</v>
      </c>
    </row>
    <row r="26" spans="1:3" x14ac:dyDescent="0.2">
      <c r="A26" s="102" t="s">
        <v>93</v>
      </c>
      <c r="B26" s="41">
        <v>0</v>
      </c>
      <c r="C26" s="133">
        <v>0</v>
      </c>
    </row>
    <row r="27" spans="1:3" x14ac:dyDescent="0.2">
      <c r="A27" s="102" t="s">
        <v>94</v>
      </c>
      <c r="B27" s="41">
        <v>0</v>
      </c>
      <c r="C27" s="133">
        <v>0</v>
      </c>
    </row>
    <row r="28" spans="1:3" x14ac:dyDescent="0.2">
      <c r="A28" s="102" t="s">
        <v>95</v>
      </c>
      <c r="B28" s="41">
        <v>0</v>
      </c>
      <c r="C28" s="133">
        <v>0</v>
      </c>
    </row>
    <row r="29" spans="1:3" x14ac:dyDescent="0.2">
      <c r="A29" s="102" t="s">
        <v>97</v>
      </c>
      <c r="B29" s="41">
        <v>0</v>
      </c>
      <c r="C29" s="133">
        <v>0</v>
      </c>
    </row>
    <row r="30" spans="1:3" x14ac:dyDescent="0.2">
      <c r="A30" s="102" t="s">
        <v>46</v>
      </c>
      <c r="B30" s="41">
        <v>0</v>
      </c>
      <c r="C30" s="133">
        <v>0</v>
      </c>
    </row>
    <row r="31" spans="1:3" x14ac:dyDescent="0.2">
      <c r="A31" s="102" t="s">
        <v>98</v>
      </c>
      <c r="B31" s="41">
        <v>0</v>
      </c>
      <c r="C31" s="133">
        <v>0</v>
      </c>
    </row>
    <row r="32" spans="1:3" x14ac:dyDescent="0.2">
      <c r="A32" s="102" t="s">
        <v>163</v>
      </c>
      <c r="B32" s="41">
        <v>0</v>
      </c>
      <c r="C32" s="133">
        <v>0</v>
      </c>
    </row>
    <row r="33" spans="1:3" x14ac:dyDescent="0.2">
      <c r="A33" s="110" t="s">
        <v>164</v>
      </c>
      <c r="B33" s="130">
        <f>+B4-B16</f>
        <v>174965617.79000092</v>
      </c>
      <c r="C33" s="131">
        <f>+C4-C16</f>
        <v>978990799.97999954</v>
      </c>
    </row>
    <row r="34" spans="1:3" x14ac:dyDescent="0.2">
      <c r="A34" s="206"/>
      <c r="B34" s="130"/>
      <c r="C34" s="131"/>
    </row>
    <row r="35" spans="1:3" x14ac:dyDescent="0.2">
      <c r="A35" s="110" t="s">
        <v>165</v>
      </c>
      <c r="B35" s="41"/>
      <c r="C35" s="133"/>
    </row>
    <row r="36" spans="1:3" x14ac:dyDescent="0.2">
      <c r="A36" s="99" t="s">
        <v>117</v>
      </c>
      <c r="B36" s="130">
        <f>SUM(B37:B39)</f>
        <v>0</v>
      </c>
      <c r="C36" s="131">
        <f>SUM(C37:C39)</f>
        <v>0</v>
      </c>
    </row>
    <row r="37" spans="1:3" x14ac:dyDescent="0.2">
      <c r="A37" s="102" t="s">
        <v>28</v>
      </c>
      <c r="B37" s="41">
        <v>0</v>
      </c>
      <c r="C37" s="133">
        <v>0</v>
      </c>
    </row>
    <row r="38" spans="1:3" x14ac:dyDescent="0.2">
      <c r="A38" s="102" t="s">
        <v>30</v>
      </c>
      <c r="B38" s="41">
        <v>0</v>
      </c>
      <c r="C38" s="133">
        <v>0</v>
      </c>
    </row>
    <row r="39" spans="1:3" x14ac:dyDescent="0.2">
      <c r="A39" s="102" t="s">
        <v>166</v>
      </c>
      <c r="B39" s="41">
        <v>0</v>
      </c>
      <c r="C39" s="133">
        <v>0</v>
      </c>
    </row>
    <row r="40" spans="1:3" x14ac:dyDescent="0.2">
      <c r="A40" s="106"/>
      <c r="B40" s="41"/>
      <c r="C40" s="133"/>
    </row>
    <row r="41" spans="1:3" x14ac:dyDescent="0.2">
      <c r="A41" s="99" t="s">
        <v>118</v>
      </c>
      <c r="B41" s="130">
        <f>SUM(B42:B44)</f>
        <v>178391982.42000002</v>
      </c>
      <c r="C41" s="131">
        <f>SUM(C42:C44)</f>
        <v>125795846.75999999</v>
      </c>
    </row>
    <row r="42" spans="1:3" x14ac:dyDescent="0.2">
      <c r="A42" s="102" t="s">
        <v>28</v>
      </c>
      <c r="B42" s="41">
        <v>97962384.620000005</v>
      </c>
      <c r="C42" s="133">
        <v>39953089.740000002</v>
      </c>
    </row>
    <row r="43" spans="1:3" x14ac:dyDescent="0.2">
      <c r="A43" s="102" t="s">
        <v>30</v>
      </c>
      <c r="B43" s="41">
        <v>80429597.799999997</v>
      </c>
      <c r="C43" s="133">
        <v>85842757.019999996</v>
      </c>
    </row>
    <row r="44" spans="1:3" x14ac:dyDescent="0.2">
      <c r="A44" s="102" t="s">
        <v>167</v>
      </c>
      <c r="B44" s="41">
        <v>0</v>
      </c>
      <c r="C44" s="133">
        <v>0</v>
      </c>
    </row>
    <row r="45" spans="1:3" x14ac:dyDescent="0.2">
      <c r="A45" s="110" t="s">
        <v>168</v>
      </c>
      <c r="B45" s="130">
        <f>+B36-B41</f>
        <v>-178391982.42000002</v>
      </c>
      <c r="C45" s="131">
        <f>+C36-C41</f>
        <v>-125795846.75999999</v>
      </c>
    </row>
    <row r="46" spans="1:3" x14ac:dyDescent="0.2">
      <c r="A46" s="206"/>
      <c r="B46" s="130"/>
      <c r="C46" s="131"/>
    </row>
    <row r="47" spans="1:3" x14ac:dyDescent="0.2">
      <c r="A47" s="110" t="s">
        <v>169</v>
      </c>
      <c r="B47" s="41"/>
      <c r="C47" s="133"/>
    </row>
    <row r="48" spans="1:3" x14ac:dyDescent="0.2">
      <c r="A48" s="99" t="s">
        <v>117</v>
      </c>
      <c r="B48" s="130">
        <f>+B49+B52</f>
        <v>0</v>
      </c>
      <c r="C48" s="131">
        <f>+C49+C52</f>
        <v>0</v>
      </c>
    </row>
    <row r="49" spans="1:3" x14ac:dyDescent="0.2">
      <c r="A49" s="102" t="s">
        <v>170</v>
      </c>
      <c r="B49" s="41">
        <v>0</v>
      </c>
      <c r="C49" s="133">
        <v>0</v>
      </c>
    </row>
    <row r="50" spans="1:3" x14ac:dyDescent="0.2">
      <c r="A50" s="102" t="s">
        <v>171</v>
      </c>
      <c r="B50" s="41">
        <v>0</v>
      </c>
      <c r="C50" s="133">
        <v>0</v>
      </c>
    </row>
    <row r="51" spans="1:3" x14ac:dyDescent="0.2">
      <c r="A51" s="102" t="s">
        <v>172</v>
      </c>
      <c r="B51" s="41">
        <v>0</v>
      </c>
      <c r="C51" s="133">
        <v>0</v>
      </c>
    </row>
    <row r="52" spans="1:3" x14ac:dyDescent="0.2">
      <c r="A52" s="102" t="s">
        <v>173</v>
      </c>
      <c r="B52" s="41">
        <v>0</v>
      </c>
      <c r="C52" s="133">
        <v>0</v>
      </c>
    </row>
    <row r="53" spans="1:3" x14ac:dyDescent="0.2">
      <c r="A53" s="106"/>
      <c r="B53" s="41"/>
      <c r="C53" s="133"/>
    </row>
    <row r="54" spans="1:3" x14ac:dyDescent="0.2">
      <c r="A54" s="99" t="s">
        <v>118</v>
      </c>
      <c r="B54" s="130">
        <f>SUM(B56+B57+B58)</f>
        <v>771810486.83000004</v>
      </c>
      <c r="C54" s="131">
        <f>SUM(C56+C57+C58)</f>
        <v>128211088.89</v>
      </c>
    </row>
    <row r="55" spans="1:3" x14ac:dyDescent="0.2">
      <c r="A55" s="102" t="s">
        <v>174</v>
      </c>
      <c r="B55" s="41">
        <v>0</v>
      </c>
      <c r="C55" s="133">
        <v>0</v>
      </c>
    </row>
    <row r="56" spans="1:3" x14ac:dyDescent="0.2">
      <c r="A56" s="102" t="s">
        <v>171</v>
      </c>
      <c r="B56" s="41">
        <v>0</v>
      </c>
      <c r="C56" s="133">
        <v>0</v>
      </c>
    </row>
    <row r="57" spans="1:3" x14ac:dyDescent="0.2">
      <c r="A57" s="102" t="s">
        <v>172</v>
      </c>
      <c r="B57" s="41">
        <v>0</v>
      </c>
      <c r="C57" s="133">
        <v>0</v>
      </c>
    </row>
    <row r="58" spans="1:3" x14ac:dyDescent="0.2">
      <c r="A58" s="102" t="s">
        <v>175</v>
      </c>
      <c r="B58" s="41">
        <v>771810486.83000004</v>
      </c>
      <c r="C58" s="133">
        <v>128211088.89</v>
      </c>
    </row>
    <row r="59" spans="1:3" x14ac:dyDescent="0.2">
      <c r="A59" s="110" t="s">
        <v>176</v>
      </c>
      <c r="B59" s="130">
        <f>+B48-B54</f>
        <v>-771810486.83000004</v>
      </c>
      <c r="C59" s="131">
        <f>+C48-C54</f>
        <v>-128211088.89</v>
      </c>
    </row>
    <row r="60" spans="1:3" x14ac:dyDescent="0.2">
      <c r="A60" s="206"/>
      <c r="B60" s="130"/>
      <c r="C60" s="131"/>
    </row>
    <row r="61" spans="1:3" x14ac:dyDescent="0.2">
      <c r="A61" s="110" t="s">
        <v>177</v>
      </c>
      <c r="B61" s="130">
        <f>+B33+B45+B59</f>
        <v>-775236851.45999908</v>
      </c>
      <c r="C61" s="131">
        <f>+C33+C45+C59</f>
        <v>724983864.32999957</v>
      </c>
    </row>
    <row r="62" spans="1:3" x14ac:dyDescent="0.2">
      <c r="A62" s="206"/>
      <c r="B62" s="130"/>
      <c r="C62" s="131"/>
    </row>
    <row r="63" spans="1:3" x14ac:dyDescent="0.2">
      <c r="A63" s="110" t="s">
        <v>178</v>
      </c>
      <c r="B63" s="130">
        <v>1609806269.0699999</v>
      </c>
      <c r="C63" s="131">
        <v>884822404.74000001</v>
      </c>
    </row>
    <row r="64" spans="1:3" x14ac:dyDescent="0.2">
      <c r="A64" s="206"/>
      <c r="B64" s="130"/>
      <c r="C64" s="131"/>
    </row>
    <row r="65" spans="1:3" x14ac:dyDescent="0.2">
      <c r="A65" s="110" t="s">
        <v>179</v>
      </c>
      <c r="B65" s="130">
        <v>834569417.61000001</v>
      </c>
      <c r="C65" s="131">
        <v>1609806269.0699999</v>
      </c>
    </row>
    <row r="66" spans="1:3" ht="12" thickBot="1" x14ac:dyDescent="0.25">
      <c r="A66" s="160"/>
      <c r="B66" s="161"/>
      <c r="C66" s="207"/>
    </row>
    <row r="68" spans="1:3" ht="28.5" customHeight="1" x14ac:dyDescent="0.2">
      <c r="A68" s="208" t="s">
        <v>60</v>
      </c>
      <c r="B68" s="208"/>
      <c r="C68" s="208"/>
    </row>
  </sheetData>
  <sheetProtection formatCells="0" formatColumns="0" formatRows="0" autoFilter="0"/>
  <mergeCells count="2">
    <mergeCell ref="A1:C1"/>
    <mergeCell ref="A68:C68"/>
  </mergeCells>
  <printOptions horizontalCentered="1"/>
  <pageMargins left="0.78740157480314965" right="0.59055118110236227" top="0.78740157480314965" bottom="0.78740157480314965" header="0.31496062992125984" footer="0.31496062992125984"/>
  <pageSetup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200C9-7D42-4377-998C-2FCE161C973D}">
  <sheetPr>
    <tabColor rgb="FF4A5C26"/>
    <pageSetUpPr fitToPage="1"/>
  </sheetPr>
  <dimension ref="A1:C34"/>
  <sheetViews>
    <sheetView showGridLines="0" zoomScaleSheetLayoutView="70" workbookViewId="0">
      <selection activeCell="D31" sqref="D31"/>
    </sheetView>
  </sheetViews>
  <sheetFormatPr baseColWidth="10" defaultColWidth="12" defaultRowHeight="11.25" x14ac:dyDescent="0.2"/>
  <cols>
    <col min="1" max="1" width="66.83203125" style="142" customWidth="1"/>
    <col min="2" max="2" width="59" style="142" customWidth="1"/>
    <col min="3" max="3" width="2.1640625" style="142" customWidth="1"/>
    <col min="4" max="4" width="35.5" style="142" customWidth="1"/>
    <col min="5" max="5" width="38.1640625" style="142" customWidth="1"/>
    <col min="6" max="16384" width="12" style="142"/>
  </cols>
  <sheetData>
    <row r="1" spans="1:3" ht="51" customHeight="1" thickBot="1" x14ac:dyDescent="0.25">
      <c r="A1" s="87" t="s">
        <v>181</v>
      </c>
      <c r="B1" s="210"/>
    </row>
    <row r="2" spans="1:3" ht="15" customHeight="1" thickBot="1" x14ac:dyDescent="0.25">
      <c r="A2" s="143" t="s">
        <v>182</v>
      </c>
      <c r="B2" s="211" t="s">
        <v>183</v>
      </c>
    </row>
    <row r="3" spans="1:3" ht="12.75" x14ac:dyDescent="0.2">
      <c r="A3" s="212" t="s">
        <v>184</v>
      </c>
      <c r="B3" s="213" t="s">
        <v>185</v>
      </c>
    </row>
    <row r="4" spans="1:3" x14ac:dyDescent="0.2">
      <c r="A4" s="214"/>
      <c r="B4" s="215"/>
    </row>
    <row r="5" spans="1:3" x14ac:dyDescent="0.2">
      <c r="A5" s="214"/>
      <c r="B5" s="215"/>
    </row>
    <row r="6" spans="1:3" x14ac:dyDescent="0.2">
      <c r="A6" s="214"/>
      <c r="B6" s="215"/>
    </row>
    <row r="7" spans="1:3" x14ac:dyDescent="0.2">
      <c r="A7" s="214"/>
      <c r="B7" s="215"/>
    </row>
    <row r="8" spans="1:3" x14ac:dyDescent="0.2">
      <c r="A8" s="216"/>
      <c r="B8" s="215"/>
    </row>
    <row r="9" spans="1:3" ht="12.75" x14ac:dyDescent="0.2">
      <c r="A9" s="217" t="s">
        <v>186</v>
      </c>
      <c r="B9" s="218" t="s">
        <v>185</v>
      </c>
      <c r="C9" s="142" t="s">
        <v>180</v>
      </c>
    </row>
    <row r="10" spans="1:3" ht="12.75" x14ac:dyDescent="0.2">
      <c r="A10" s="217"/>
      <c r="B10" s="218"/>
    </row>
    <row r="11" spans="1:3" ht="12.75" x14ac:dyDescent="0.2">
      <c r="A11" s="217"/>
      <c r="B11" s="218"/>
    </row>
    <row r="12" spans="1:3" ht="12.75" x14ac:dyDescent="0.2">
      <c r="A12" s="217"/>
      <c r="B12" s="218"/>
    </row>
    <row r="13" spans="1:3" ht="12.75" x14ac:dyDescent="0.2">
      <c r="A13" s="217"/>
      <c r="B13" s="218"/>
    </row>
    <row r="14" spans="1:3" x14ac:dyDescent="0.2">
      <c r="A14" s="216"/>
      <c r="B14" s="218"/>
    </row>
    <row r="15" spans="1:3" ht="12.75" x14ac:dyDescent="0.2">
      <c r="A15" s="217" t="s">
        <v>187</v>
      </c>
      <c r="B15" s="218" t="s">
        <v>185</v>
      </c>
    </row>
    <row r="16" spans="1:3" ht="12.75" x14ac:dyDescent="0.2">
      <c r="A16" s="217"/>
      <c r="B16" s="218"/>
    </row>
    <row r="17" spans="1:2" ht="12.75" x14ac:dyDescent="0.2">
      <c r="A17" s="217"/>
      <c r="B17" s="218"/>
    </row>
    <row r="18" spans="1:2" ht="12.75" x14ac:dyDescent="0.2">
      <c r="A18" s="217"/>
      <c r="B18" s="218"/>
    </row>
    <row r="19" spans="1:2" ht="12.75" x14ac:dyDescent="0.2">
      <c r="A19" s="217"/>
      <c r="B19" s="218"/>
    </row>
    <row r="20" spans="1:2" x14ac:dyDescent="0.2">
      <c r="A20" s="219"/>
      <c r="B20" s="218"/>
    </row>
    <row r="21" spans="1:2" ht="12.75" x14ac:dyDescent="0.2">
      <c r="A21" s="217" t="s">
        <v>91</v>
      </c>
      <c r="B21" s="218" t="s">
        <v>185</v>
      </c>
    </row>
    <row r="22" spans="1:2" ht="12.75" x14ac:dyDescent="0.2">
      <c r="A22" s="217"/>
      <c r="B22" s="218"/>
    </row>
    <row r="23" spans="1:2" ht="12.75" x14ac:dyDescent="0.2">
      <c r="A23" s="217"/>
      <c r="B23" s="218"/>
    </row>
    <row r="24" spans="1:2" ht="12.75" x14ac:dyDescent="0.2">
      <c r="A24" s="217"/>
      <c r="B24" s="218"/>
    </row>
    <row r="25" spans="1:2" ht="12.75" x14ac:dyDescent="0.2">
      <c r="A25" s="217"/>
      <c r="B25" s="218"/>
    </row>
    <row r="26" spans="1:2" ht="12" x14ac:dyDescent="0.2">
      <c r="A26" s="220"/>
      <c r="B26" s="215"/>
    </row>
    <row r="27" spans="1:2" ht="12.75" x14ac:dyDescent="0.2">
      <c r="A27" s="217" t="s">
        <v>188</v>
      </c>
      <c r="B27" s="218" t="s">
        <v>185</v>
      </c>
    </row>
    <row r="28" spans="1:2" x14ac:dyDescent="0.2">
      <c r="A28" s="221"/>
      <c r="B28" s="222"/>
    </row>
    <row r="29" spans="1:2" x14ac:dyDescent="0.2">
      <c r="A29" s="221"/>
      <c r="B29" s="223"/>
    </row>
    <row r="30" spans="1:2" x14ac:dyDescent="0.2">
      <c r="A30" s="221"/>
      <c r="B30" s="223"/>
    </row>
    <row r="31" spans="1:2" x14ac:dyDescent="0.2">
      <c r="A31" s="221"/>
      <c r="B31" s="223"/>
    </row>
    <row r="32" spans="1:2" ht="12" thickBot="1" x14ac:dyDescent="0.25">
      <c r="A32" s="224"/>
      <c r="B32" s="225"/>
    </row>
    <row r="34" spans="1:2" ht="28.5" customHeight="1" x14ac:dyDescent="0.2">
      <c r="A34" s="208" t="s">
        <v>60</v>
      </c>
      <c r="B34" s="208"/>
    </row>
  </sheetData>
  <sheetProtection formatCells="0" formatColumns="0" formatRows="0" insertRows="0" deleteRows="0" autoFilter="0"/>
  <mergeCells count="2">
    <mergeCell ref="A1:B1"/>
    <mergeCell ref="A34:B34"/>
  </mergeCells>
  <printOptions horizontalCentered="1"/>
  <pageMargins left="0.78740157480314965" right="0.59055118110236227" top="0.78740157480314965" bottom="0.78740157480314965" header="0.31496062992125984" footer="0.31496062992125984"/>
  <pageSetup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591B1-49EB-4F46-9785-30FC08EF982C}">
  <sheetPr>
    <pageSetUpPr fitToPage="1"/>
  </sheetPr>
  <dimension ref="A1:M282"/>
  <sheetViews>
    <sheetView showGridLines="0" topLeftCell="A205" zoomScale="80" zoomScaleNormal="80" workbookViewId="0">
      <selection activeCell="D31" sqref="D31"/>
    </sheetView>
  </sheetViews>
  <sheetFormatPr baseColWidth="10" defaultColWidth="12" defaultRowHeight="14.25" customHeight="1" x14ac:dyDescent="0.2"/>
  <cols>
    <col min="1" max="1" width="3.6640625" style="227" customWidth="1"/>
    <col min="2" max="2" width="3" style="227" customWidth="1"/>
    <col min="3" max="3" width="3" style="239" customWidth="1"/>
    <col min="4" max="4" width="4.33203125" style="239" customWidth="1"/>
    <col min="5" max="5" width="15.5" style="239" customWidth="1"/>
    <col min="6" max="6" width="5.83203125" style="239" customWidth="1"/>
    <col min="7" max="7" width="75.5" style="256" customWidth="1"/>
    <col min="8" max="9" width="23.1640625" style="256" customWidth="1"/>
    <col min="10" max="10" width="24.83203125" style="227" customWidth="1"/>
    <col min="11" max="11" width="2.83203125" style="227" customWidth="1"/>
    <col min="12" max="15" width="12" style="227"/>
    <col min="16" max="16" width="12" style="227" customWidth="1"/>
    <col min="17" max="16384" width="12" style="227"/>
  </cols>
  <sheetData>
    <row r="1" spans="1:11" ht="14.25" customHeight="1" x14ac:dyDescent="0.2">
      <c r="A1" s="226" t="s">
        <v>189</v>
      </c>
      <c r="B1" s="226"/>
      <c r="C1" s="226"/>
      <c r="D1" s="226"/>
      <c r="E1" s="226"/>
      <c r="F1" s="226"/>
      <c r="G1" s="226"/>
      <c r="H1" s="226"/>
      <c r="I1" s="226"/>
      <c r="J1" s="226"/>
    </row>
    <row r="2" spans="1:11" ht="14.25" customHeight="1" x14ac:dyDescent="0.2">
      <c r="A2" s="226" t="s">
        <v>190</v>
      </c>
      <c r="B2" s="226"/>
      <c r="C2" s="226"/>
      <c r="D2" s="226"/>
      <c r="E2" s="226"/>
      <c r="F2" s="226"/>
      <c r="G2" s="226"/>
      <c r="H2" s="226"/>
      <c r="I2" s="226"/>
      <c r="J2" s="226"/>
    </row>
    <row r="3" spans="1:11" ht="14.25" customHeight="1" x14ac:dyDescent="0.2">
      <c r="A3" s="226" t="s">
        <v>191</v>
      </c>
      <c r="B3" s="226"/>
      <c r="C3" s="226"/>
      <c r="D3" s="226"/>
      <c r="E3" s="226"/>
      <c r="F3" s="226"/>
      <c r="G3" s="226"/>
      <c r="H3" s="226"/>
      <c r="I3" s="226"/>
      <c r="J3" s="226"/>
    </row>
    <row r="4" spans="1:11" ht="14.25" customHeight="1" x14ac:dyDescent="0.2">
      <c r="A4" s="228" t="s">
        <v>192</v>
      </c>
      <c r="B4" s="228"/>
      <c r="C4" s="228"/>
      <c r="D4" s="228"/>
      <c r="E4" s="228"/>
      <c r="F4" s="228"/>
      <c r="G4" s="228"/>
      <c r="H4" s="228"/>
      <c r="I4" s="228"/>
      <c r="J4" s="228"/>
    </row>
    <row r="5" spans="1:11" ht="14.25" customHeight="1" x14ac:dyDescent="0.2">
      <c r="C5" s="229"/>
      <c r="D5" s="229"/>
      <c r="E5" s="229"/>
      <c r="F5" s="229"/>
      <c r="G5" s="229"/>
      <c r="H5" s="229"/>
      <c r="I5" s="229"/>
      <c r="J5" s="229"/>
    </row>
    <row r="6" spans="1:11" ht="14.25" customHeight="1" x14ac:dyDescent="0.2">
      <c r="A6" s="230" t="s">
        <v>193</v>
      </c>
      <c r="B6" s="231"/>
      <c r="C6" s="232"/>
      <c r="D6" s="232"/>
      <c r="E6" s="233"/>
      <c r="F6" s="233"/>
      <c r="G6" s="233"/>
      <c r="H6" s="233"/>
      <c r="I6" s="233"/>
      <c r="J6" s="231"/>
    </row>
    <row r="7" spans="1:11" ht="14.25" customHeight="1" x14ac:dyDescent="0.2">
      <c r="B7" s="234" t="s">
        <v>194</v>
      </c>
      <c r="C7" s="234"/>
      <c r="D7" s="234"/>
      <c r="E7" s="234"/>
      <c r="F7" s="234"/>
      <c r="G7" s="234"/>
      <c r="H7" s="234"/>
      <c r="I7" s="234"/>
      <c r="J7" s="234"/>
    </row>
    <row r="8" spans="1:11" ht="14.25" customHeight="1" x14ac:dyDescent="0.2">
      <c r="C8" s="235" t="s">
        <v>195</v>
      </c>
      <c r="D8" s="235"/>
      <c r="E8" s="235"/>
      <c r="F8" s="235"/>
      <c r="G8" s="235"/>
      <c r="H8" s="235"/>
      <c r="I8" s="235"/>
      <c r="J8" s="235"/>
    </row>
    <row r="9" spans="1:11" s="236" customFormat="1" ht="14.25" customHeight="1" x14ac:dyDescent="0.2">
      <c r="C9" s="236" t="s">
        <v>180</v>
      </c>
      <c r="D9" s="237" t="s">
        <v>196</v>
      </c>
      <c r="E9" s="237"/>
      <c r="F9" s="237"/>
      <c r="G9" s="237"/>
      <c r="H9" s="237"/>
      <c r="I9" s="237"/>
      <c r="J9" s="237"/>
    </row>
    <row r="10" spans="1:11" ht="14.25" customHeight="1" x14ac:dyDescent="0.2">
      <c r="A10" s="238">
        <v>1</v>
      </c>
      <c r="E10" s="240" t="s">
        <v>197</v>
      </c>
      <c r="F10" s="241" t="s">
        <v>198</v>
      </c>
      <c r="G10" s="241"/>
      <c r="H10" s="241"/>
      <c r="I10" s="242" t="s">
        <v>199</v>
      </c>
    </row>
    <row r="11" spans="1:11" ht="14.25" customHeight="1" x14ac:dyDescent="0.2">
      <c r="C11" s="227"/>
      <c r="D11" s="227"/>
      <c r="E11" s="243">
        <v>1111</v>
      </c>
      <c r="F11" s="244" t="s">
        <v>200</v>
      </c>
      <c r="G11" s="244"/>
      <c r="H11" s="244"/>
      <c r="I11" s="245">
        <v>0</v>
      </c>
      <c r="J11" s="236"/>
      <c r="K11" s="236"/>
    </row>
    <row r="12" spans="1:11" ht="14.25" customHeight="1" x14ac:dyDescent="0.2">
      <c r="C12" s="227"/>
      <c r="D12" s="227"/>
      <c r="E12" s="243">
        <v>1112</v>
      </c>
      <c r="F12" s="244" t="s">
        <v>201</v>
      </c>
      <c r="G12" s="244"/>
      <c r="H12" s="244"/>
      <c r="I12" s="245">
        <v>834569417.61000001</v>
      </c>
      <c r="J12" s="236"/>
      <c r="K12" s="236"/>
    </row>
    <row r="13" spans="1:11" ht="14.25" customHeight="1" x14ac:dyDescent="0.2">
      <c r="C13" s="227"/>
      <c r="D13" s="227"/>
      <c r="E13" s="243">
        <v>1113</v>
      </c>
      <c r="F13" s="244" t="s">
        <v>202</v>
      </c>
      <c r="G13" s="244"/>
      <c r="H13" s="244"/>
      <c r="I13" s="246">
        <v>0</v>
      </c>
      <c r="J13" s="247"/>
      <c r="K13" s="236"/>
    </row>
    <row r="14" spans="1:11" ht="14.25" customHeight="1" x14ac:dyDescent="0.2">
      <c r="C14" s="227"/>
      <c r="D14" s="227"/>
      <c r="E14" s="243">
        <v>1114</v>
      </c>
      <c r="F14" s="244" t="s">
        <v>203</v>
      </c>
      <c r="G14" s="244"/>
      <c r="H14" s="244"/>
      <c r="I14" s="246">
        <v>0</v>
      </c>
      <c r="J14" s="245"/>
      <c r="K14" s="236"/>
    </row>
    <row r="15" spans="1:11" ht="14.25" customHeight="1" x14ac:dyDescent="0.2">
      <c r="C15" s="227"/>
      <c r="D15" s="227"/>
      <c r="E15" s="243">
        <v>1116</v>
      </c>
      <c r="F15" s="244" t="s">
        <v>204</v>
      </c>
      <c r="G15" s="244"/>
      <c r="H15" s="244"/>
      <c r="I15" s="246">
        <v>0</v>
      </c>
      <c r="J15" s="236"/>
      <c r="K15" s="236"/>
    </row>
    <row r="16" spans="1:11" s="248" customFormat="1" ht="14.25" customHeight="1" thickBot="1" x14ac:dyDescent="0.25">
      <c r="C16" s="227"/>
      <c r="D16" s="227"/>
      <c r="E16" s="227"/>
      <c r="F16" s="249" t="s">
        <v>150</v>
      </c>
      <c r="G16" s="249"/>
      <c r="H16" s="249"/>
      <c r="I16" s="250">
        <f>SUM(I11:I15)</f>
        <v>834569417.61000001</v>
      </c>
      <c r="J16" s="251"/>
      <c r="K16" s="251"/>
    </row>
    <row r="17" spans="1:11" s="248" customFormat="1" ht="14.25" customHeight="1" thickTop="1" x14ac:dyDescent="0.2">
      <c r="C17" s="227"/>
      <c r="D17" s="227"/>
      <c r="E17" s="252"/>
      <c r="F17" s="253"/>
      <c r="G17" s="254"/>
      <c r="H17" s="255"/>
      <c r="I17" s="256"/>
      <c r="J17" s="251"/>
      <c r="K17" s="251"/>
    </row>
    <row r="18" spans="1:11" s="248" customFormat="1" ht="14.25" customHeight="1" x14ac:dyDescent="0.2">
      <c r="A18" s="257">
        <v>2</v>
      </c>
      <c r="D18" s="258" t="s">
        <v>205</v>
      </c>
      <c r="E18" s="258"/>
      <c r="F18" s="258"/>
      <c r="G18" s="258"/>
      <c r="H18" s="258"/>
      <c r="I18" s="258"/>
      <c r="J18" s="258"/>
    </row>
    <row r="19" spans="1:11" ht="14.25" customHeight="1" x14ac:dyDescent="0.2">
      <c r="C19" s="227"/>
      <c r="D19" s="227"/>
      <c r="E19" s="240" t="s">
        <v>197</v>
      </c>
      <c r="F19" s="241" t="s">
        <v>198</v>
      </c>
      <c r="G19" s="241"/>
      <c r="H19" s="241"/>
      <c r="I19" s="242" t="s">
        <v>199</v>
      </c>
    </row>
    <row r="20" spans="1:11" ht="14.25" customHeight="1" x14ac:dyDescent="0.2">
      <c r="C20" s="227"/>
      <c r="D20" s="227"/>
      <c r="E20" s="243">
        <v>1121</v>
      </c>
      <c r="F20" s="244" t="s">
        <v>206</v>
      </c>
      <c r="G20" s="244"/>
      <c r="H20" s="244"/>
      <c r="I20" s="246">
        <v>0</v>
      </c>
    </row>
    <row r="21" spans="1:11" ht="14.25" customHeight="1" x14ac:dyDescent="0.2">
      <c r="C21" s="227"/>
      <c r="D21" s="227"/>
      <c r="E21" s="243">
        <v>1122</v>
      </c>
      <c r="F21" s="244" t="s">
        <v>207</v>
      </c>
      <c r="G21" s="244"/>
      <c r="H21" s="244"/>
      <c r="I21" s="245">
        <v>91815559.159999996</v>
      </c>
    </row>
    <row r="22" spans="1:11" ht="14.25" customHeight="1" x14ac:dyDescent="0.2">
      <c r="C22" s="227"/>
      <c r="D22" s="227"/>
      <c r="E22" s="243">
        <v>1123</v>
      </c>
      <c r="F22" s="244" t="s">
        <v>208</v>
      </c>
      <c r="G22" s="244"/>
      <c r="H22" s="244"/>
      <c r="I22" s="245">
        <v>7190981.1799999997</v>
      </c>
    </row>
    <row r="23" spans="1:11" ht="14.25" customHeight="1" x14ac:dyDescent="0.2">
      <c r="C23" s="227"/>
      <c r="D23" s="227"/>
      <c r="E23" s="243">
        <v>1124</v>
      </c>
      <c r="F23" s="244" t="s">
        <v>209</v>
      </c>
      <c r="G23" s="244"/>
      <c r="H23" s="244"/>
      <c r="I23" s="246">
        <v>0</v>
      </c>
    </row>
    <row r="24" spans="1:11" ht="14.25" customHeight="1" x14ac:dyDescent="0.2">
      <c r="C24" s="227"/>
      <c r="D24" s="227"/>
      <c r="E24" s="243">
        <v>1126</v>
      </c>
      <c r="F24" s="244" t="s">
        <v>210</v>
      </c>
      <c r="G24" s="244"/>
      <c r="H24" s="244"/>
      <c r="I24" s="246">
        <v>0</v>
      </c>
    </row>
    <row r="25" spans="1:11" ht="14.25" customHeight="1" x14ac:dyDescent="0.2">
      <c r="C25" s="227"/>
      <c r="D25" s="227"/>
      <c r="E25" s="259">
        <v>1129</v>
      </c>
      <c r="F25" s="260" t="s">
        <v>211</v>
      </c>
      <c r="G25" s="260"/>
      <c r="H25" s="260"/>
      <c r="I25" s="245">
        <v>20400952</v>
      </c>
    </row>
    <row r="26" spans="1:11" ht="14.25" customHeight="1" x14ac:dyDescent="0.2">
      <c r="C26" s="227"/>
      <c r="D26" s="227"/>
      <c r="E26" s="243">
        <v>1131</v>
      </c>
      <c r="F26" s="244" t="s">
        <v>212</v>
      </c>
      <c r="G26" s="244"/>
      <c r="H26" s="244"/>
      <c r="I26" s="245">
        <v>819150.81</v>
      </c>
    </row>
    <row r="27" spans="1:11" ht="14.25" customHeight="1" x14ac:dyDescent="0.2">
      <c r="C27" s="227"/>
      <c r="D27" s="227"/>
      <c r="E27" s="243">
        <v>1134</v>
      </c>
      <c r="F27" s="244" t="s">
        <v>213</v>
      </c>
      <c r="G27" s="244"/>
      <c r="H27" s="244"/>
      <c r="I27" s="245">
        <v>86998750.120000005</v>
      </c>
    </row>
    <row r="28" spans="1:11" ht="14.25" customHeight="1" x14ac:dyDescent="0.2">
      <c r="C28" s="227"/>
      <c r="D28" s="227"/>
      <c r="E28" s="243">
        <v>1222</v>
      </c>
      <c r="F28" s="244" t="s">
        <v>214</v>
      </c>
      <c r="G28" s="244"/>
      <c r="H28" s="244"/>
      <c r="I28" s="246">
        <v>0</v>
      </c>
    </row>
    <row r="29" spans="1:11" ht="14.25" customHeight="1" x14ac:dyDescent="0.2">
      <c r="C29" s="227"/>
      <c r="D29" s="227"/>
      <c r="E29" s="243">
        <v>1224</v>
      </c>
      <c r="F29" s="244" t="s">
        <v>215</v>
      </c>
      <c r="G29" s="244"/>
      <c r="H29" s="244"/>
      <c r="I29" s="246">
        <v>0</v>
      </c>
    </row>
    <row r="30" spans="1:11" ht="14.25" customHeight="1" thickBot="1" x14ac:dyDescent="0.25">
      <c r="E30" s="261"/>
      <c r="F30" s="249" t="s">
        <v>150</v>
      </c>
      <c r="G30" s="249"/>
      <c r="H30" s="249"/>
      <c r="I30" s="250">
        <f>SUM(I20:I29)</f>
        <v>207225393.27000001</v>
      </c>
    </row>
    <row r="31" spans="1:11" ht="14.25" customHeight="1" thickTop="1" x14ac:dyDescent="0.2">
      <c r="E31" s="261"/>
      <c r="F31" s="253"/>
      <c r="G31" s="254"/>
    </row>
    <row r="32" spans="1:11" ht="14.25" customHeight="1" x14ac:dyDescent="0.2">
      <c r="A32" s="238">
        <v>3</v>
      </c>
      <c r="D32" s="258" t="s">
        <v>216</v>
      </c>
      <c r="E32" s="258"/>
      <c r="F32" s="258"/>
      <c r="G32" s="258"/>
      <c r="H32" s="258"/>
      <c r="I32" s="258"/>
      <c r="J32" s="258"/>
    </row>
    <row r="33" spans="1:10" s="236" customFormat="1" ht="14.25" customHeight="1" x14ac:dyDescent="0.2">
      <c r="C33" s="262"/>
      <c r="D33" s="227"/>
      <c r="E33" s="240" t="s">
        <v>197</v>
      </c>
      <c r="F33" s="241" t="s">
        <v>198</v>
      </c>
      <c r="G33" s="241"/>
      <c r="H33" s="241"/>
      <c r="I33" s="240" t="s">
        <v>199</v>
      </c>
      <c r="J33" s="256"/>
    </row>
    <row r="34" spans="1:10" s="236" customFormat="1" ht="14.25" customHeight="1" x14ac:dyDescent="0.2">
      <c r="C34" s="262"/>
      <c r="D34" s="263"/>
      <c r="E34" s="264">
        <v>1141</v>
      </c>
      <c r="F34" s="244" t="s">
        <v>217</v>
      </c>
      <c r="G34" s="244"/>
      <c r="H34" s="244"/>
      <c r="I34" s="245">
        <v>336683466.19999999</v>
      </c>
      <c r="J34" s="227"/>
    </row>
    <row r="35" spans="1:10" s="256" customFormat="1" ht="14.25" customHeight="1" thickBot="1" x14ac:dyDescent="0.25">
      <c r="C35" s="265"/>
      <c r="D35" s="263"/>
      <c r="E35" s="239"/>
      <c r="F35" s="249" t="s">
        <v>150</v>
      </c>
      <c r="G35" s="249"/>
      <c r="H35" s="249"/>
      <c r="I35" s="250">
        <f>+I34</f>
        <v>336683466.19999999</v>
      </c>
      <c r="J35" s="227"/>
    </row>
    <row r="36" spans="1:10" s="256" customFormat="1" ht="14.25" customHeight="1" thickTop="1" x14ac:dyDescent="0.2">
      <c r="C36" s="265"/>
      <c r="D36" s="263"/>
      <c r="E36" s="239"/>
      <c r="F36" s="266"/>
      <c r="G36" s="266"/>
      <c r="H36" s="266"/>
      <c r="I36" s="254"/>
      <c r="J36" s="227"/>
    </row>
    <row r="37" spans="1:10" s="256" customFormat="1" ht="14.25" customHeight="1" x14ac:dyDescent="0.2">
      <c r="C37" s="265"/>
      <c r="D37" s="258" t="s">
        <v>218</v>
      </c>
      <c r="E37" s="258"/>
      <c r="F37" s="258"/>
      <c r="G37" s="258"/>
      <c r="H37" s="258"/>
      <c r="I37" s="258"/>
      <c r="J37" s="258"/>
    </row>
    <row r="38" spans="1:10" s="256" customFormat="1" ht="14.25" customHeight="1" x14ac:dyDescent="0.2">
      <c r="C38" s="265"/>
      <c r="D38" s="227"/>
      <c r="E38" s="240" t="s">
        <v>197</v>
      </c>
      <c r="F38" s="241" t="s">
        <v>198</v>
      </c>
      <c r="G38" s="241"/>
      <c r="H38" s="241"/>
      <c r="I38" s="240" t="s">
        <v>199</v>
      </c>
    </row>
    <row r="39" spans="1:10" s="256" customFormat="1" ht="14.25" customHeight="1" x14ac:dyDescent="0.2">
      <c r="C39" s="265"/>
      <c r="D39" s="263"/>
      <c r="E39" s="264">
        <v>1191</v>
      </c>
      <c r="F39" s="244" t="s">
        <v>219</v>
      </c>
      <c r="G39" s="244"/>
      <c r="H39" s="244"/>
      <c r="I39" s="245">
        <v>9634000</v>
      </c>
      <c r="J39" s="227"/>
    </row>
    <row r="40" spans="1:10" s="256" customFormat="1" ht="14.25" customHeight="1" thickBot="1" x14ac:dyDescent="0.25">
      <c r="C40" s="265"/>
      <c r="D40" s="263"/>
      <c r="E40" s="239"/>
      <c r="F40" s="249" t="s">
        <v>150</v>
      </c>
      <c r="G40" s="249"/>
      <c r="H40" s="249"/>
      <c r="I40" s="250">
        <f>+I39</f>
        <v>9634000</v>
      </c>
      <c r="J40" s="227"/>
    </row>
    <row r="41" spans="1:10" s="256" customFormat="1" ht="14.25" customHeight="1" thickTop="1" x14ac:dyDescent="0.2">
      <c r="C41" s="265"/>
      <c r="D41" s="263"/>
      <c r="E41" s="239"/>
      <c r="F41" s="266"/>
      <c r="G41" s="266"/>
      <c r="H41" s="266"/>
      <c r="I41" s="254"/>
      <c r="J41" s="227"/>
    </row>
    <row r="42" spans="1:10" s="256" customFormat="1" ht="14.25" customHeight="1" x14ac:dyDescent="0.2">
      <c r="C42" s="265"/>
      <c r="D42" s="263"/>
      <c r="E42" s="239"/>
      <c r="F42" s="266"/>
      <c r="G42" s="266"/>
      <c r="H42" s="266"/>
      <c r="I42" s="254"/>
      <c r="J42" s="227"/>
    </row>
    <row r="43" spans="1:10" s="256" customFormat="1" ht="14.25" customHeight="1" x14ac:dyDescent="0.2">
      <c r="C43" s="265"/>
      <c r="D43" s="263"/>
      <c r="E43" s="239"/>
      <c r="F43" s="266"/>
      <c r="G43" s="266"/>
      <c r="H43" s="266"/>
      <c r="I43" s="254"/>
      <c r="J43" s="227"/>
    </row>
    <row r="44" spans="1:10" s="256" customFormat="1" ht="14.25" customHeight="1" x14ac:dyDescent="0.2">
      <c r="C44" s="265"/>
      <c r="D44" s="263"/>
      <c r="E44" s="239"/>
      <c r="F44" s="266"/>
      <c r="G44" s="266"/>
      <c r="H44" s="266"/>
      <c r="I44" s="254"/>
      <c r="J44" s="227"/>
    </row>
    <row r="45" spans="1:10" s="256" customFormat="1" ht="14.25" customHeight="1" x14ac:dyDescent="0.2">
      <c r="C45" s="265"/>
      <c r="D45" s="263"/>
      <c r="E45" s="239"/>
      <c r="F45" s="266"/>
      <c r="G45" s="266"/>
      <c r="H45" s="266"/>
      <c r="I45" s="254"/>
      <c r="J45" s="227"/>
    </row>
    <row r="46" spans="1:10" s="256" customFormat="1" ht="14.25" customHeight="1" x14ac:dyDescent="0.2">
      <c r="A46" s="267">
        <v>4</v>
      </c>
      <c r="D46" s="258" t="s">
        <v>220</v>
      </c>
      <c r="E46" s="258"/>
      <c r="F46" s="258"/>
      <c r="G46" s="258"/>
      <c r="H46" s="258"/>
      <c r="I46" s="258"/>
      <c r="J46" s="258"/>
    </row>
    <row r="47" spans="1:10" s="256" customFormat="1" ht="14.25" customHeight="1" x14ac:dyDescent="0.2">
      <c r="C47" s="227"/>
      <c r="D47" s="227"/>
      <c r="E47" s="240" t="s">
        <v>197</v>
      </c>
      <c r="F47" s="241" t="s">
        <v>198</v>
      </c>
      <c r="G47" s="241"/>
      <c r="H47" s="241"/>
      <c r="I47" s="240" t="s">
        <v>199</v>
      </c>
    </row>
    <row r="48" spans="1:10" ht="14.25" customHeight="1" x14ac:dyDescent="0.2">
      <c r="C48" s="263"/>
      <c r="D48" s="263"/>
      <c r="E48" s="243">
        <v>1212</v>
      </c>
      <c r="F48" s="244" t="s">
        <v>221</v>
      </c>
      <c r="G48" s="244"/>
      <c r="H48" s="244"/>
      <c r="I48" s="246">
        <v>0</v>
      </c>
    </row>
    <row r="49" spans="1:10" ht="14.25" customHeight="1" x14ac:dyDescent="0.2">
      <c r="C49" s="263"/>
      <c r="D49" s="263"/>
      <c r="E49" s="243">
        <v>1213</v>
      </c>
      <c r="F49" s="244" t="s">
        <v>222</v>
      </c>
      <c r="G49" s="244"/>
      <c r="H49" s="244"/>
      <c r="I49" s="246">
        <v>0</v>
      </c>
    </row>
    <row r="50" spans="1:10" ht="14.25" customHeight="1" x14ac:dyDescent="0.2">
      <c r="C50" s="263"/>
      <c r="D50" s="263"/>
      <c r="E50" s="243">
        <v>1214</v>
      </c>
      <c r="F50" s="244" t="s">
        <v>223</v>
      </c>
      <c r="G50" s="244"/>
      <c r="H50" s="244"/>
      <c r="I50" s="246">
        <v>0</v>
      </c>
    </row>
    <row r="51" spans="1:10" ht="14.25" customHeight="1" thickBot="1" x14ac:dyDescent="0.25">
      <c r="C51" s="263"/>
      <c r="D51" s="263"/>
      <c r="F51" s="249" t="s">
        <v>150</v>
      </c>
      <c r="G51" s="249"/>
      <c r="H51" s="249"/>
      <c r="I51" s="250">
        <v>0</v>
      </c>
    </row>
    <row r="52" spans="1:10" ht="14.25" customHeight="1" thickTop="1" x14ac:dyDescent="0.2">
      <c r="C52" s="263"/>
      <c r="D52" s="263"/>
      <c r="F52" s="253"/>
      <c r="G52" s="268"/>
      <c r="H52" s="268"/>
      <c r="I52" s="268"/>
    </row>
    <row r="53" spans="1:10" ht="14.25" customHeight="1" x14ac:dyDescent="0.2">
      <c r="A53" s="238">
        <v>5</v>
      </c>
      <c r="D53" s="258" t="s">
        <v>224</v>
      </c>
      <c r="E53" s="258"/>
      <c r="F53" s="258"/>
      <c r="G53" s="258"/>
      <c r="H53" s="258"/>
      <c r="I53" s="258"/>
      <c r="J53" s="258"/>
    </row>
    <row r="54" spans="1:10" ht="14.25" customHeight="1" x14ac:dyDescent="0.2">
      <c r="C54" s="269"/>
      <c r="D54" s="269"/>
      <c r="E54" s="240" t="s">
        <v>197</v>
      </c>
      <c r="F54" s="241" t="s">
        <v>198</v>
      </c>
      <c r="G54" s="241"/>
      <c r="H54" s="241"/>
      <c r="I54" s="240" t="s">
        <v>199</v>
      </c>
    </row>
    <row r="55" spans="1:10" ht="14.25" customHeight="1" x14ac:dyDescent="0.2">
      <c r="C55" s="263"/>
      <c r="D55" s="263"/>
      <c r="E55" s="243">
        <v>1230</v>
      </c>
      <c r="F55" s="244" t="s">
        <v>225</v>
      </c>
      <c r="G55" s="244"/>
      <c r="H55" s="244"/>
      <c r="I55" s="245">
        <v>5849176430.1499996</v>
      </c>
    </row>
    <row r="56" spans="1:10" ht="14.25" customHeight="1" x14ac:dyDescent="0.2">
      <c r="C56" s="263"/>
      <c r="D56" s="263"/>
      <c r="E56" s="243">
        <v>1240</v>
      </c>
      <c r="F56" s="244" t="s">
        <v>226</v>
      </c>
      <c r="G56" s="244"/>
      <c r="H56" s="244"/>
      <c r="I56" s="245">
        <v>4413189110.2000008</v>
      </c>
    </row>
    <row r="57" spans="1:10" ht="14.25" customHeight="1" x14ac:dyDescent="0.2">
      <c r="C57" s="269"/>
      <c r="D57" s="269"/>
      <c r="E57" s="243">
        <v>1251</v>
      </c>
      <c r="F57" s="244" t="s">
        <v>227</v>
      </c>
      <c r="G57" s="244"/>
      <c r="H57" s="244"/>
      <c r="I57" s="245">
        <v>0</v>
      </c>
    </row>
    <row r="58" spans="1:10" ht="14.25" customHeight="1" x14ac:dyDescent="0.2">
      <c r="C58" s="269"/>
      <c r="D58" s="269"/>
      <c r="E58" s="243">
        <v>1254</v>
      </c>
      <c r="F58" s="244" t="s">
        <v>228</v>
      </c>
      <c r="G58" s="244"/>
      <c r="H58" s="244"/>
      <c r="I58" s="245">
        <v>0</v>
      </c>
    </row>
    <row r="59" spans="1:10" ht="14.25" customHeight="1" x14ac:dyDescent="0.2">
      <c r="C59" s="263"/>
      <c r="D59" s="263"/>
      <c r="E59" s="243">
        <v>1261</v>
      </c>
      <c r="F59" s="244" t="s">
        <v>229</v>
      </c>
      <c r="G59" s="244"/>
      <c r="H59" s="244"/>
      <c r="I59" s="245">
        <v>0</v>
      </c>
    </row>
    <row r="60" spans="1:10" ht="14.25" customHeight="1" x14ac:dyDescent="0.2">
      <c r="C60" s="263"/>
      <c r="D60" s="263"/>
      <c r="E60" s="243">
        <v>1263</v>
      </c>
      <c r="F60" s="244" t="s">
        <v>230</v>
      </c>
      <c r="G60" s="244"/>
      <c r="H60" s="244"/>
      <c r="I60" s="245">
        <v>-3053023822.8000002</v>
      </c>
    </row>
    <row r="61" spans="1:10" ht="14.25" customHeight="1" x14ac:dyDescent="0.2">
      <c r="C61" s="263"/>
      <c r="D61" s="263"/>
      <c r="E61" s="243">
        <v>1265</v>
      </c>
      <c r="F61" s="244" t="s">
        <v>231</v>
      </c>
      <c r="G61" s="244"/>
      <c r="H61" s="244"/>
      <c r="I61" s="246">
        <v>0</v>
      </c>
    </row>
    <row r="62" spans="1:10" ht="14.25" customHeight="1" x14ac:dyDescent="0.2">
      <c r="C62" s="263"/>
      <c r="D62" s="263"/>
      <c r="E62" s="243">
        <v>1279</v>
      </c>
      <c r="F62" s="270" t="s">
        <v>232</v>
      </c>
      <c r="G62" s="270"/>
      <c r="H62" s="270"/>
      <c r="I62" s="246">
        <v>0</v>
      </c>
    </row>
    <row r="63" spans="1:10" ht="14.25" customHeight="1" thickBot="1" x14ac:dyDescent="0.25">
      <c r="C63" s="227"/>
      <c r="D63" s="227"/>
      <c r="F63" s="249" t="s">
        <v>150</v>
      </c>
      <c r="G63" s="249"/>
      <c r="H63" s="249"/>
      <c r="I63" s="250">
        <f>SUM(I55:I62)</f>
        <v>7209341717.5500002</v>
      </c>
    </row>
    <row r="64" spans="1:10" ht="14.25" customHeight="1" thickTop="1" x14ac:dyDescent="0.2">
      <c r="C64" s="227"/>
      <c r="D64" s="227"/>
      <c r="F64" s="253"/>
      <c r="G64" s="271"/>
      <c r="H64" s="271"/>
      <c r="I64" s="271"/>
      <c r="J64" s="272"/>
    </row>
    <row r="65" spans="1:10" ht="14.25" customHeight="1" x14ac:dyDescent="0.2">
      <c r="C65" s="235" t="s">
        <v>233</v>
      </c>
      <c r="D65" s="235"/>
      <c r="E65" s="235"/>
      <c r="F65" s="235"/>
      <c r="G65" s="235"/>
      <c r="H65" s="235"/>
      <c r="I65" s="235"/>
      <c r="J65" s="235"/>
    </row>
    <row r="66" spans="1:10" ht="14.25" customHeight="1" x14ac:dyDescent="0.2">
      <c r="A66" s="238">
        <v>6</v>
      </c>
      <c r="C66" s="227"/>
      <c r="D66" s="273" t="s">
        <v>234</v>
      </c>
      <c r="E66" s="273"/>
      <c r="F66" s="273"/>
      <c r="G66" s="273"/>
      <c r="H66" s="273"/>
      <c r="I66" s="273"/>
      <c r="J66" s="273"/>
    </row>
    <row r="67" spans="1:10" ht="14.25" customHeight="1" x14ac:dyDescent="0.2">
      <c r="E67" s="240" t="s">
        <v>197</v>
      </c>
      <c r="F67" s="241" t="s">
        <v>198</v>
      </c>
      <c r="G67" s="241"/>
      <c r="H67" s="274" t="s">
        <v>235</v>
      </c>
      <c r="I67" s="240" t="s">
        <v>199</v>
      </c>
    </row>
    <row r="68" spans="1:10" ht="14.25" customHeight="1" x14ac:dyDescent="0.2">
      <c r="C68" s="263"/>
      <c r="D68" s="263"/>
      <c r="E68" s="243">
        <v>2111</v>
      </c>
      <c r="F68" s="244" t="s">
        <v>236</v>
      </c>
      <c r="G68" s="244"/>
      <c r="H68" s="244"/>
      <c r="I68" s="245">
        <v>342204.99</v>
      </c>
    </row>
    <row r="69" spans="1:10" ht="14.25" customHeight="1" x14ac:dyDescent="0.2">
      <c r="C69" s="263"/>
      <c r="D69" s="263"/>
      <c r="E69" s="243">
        <v>2112</v>
      </c>
      <c r="F69" s="244" t="s">
        <v>237</v>
      </c>
      <c r="G69" s="244"/>
      <c r="H69" s="244"/>
      <c r="I69" s="245">
        <v>84527930.310000002</v>
      </c>
    </row>
    <row r="70" spans="1:10" ht="14.25" customHeight="1" x14ac:dyDescent="0.2">
      <c r="C70" s="263"/>
      <c r="D70" s="263"/>
      <c r="E70" s="243">
        <v>2113</v>
      </c>
      <c r="F70" s="244" t="s">
        <v>238</v>
      </c>
      <c r="G70" s="244"/>
      <c r="H70" s="244"/>
      <c r="I70" s="245">
        <v>115616.97</v>
      </c>
    </row>
    <row r="71" spans="1:10" ht="14.25" customHeight="1" x14ac:dyDescent="0.2">
      <c r="C71" s="263"/>
      <c r="D71" s="263"/>
      <c r="E71" s="243">
        <v>2114</v>
      </c>
      <c r="F71" s="244" t="s">
        <v>239</v>
      </c>
      <c r="G71" s="244"/>
      <c r="H71" s="244"/>
      <c r="I71" s="245">
        <v>17725857.920000002</v>
      </c>
    </row>
    <row r="72" spans="1:10" ht="14.25" customHeight="1" x14ac:dyDescent="0.2">
      <c r="C72" s="263"/>
      <c r="D72" s="263"/>
      <c r="E72" s="243">
        <v>2117</v>
      </c>
      <c r="F72" s="244" t="s">
        <v>240</v>
      </c>
      <c r="G72" s="244"/>
      <c r="H72" s="244"/>
      <c r="I72" s="245">
        <v>228791383.63999999</v>
      </c>
    </row>
    <row r="73" spans="1:10" ht="14.25" customHeight="1" x14ac:dyDescent="0.2">
      <c r="C73" s="263"/>
      <c r="D73" s="263"/>
      <c r="E73" s="243">
        <v>2119</v>
      </c>
      <c r="F73" s="244" t="s">
        <v>241</v>
      </c>
      <c r="G73" s="244"/>
      <c r="H73" s="244"/>
      <c r="I73" s="245">
        <v>168973539</v>
      </c>
    </row>
    <row r="74" spans="1:10" ht="14.25" customHeight="1" thickBot="1" x14ac:dyDescent="0.25">
      <c r="C74" s="263"/>
      <c r="D74" s="263"/>
      <c r="F74" s="249" t="s">
        <v>150</v>
      </c>
      <c r="G74" s="249"/>
      <c r="H74" s="249"/>
      <c r="I74" s="250">
        <f>SUM(I68:I73)</f>
        <v>500476532.82999998</v>
      </c>
    </row>
    <row r="75" spans="1:10" ht="14.25" customHeight="1" thickTop="1" x14ac:dyDescent="0.2">
      <c r="C75" s="263"/>
      <c r="D75" s="263"/>
      <c r="F75" s="266"/>
      <c r="G75" s="266"/>
      <c r="H75" s="266"/>
      <c r="I75" s="254"/>
    </row>
    <row r="76" spans="1:10" ht="14.25" customHeight="1" x14ac:dyDescent="0.2">
      <c r="C76" s="263"/>
      <c r="D76" s="258" t="s">
        <v>242</v>
      </c>
      <c r="E76" s="258"/>
      <c r="F76" s="258"/>
      <c r="G76" s="258"/>
      <c r="H76" s="258"/>
      <c r="I76" s="258"/>
      <c r="J76" s="258"/>
    </row>
    <row r="77" spans="1:10" ht="14.25" customHeight="1" x14ac:dyDescent="0.2">
      <c r="C77" s="263"/>
      <c r="D77" s="227"/>
      <c r="E77" s="240" t="s">
        <v>197</v>
      </c>
      <c r="F77" s="241" t="s">
        <v>198</v>
      </c>
      <c r="G77" s="241"/>
      <c r="H77" s="241"/>
      <c r="I77" s="240" t="s">
        <v>199</v>
      </c>
      <c r="J77" s="256"/>
    </row>
    <row r="78" spans="1:10" ht="14.25" customHeight="1" x14ac:dyDescent="0.2">
      <c r="C78" s="263"/>
      <c r="D78" s="263"/>
      <c r="E78" s="264">
        <v>2199</v>
      </c>
      <c r="F78" s="244" t="s">
        <v>243</v>
      </c>
      <c r="G78" s="244"/>
      <c r="H78" s="244"/>
      <c r="I78" s="245">
        <v>37019081.109999999</v>
      </c>
    </row>
    <row r="79" spans="1:10" ht="14.25" customHeight="1" thickBot="1" x14ac:dyDescent="0.25">
      <c r="C79" s="263"/>
      <c r="D79" s="263"/>
      <c r="F79" s="249" t="s">
        <v>150</v>
      </c>
      <c r="G79" s="249"/>
      <c r="H79" s="249"/>
      <c r="I79" s="250">
        <f>+I78</f>
        <v>37019081.109999999</v>
      </c>
    </row>
    <row r="80" spans="1:10" ht="14.25" customHeight="1" thickTop="1" x14ac:dyDescent="0.2">
      <c r="C80" s="263"/>
      <c r="D80" s="263"/>
      <c r="F80" s="266"/>
      <c r="G80" s="266"/>
      <c r="H80" s="266"/>
      <c r="I80" s="254"/>
    </row>
    <row r="81" spans="1:10" ht="14.25" customHeight="1" x14ac:dyDescent="0.2">
      <c r="C81" s="263"/>
      <c r="D81" s="263"/>
      <c r="F81" s="266"/>
      <c r="G81" s="266"/>
      <c r="H81" s="266"/>
      <c r="I81" s="254"/>
    </row>
    <row r="82" spans="1:10" ht="14.25" customHeight="1" x14ac:dyDescent="0.2">
      <c r="C82" s="263"/>
      <c r="D82" s="263"/>
      <c r="F82" s="266"/>
      <c r="G82" s="266"/>
      <c r="H82" s="266"/>
      <c r="I82" s="254"/>
    </row>
    <row r="83" spans="1:10" ht="14.25" customHeight="1" x14ac:dyDescent="0.2">
      <c r="C83" s="263"/>
      <c r="D83" s="263"/>
      <c r="F83" s="266"/>
      <c r="G83" s="266"/>
      <c r="H83" s="266"/>
      <c r="I83" s="254"/>
    </row>
    <row r="84" spans="1:10" ht="14.25" customHeight="1" x14ac:dyDescent="0.2">
      <c r="C84" s="263"/>
      <c r="D84" s="263"/>
      <c r="F84" s="266"/>
      <c r="G84" s="266"/>
      <c r="H84" s="266"/>
      <c r="I84" s="254"/>
    </row>
    <row r="85" spans="1:10" ht="14.25" customHeight="1" x14ac:dyDescent="0.2">
      <c r="C85" s="263"/>
      <c r="D85" s="263"/>
      <c r="F85" s="266"/>
      <c r="G85" s="266"/>
      <c r="H85" s="266"/>
      <c r="I85" s="254"/>
    </row>
    <row r="86" spans="1:10" ht="14.25" customHeight="1" x14ac:dyDescent="0.2">
      <c r="C86" s="263"/>
      <c r="D86" s="263"/>
      <c r="F86" s="266"/>
      <c r="G86" s="266"/>
      <c r="H86" s="266"/>
      <c r="I86" s="254"/>
    </row>
    <row r="87" spans="1:10" ht="14.25" customHeight="1" x14ac:dyDescent="0.2">
      <c r="C87" s="263"/>
      <c r="D87" s="263"/>
      <c r="F87" s="266"/>
      <c r="G87" s="266"/>
      <c r="H87" s="266"/>
      <c r="I87" s="254"/>
    </row>
    <row r="88" spans="1:10" ht="14.25" customHeight="1" x14ac:dyDescent="0.2">
      <c r="C88" s="263"/>
      <c r="D88" s="263"/>
      <c r="F88" s="253"/>
      <c r="G88" s="271"/>
    </row>
    <row r="89" spans="1:10" ht="14.25" customHeight="1" x14ac:dyDescent="0.2">
      <c r="B89" s="234" t="s">
        <v>244</v>
      </c>
      <c r="C89" s="234"/>
      <c r="D89" s="234"/>
      <c r="E89" s="234"/>
      <c r="F89" s="234"/>
      <c r="G89" s="234"/>
      <c r="H89" s="234"/>
      <c r="I89" s="234"/>
      <c r="J89" s="234"/>
    </row>
    <row r="90" spans="1:10" ht="14.25" customHeight="1" x14ac:dyDescent="0.2">
      <c r="C90" s="235" t="s">
        <v>245</v>
      </c>
      <c r="D90" s="235"/>
      <c r="E90" s="235"/>
      <c r="F90" s="235"/>
      <c r="G90" s="235"/>
      <c r="H90" s="235"/>
      <c r="I90" s="235"/>
      <c r="J90" s="235"/>
    </row>
    <row r="91" spans="1:10" ht="14.25" customHeight="1" x14ac:dyDescent="0.2">
      <c r="A91" s="238">
        <v>7</v>
      </c>
      <c r="C91" s="227"/>
      <c r="D91" s="273" t="s">
        <v>63</v>
      </c>
      <c r="E91" s="273"/>
      <c r="F91" s="273"/>
      <c r="G91" s="273"/>
      <c r="H91" s="273"/>
      <c r="I91" s="273"/>
      <c r="J91" s="273"/>
    </row>
    <row r="92" spans="1:10" ht="14.25" customHeight="1" x14ac:dyDescent="0.2">
      <c r="C92" s="263"/>
      <c r="D92" s="263"/>
      <c r="E92" s="240" t="s">
        <v>197</v>
      </c>
      <c r="F92" s="241" t="s">
        <v>198</v>
      </c>
      <c r="G92" s="241"/>
      <c r="H92" s="241"/>
      <c r="I92" s="274" t="s">
        <v>235</v>
      </c>
      <c r="J92" s="240" t="s">
        <v>199</v>
      </c>
    </row>
    <row r="93" spans="1:10" ht="14.25" customHeight="1" x14ac:dyDescent="0.2">
      <c r="C93" s="263"/>
      <c r="D93" s="263"/>
      <c r="E93" s="275">
        <v>4110</v>
      </c>
      <c r="F93" s="276" t="s">
        <v>64</v>
      </c>
      <c r="G93" s="276"/>
      <c r="H93" s="276"/>
      <c r="I93" s="277"/>
      <c r="J93" s="278">
        <v>0</v>
      </c>
    </row>
    <row r="94" spans="1:10" ht="14.25" customHeight="1" x14ac:dyDescent="0.2">
      <c r="C94" s="263"/>
      <c r="D94" s="263"/>
      <c r="E94" s="243">
        <v>4111</v>
      </c>
      <c r="F94" s="279" t="s">
        <v>246</v>
      </c>
      <c r="G94" s="279"/>
      <c r="H94" s="279"/>
      <c r="I94" s="280">
        <v>0</v>
      </c>
      <c r="J94" s="277"/>
    </row>
    <row r="95" spans="1:10" s="256" customFormat="1" ht="14.25" customHeight="1" x14ac:dyDescent="0.2">
      <c r="C95" s="263"/>
      <c r="D95" s="263"/>
      <c r="E95" s="243">
        <v>4112</v>
      </c>
      <c r="F95" s="279" t="s">
        <v>247</v>
      </c>
      <c r="G95" s="279"/>
      <c r="H95" s="279"/>
      <c r="I95" s="280">
        <v>0</v>
      </c>
      <c r="J95" s="277"/>
    </row>
    <row r="96" spans="1:10" s="256" customFormat="1" ht="14.25" customHeight="1" x14ac:dyDescent="0.2">
      <c r="C96" s="263"/>
      <c r="D96" s="263"/>
      <c r="E96" s="243">
        <v>4113</v>
      </c>
      <c r="F96" s="279" t="s">
        <v>248</v>
      </c>
      <c r="G96" s="279"/>
      <c r="H96" s="279"/>
      <c r="I96" s="280">
        <v>0</v>
      </c>
      <c r="J96" s="277"/>
    </row>
    <row r="97" spans="3:10" s="256" customFormat="1" ht="14.25" customHeight="1" x14ac:dyDescent="0.2">
      <c r="C97" s="263"/>
      <c r="D97" s="263"/>
      <c r="E97" s="243">
        <v>4115</v>
      </c>
      <c r="F97" s="279" t="s">
        <v>249</v>
      </c>
      <c r="G97" s="279"/>
      <c r="H97" s="279"/>
      <c r="I97" s="280">
        <v>0</v>
      </c>
      <c r="J97" s="277"/>
    </row>
    <row r="98" spans="3:10" s="256" customFormat="1" ht="14.25" customHeight="1" x14ac:dyDescent="0.2">
      <c r="C98" s="263"/>
      <c r="D98" s="263"/>
      <c r="E98" s="243">
        <v>4117</v>
      </c>
      <c r="F98" s="279" t="s">
        <v>250</v>
      </c>
      <c r="G98" s="279"/>
      <c r="H98" s="279"/>
      <c r="I98" s="280">
        <v>0</v>
      </c>
      <c r="J98" s="277"/>
    </row>
    <row r="99" spans="3:10" s="256" customFormat="1" ht="14.25" customHeight="1" x14ac:dyDescent="0.2">
      <c r="C99" s="263"/>
      <c r="D99" s="263"/>
      <c r="E99" s="275">
        <v>4140</v>
      </c>
      <c r="F99" s="276" t="s">
        <v>67</v>
      </c>
      <c r="G99" s="281"/>
      <c r="H99" s="281"/>
      <c r="J99" s="278">
        <v>0</v>
      </c>
    </row>
    <row r="100" spans="3:10" s="256" customFormat="1" ht="14.25" customHeight="1" x14ac:dyDescent="0.2">
      <c r="C100" s="263"/>
      <c r="D100" s="263"/>
      <c r="E100" s="243">
        <v>4141</v>
      </c>
      <c r="F100" s="279" t="s">
        <v>251</v>
      </c>
      <c r="G100" s="279"/>
      <c r="H100" s="279"/>
      <c r="I100" s="280">
        <v>0</v>
      </c>
      <c r="J100" s="277"/>
    </row>
    <row r="101" spans="3:10" s="256" customFormat="1" ht="14.25" customHeight="1" x14ac:dyDescent="0.2">
      <c r="C101" s="263"/>
      <c r="D101" s="263"/>
      <c r="E101" s="243">
        <v>4143</v>
      </c>
      <c r="F101" s="279" t="s">
        <v>252</v>
      </c>
      <c r="G101" s="279"/>
      <c r="H101" s="279"/>
      <c r="I101" s="280">
        <v>0</v>
      </c>
      <c r="J101" s="277"/>
    </row>
    <row r="102" spans="3:10" s="256" customFormat="1" ht="14.25" customHeight="1" x14ac:dyDescent="0.2">
      <c r="C102" s="263"/>
      <c r="D102" s="263"/>
      <c r="E102" s="243">
        <v>4144</v>
      </c>
      <c r="F102" s="279" t="s">
        <v>250</v>
      </c>
      <c r="G102" s="279"/>
      <c r="H102" s="279"/>
      <c r="I102" s="280">
        <v>0</v>
      </c>
      <c r="J102" s="277"/>
    </row>
    <row r="103" spans="3:10" s="256" customFormat="1" ht="14.25" customHeight="1" x14ac:dyDescent="0.2">
      <c r="C103" s="263"/>
      <c r="D103" s="263"/>
      <c r="E103" s="275">
        <v>4150</v>
      </c>
      <c r="F103" s="276" t="s">
        <v>68</v>
      </c>
      <c r="G103" s="281"/>
      <c r="H103" s="281"/>
      <c r="I103" s="280"/>
      <c r="J103" s="278">
        <v>0</v>
      </c>
    </row>
    <row r="104" spans="3:10" s="256" customFormat="1" ht="14.25" customHeight="1" x14ac:dyDescent="0.2">
      <c r="C104" s="263"/>
      <c r="D104" s="263"/>
      <c r="E104" s="282">
        <v>4151</v>
      </c>
      <c r="F104" s="279" t="s">
        <v>253</v>
      </c>
      <c r="G104" s="279"/>
      <c r="H104" s="279"/>
      <c r="I104" s="280">
        <v>0</v>
      </c>
      <c r="J104" s="278"/>
    </row>
    <row r="105" spans="3:10" s="256" customFormat="1" ht="14.25" customHeight="1" x14ac:dyDescent="0.2">
      <c r="C105" s="263"/>
      <c r="D105" s="263"/>
      <c r="E105" s="275">
        <v>4160</v>
      </c>
      <c r="F105" s="276" t="s">
        <v>69</v>
      </c>
      <c r="G105" s="281"/>
      <c r="H105" s="281"/>
      <c r="I105" s="280"/>
      <c r="J105" s="278">
        <v>0</v>
      </c>
    </row>
    <row r="106" spans="3:10" s="256" customFormat="1" ht="14.25" customHeight="1" x14ac:dyDescent="0.2">
      <c r="C106" s="263"/>
      <c r="D106" s="263"/>
      <c r="E106" s="243">
        <v>4162</v>
      </c>
      <c r="F106" s="279" t="s">
        <v>254</v>
      </c>
      <c r="G106" s="281"/>
      <c r="H106" s="281"/>
      <c r="I106" s="280">
        <v>0</v>
      </c>
      <c r="J106" s="277"/>
    </row>
    <row r="107" spans="3:10" s="256" customFormat="1" ht="14.25" customHeight="1" x14ac:dyDescent="0.2">
      <c r="C107" s="263"/>
      <c r="D107" s="263"/>
      <c r="E107" s="243">
        <v>4168</v>
      </c>
      <c r="F107" s="279" t="s">
        <v>250</v>
      </c>
      <c r="G107" s="281"/>
      <c r="H107" s="281"/>
      <c r="I107" s="280">
        <v>0</v>
      </c>
      <c r="J107" s="277"/>
    </row>
    <row r="108" spans="3:10" s="256" customFormat="1" ht="14.25" customHeight="1" x14ac:dyDescent="0.2">
      <c r="C108" s="263"/>
      <c r="D108" s="263"/>
      <c r="E108" s="243">
        <v>4169</v>
      </c>
      <c r="F108" s="279" t="s">
        <v>255</v>
      </c>
      <c r="G108" s="281"/>
      <c r="H108" s="281"/>
      <c r="I108" s="280">
        <v>0</v>
      </c>
      <c r="J108" s="277"/>
    </row>
    <row r="109" spans="3:10" s="256" customFormat="1" ht="14.25" customHeight="1" x14ac:dyDescent="0.2">
      <c r="C109" s="263"/>
      <c r="D109" s="263"/>
      <c r="E109" s="275">
        <v>4170</v>
      </c>
      <c r="F109" s="276" t="s">
        <v>256</v>
      </c>
      <c r="G109" s="281"/>
      <c r="H109" s="281"/>
      <c r="I109" s="280"/>
      <c r="J109" s="278">
        <f>I110</f>
        <v>-27206367.530000001</v>
      </c>
    </row>
    <row r="110" spans="3:10" s="256" customFormat="1" ht="14.25" customHeight="1" x14ac:dyDescent="0.2">
      <c r="C110" s="263"/>
      <c r="D110" s="263"/>
      <c r="E110" s="243">
        <v>4173</v>
      </c>
      <c r="F110" s="279" t="s">
        <v>257</v>
      </c>
      <c r="G110" s="281"/>
      <c r="H110" s="281"/>
      <c r="I110" s="245">
        <v>-27206367.530000001</v>
      </c>
      <c r="J110" s="277"/>
    </row>
    <row r="111" spans="3:10" s="256" customFormat="1" ht="14.25" customHeight="1" thickBot="1" x14ac:dyDescent="0.25">
      <c r="C111" s="263"/>
      <c r="D111" s="263"/>
      <c r="E111" s="239"/>
      <c r="F111" s="249" t="s">
        <v>150</v>
      </c>
      <c r="G111" s="249"/>
      <c r="H111" s="249"/>
      <c r="I111" s="245">
        <f>SUM(I94:I110)</f>
        <v>-27206367.530000001</v>
      </c>
      <c r="J111" s="283">
        <f>+J109</f>
        <v>-27206367.530000001</v>
      </c>
    </row>
    <row r="112" spans="3:10" s="256" customFormat="1" ht="6.75" customHeight="1" thickTop="1" x14ac:dyDescent="0.2">
      <c r="C112" s="263"/>
      <c r="D112" s="263"/>
      <c r="E112" s="239"/>
      <c r="F112" s="227"/>
      <c r="G112" s="284"/>
      <c r="H112" s="285"/>
      <c r="I112" s="286"/>
    </row>
    <row r="113" spans="1:10" ht="29.25" customHeight="1" x14ac:dyDescent="0.2">
      <c r="A113" s="238">
        <v>8</v>
      </c>
      <c r="C113" s="227"/>
      <c r="D113" s="287" t="s">
        <v>71</v>
      </c>
      <c r="E113" s="287"/>
      <c r="F113" s="287"/>
      <c r="G113" s="287"/>
      <c r="H113" s="287"/>
      <c r="I113" s="287"/>
      <c r="J113" s="287"/>
    </row>
    <row r="114" spans="1:10" ht="14.25" customHeight="1" x14ac:dyDescent="0.2">
      <c r="C114" s="263"/>
      <c r="D114" s="263"/>
      <c r="E114" s="240" t="s">
        <v>197</v>
      </c>
      <c r="F114" s="241" t="s">
        <v>198</v>
      </c>
      <c r="G114" s="241"/>
      <c r="H114" s="241"/>
      <c r="I114" s="274" t="s">
        <v>235</v>
      </c>
      <c r="J114" s="240" t="s">
        <v>199</v>
      </c>
    </row>
    <row r="115" spans="1:10" ht="33.75" customHeight="1" x14ac:dyDescent="0.2">
      <c r="C115" s="263"/>
      <c r="D115" s="263"/>
      <c r="E115" s="275">
        <v>4210</v>
      </c>
      <c r="F115" s="288" t="s">
        <v>72</v>
      </c>
      <c r="G115" s="288"/>
      <c r="H115" s="288"/>
      <c r="I115" s="280"/>
      <c r="J115" s="278">
        <f>SUM(I116:I119)</f>
        <v>-8525881139.2999992</v>
      </c>
    </row>
    <row r="116" spans="1:10" ht="14.25" customHeight="1" x14ac:dyDescent="0.2">
      <c r="C116" s="263"/>
      <c r="D116" s="263"/>
      <c r="E116" s="243">
        <v>4211</v>
      </c>
      <c r="F116" s="279" t="s">
        <v>97</v>
      </c>
      <c r="G116" s="281"/>
      <c r="H116" s="281"/>
      <c r="I116" s="280">
        <v>0</v>
      </c>
      <c r="J116" s="277"/>
    </row>
    <row r="117" spans="1:10" ht="14.25" customHeight="1" x14ac:dyDescent="0.2">
      <c r="C117" s="263"/>
      <c r="D117" s="263"/>
      <c r="E117" s="243">
        <v>4212</v>
      </c>
      <c r="F117" s="279" t="s">
        <v>46</v>
      </c>
      <c r="G117" s="281"/>
      <c r="H117" s="281"/>
      <c r="I117" s="245">
        <v>-4047207416.8600001</v>
      </c>
      <c r="J117" s="277"/>
    </row>
    <row r="118" spans="1:10" ht="14.25" customHeight="1" x14ac:dyDescent="0.2">
      <c r="C118" s="263"/>
      <c r="D118" s="263"/>
      <c r="E118" s="243">
        <v>4213</v>
      </c>
      <c r="F118" s="279" t="s">
        <v>98</v>
      </c>
      <c r="G118" s="281"/>
      <c r="H118" s="281"/>
      <c r="I118" s="245">
        <v>-4478673722.4399996</v>
      </c>
      <c r="J118" s="277"/>
    </row>
    <row r="119" spans="1:10" ht="14.25" customHeight="1" x14ac:dyDescent="0.2">
      <c r="C119" s="263"/>
      <c r="D119" s="263"/>
      <c r="E119" s="243">
        <v>4214</v>
      </c>
      <c r="F119" s="279" t="s">
        <v>258</v>
      </c>
      <c r="G119" s="281"/>
      <c r="H119" s="281"/>
      <c r="I119" s="280">
        <v>0</v>
      </c>
      <c r="J119" s="277"/>
    </row>
    <row r="120" spans="1:10" ht="14.25" customHeight="1" x14ac:dyDescent="0.2">
      <c r="C120" s="263"/>
      <c r="D120" s="263"/>
      <c r="E120" s="275">
        <v>4220</v>
      </c>
      <c r="F120" s="276" t="s">
        <v>259</v>
      </c>
      <c r="G120" s="281"/>
      <c r="H120" s="281"/>
      <c r="I120" s="280"/>
      <c r="J120" s="278">
        <f>I121</f>
        <v>-6392332660.71</v>
      </c>
    </row>
    <row r="121" spans="1:10" ht="14.25" customHeight="1" x14ac:dyDescent="0.2">
      <c r="E121" s="243">
        <v>4221</v>
      </c>
      <c r="F121" s="279" t="s">
        <v>260</v>
      </c>
      <c r="G121" s="281"/>
      <c r="H121" s="281"/>
      <c r="I121" s="245">
        <v>-6392332660.71</v>
      </c>
      <c r="J121" s="289"/>
    </row>
    <row r="122" spans="1:10" ht="14.25" customHeight="1" thickBot="1" x14ac:dyDescent="0.25">
      <c r="F122" s="249" t="s">
        <v>150</v>
      </c>
      <c r="G122" s="249"/>
      <c r="H122" s="249"/>
      <c r="I122" s="290"/>
      <c r="J122" s="283">
        <f>SUM(J114:J121)</f>
        <v>-14918213800.009998</v>
      </c>
    </row>
    <row r="123" spans="1:10" ht="14.25" customHeight="1" thickTop="1" x14ac:dyDescent="0.2">
      <c r="F123" s="266"/>
      <c r="G123" s="266"/>
      <c r="H123" s="266"/>
      <c r="I123" s="290"/>
      <c r="J123" s="291"/>
    </row>
    <row r="124" spans="1:10" ht="14.25" customHeight="1" x14ac:dyDescent="0.2">
      <c r="F124" s="266"/>
      <c r="G124" s="266"/>
      <c r="H124" s="266"/>
      <c r="I124" s="290"/>
      <c r="J124" s="291"/>
    </row>
    <row r="125" spans="1:10" ht="29.25" customHeight="1" x14ac:dyDescent="0.2">
      <c r="A125" s="238">
        <v>8</v>
      </c>
      <c r="C125" s="227"/>
      <c r="D125" s="287" t="s">
        <v>74</v>
      </c>
      <c r="E125" s="287"/>
      <c r="F125" s="287"/>
      <c r="G125" s="287"/>
      <c r="H125" s="287"/>
      <c r="I125" s="287"/>
      <c r="J125" s="287"/>
    </row>
    <row r="126" spans="1:10" ht="14.25" customHeight="1" x14ac:dyDescent="0.2">
      <c r="C126" s="263"/>
      <c r="D126" s="263"/>
      <c r="E126" s="240" t="s">
        <v>197</v>
      </c>
      <c r="F126" s="241" t="s">
        <v>198</v>
      </c>
      <c r="G126" s="241"/>
      <c r="H126" s="241"/>
      <c r="I126" s="274" t="s">
        <v>235</v>
      </c>
      <c r="J126" s="240" t="s">
        <v>199</v>
      </c>
    </row>
    <row r="127" spans="1:10" ht="12.75" x14ac:dyDescent="0.2">
      <c r="C127" s="263"/>
      <c r="D127" s="263"/>
      <c r="E127" s="275">
        <v>4390</v>
      </c>
      <c r="F127" s="288" t="s">
        <v>79</v>
      </c>
      <c r="G127" s="288"/>
      <c r="H127" s="288"/>
      <c r="I127" s="280"/>
      <c r="J127" s="278">
        <f>SUM(I128)</f>
        <v>0</v>
      </c>
    </row>
    <row r="128" spans="1:10" ht="14.25" customHeight="1" x14ac:dyDescent="0.2">
      <c r="C128" s="263"/>
      <c r="D128" s="263"/>
      <c r="E128" s="243">
        <v>4399</v>
      </c>
      <c r="F128" s="279" t="s">
        <v>79</v>
      </c>
      <c r="G128" s="281"/>
      <c r="H128" s="281"/>
      <c r="I128" s="280">
        <v>0</v>
      </c>
      <c r="J128" s="277"/>
    </row>
    <row r="129" spans="1:10" ht="14.25" customHeight="1" thickBot="1" x14ac:dyDescent="0.25">
      <c r="F129" s="249" t="s">
        <v>150</v>
      </c>
      <c r="G129" s="249"/>
      <c r="H129" s="249"/>
      <c r="I129" s="290"/>
      <c r="J129" s="283">
        <f>+J127</f>
        <v>0</v>
      </c>
    </row>
    <row r="130" spans="1:10" ht="14.25" customHeight="1" thickTop="1" x14ac:dyDescent="0.2"/>
    <row r="131" spans="1:10" ht="14.25" customHeight="1" x14ac:dyDescent="0.2">
      <c r="C131" s="235" t="s">
        <v>261</v>
      </c>
      <c r="D131" s="235"/>
      <c r="E131" s="235"/>
      <c r="F131" s="235"/>
      <c r="G131" s="235"/>
      <c r="H131" s="235"/>
      <c r="I131" s="235"/>
      <c r="J131" s="235"/>
    </row>
    <row r="132" spans="1:10" ht="14.25" customHeight="1" x14ac:dyDescent="0.2">
      <c r="A132" s="238">
        <v>9</v>
      </c>
      <c r="C132" s="227"/>
      <c r="D132" s="273" t="s">
        <v>262</v>
      </c>
      <c r="E132" s="273"/>
      <c r="F132" s="273"/>
      <c r="G132" s="273"/>
      <c r="H132" s="273"/>
      <c r="I132" s="273"/>
      <c r="J132" s="273"/>
    </row>
    <row r="133" spans="1:10" ht="14.25" customHeight="1" x14ac:dyDescent="0.2">
      <c r="C133" s="263"/>
      <c r="D133" s="263"/>
      <c r="E133" s="240" t="s">
        <v>197</v>
      </c>
      <c r="F133" s="241" t="s">
        <v>198</v>
      </c>
      <c r="G133" s="241"/>
      <c r="H133" s="241"/>
      <c r="I133" s="274" t="s">
        <v>235</v>
      </c>
      <c r="J133" s="240" t="s">
        <v>199</v>
      </c>
    </row>
    <row r="134" spans="1:10" ht="14.25" customHeight="1" x14ac:dyDescent="0.2">
      <c r="C134" s="263"/>
      <c r="D134" s="263"/>
      <c r="E134" s="275">
        <v>5100</v>
      </c>
      <c r="F134" s="276" t="s">
        <v>82</v>
      </c>
      <c r="G134" s="281"/>
      <c r="H134" s="281"/>
      <c r="I134" s="277"/>
      <c r="J134" s="278">
        <f>SUM(I135:I137)</f>
        <v>13760785920.609999</v>
      </c>
    </row>
    <row r="135" spans="1:10" ht="14.25" customHeight="1" x14ac:dyDescent="0.2">
      <c r="C135" s="263"/>
      <c r="D135" s="263"/>
      <c r="E135" s="243">
        <v>5110</v>
      </c>
      <c r="F135" s="279" t="s">
        <v>83</v>
      </c>
      <c r="G135" s="281"/>
      <c r="H135" s="281"/>
      <c r="I135" s="280">
        <v>8858574570.6399994</v>
      </c>
      <c r="J135" s="289"/>
    </row>
    <row r="136" spans="1:10" ht="14.25" customHeight="1" x14ac:dyDescent="0.2">
      <c r="C136" s="263"/>
      <c r="D136" s="263"/>
      <c r="E136" s="243">
        <v>5120</v>
      </c>
      <c r="F136" s="279" t="s">
        <v>84</v>
      </c>
      <c r="G136" s="281"/>
      <c r="H136" s="281"/>
      <c r="I136" s="280">
        <v>1737148794.23</v>
      </c>
      <c r="J136" s="289"/>
    </row>
    <row r="137" spans="1:10" ht="14.25" customHeight="1" x14ac:dyDescent="0.2">
      <c r="C137" s="263"/>
      <c r="D137" s="263"/>
      <c r="E137" s="243">
        <v>5130</v>
      </c>
      <c r="F137" s="279" t="s">
        <v>85</v>
      </c>
      <c r="G137" s="281"/>
      <c r="H137" s="281"/>
      <c r="I137" s="280">
        <v>3165062555.7400002</v>
      </c>
      <c r="J137" s="289"/>
    </row>
    <row r="138" spans="1:10" ht="14.25" customHeight="1" x14ac:dyDescent="0.2">
      <c r="C138" s="263"/>
      <c r="D138" s="263"/>
      <c r="E138" s="275">
        <v>5200</v>
      </c>
      <c r="F138" s="276" t="s">
        <v>263</v>
      </c>
      <c r="G138" s="281"/>
      <c r="H138" s="281"/>
      <c r="I138" s="280"/>
      <c r="J138" s="278">
        <f>SUM(I139:I143)</f>
        <v>1554000</v>
      </c>
    </row>
    <row r="139" spans="1:10" ht="14.25" customHeight="1" x14ac:dyDescent="0.2">
      <c r="C139" s="263"/>
      <c r="D139" s="263"/>
      <c r="E139" s="243">
        <v>5210</v>
      </c>
      <c r="F139" s="279" t="s">
        <v>87</v>
      </c>
      <c r="G139" s="281"/>
      <c r="H139" s="281"/>
      <c r="I139" s="280">
        <v>0</v>
      </c>
      <c r="J139" s="289"/>
    </row>
    <row r="140" spans="1:10" ht="14.25" customHeight="1" x14ac:dyDescent="0.2">
      <c r="C140" s="263"/>
      <c r="D140" s="263"/>
      <c r="E140" s="243">
        <v>5220</v>
      </c>
      <c r="F140" s="279" t="s">
        <v>88</v>
      </c>
      <c r="G140" s="281"/>
      <c r="H140" s="281"/>
      <c r="I140" s="280">
        <v>0</v>
      </c>
      <c r="J140" s="289"/>
    </row>
    <row r="141" spans="1:10" ht="14.25" customHeight="1" x14ac:dyDescent="0.2">
      <c r="C141" s="263"/>
      <c r="D141" s="263"/>
      <c r="E141" s="243">
        <v>5230</v>
      </c>
      <c r="F141" s="279" t="s">
        <v>89</v>
      </c>
      <c r="G141" s="281"/>
      <c r="H141" s="281"/>
      <c r="I141" s="280">
        <v>465000</v>
      </c>
      <c r="J141" s="289"/>
    </row>
    <row r="142" spans="1:10" ht="14.25" customHeight="1" x14ac:dyDescent="0.2">
      <c r="C142" s="263"/>
      <c r="D142" s="263"/>
      <c r="E142" s="243">
        <v>5240</v>
      </c>
      <c r="F142" s="279" t="s">
        <v>90</v>
      </c>
      <c r="G142" s="281"/>
      <c r="H142" s="281"/>
      <c r="I142" s="280">
        <v>1089000</v>
      </c>
      <c r="J142" s="289"/>
    </row>
    <row r="143" spans="1:10" s="256" customFormat="1" ht="14.25" customHeight="1" x14ac:dyDescent="0.2">
      <c r="C143" s="263"/>
      <c r="D143" s="263"/>
      <c r="E143" s="243">
        <v>5250</v>
      </c>
      <c r="F143" s="279" t="s">
        <v>91</v>
      </c>
      <c r="G143" s="281"/>
      <c r="H143" s="281"/>
      <c r="I143" s="280">
        <v>0</v>
      </c>
      <c r="J143" s="289"/>
    </row>
    <row r="144" spans="1:10" s="256" customFormat="1" ht="14.25" customHeight="1" x14ac:dyDescent="0.2">
      <c r="C144" s="263"/>
      <c r="D144" s="263"/>
      <c r="E144" s="275">
        <v>5300</v>
      </c>
      <c r="F144" s="276" t="s">
        <v>264</v>
      </c>
      <c r="G144" s="281"/>
      <c r="H144" s="281"/>
      <c r="I144" s="280"/>
      <c r="J144" s="278">
        <f>SUM(I145:I146)</f>
        <v>0</v>
      </c>
    </row>
    <row r="145" spans="1:10" s="256" customFormat="1" ht="14.25" customHeight="1" x14ac:dyDescent="0.2">
      <c r="C145" s="263"/>
      <c r="D145" s="263"/>
      <c r="E145" s="243">
        <v>5310</v>
      </c>
      <c r="F145" s="279" t="s">
        <v>97</v>
      </c>
      <c r="G145" s="281"/>
      <c r="H145" s="281"/>
      <c r="I145" s="280">
        <v>0</v>
      </c>
      <c r="J145" s="289"/>
    </row>
    <row r="146" spans="1:10" s="256" customFormat="1" ht="14.25" customHeight="1" x14ac:dyDescent="0.2">
      <c r="C146" s="263"/>
      <c r="D146" s="263"/>
      <c r="E146" s="243">
        <v>5320</v>
      </c>
      <c r="F146" s="279" t="s">
        <v>46</v>
      </c>
      <c r="G146" s="281"/>
      <c r="H146" s="281"/>
      <c r="I146" s="280">
        <v>0</v>
      </c>
      <c r="J146" s="289"/>
    </row>
    <row r="147" spans="1:10" s="256" customFormat="1" ht="14.25" customHeight="1" x14ac:dyDescent="0.2">
      <c r="C147" s="263"/>
      <c r="D147" s="263"/>
      <c r="E147" s="275">
        <v>5400</v>
      </c>
      <c r="F147" s="276" t="s">
        <v>265</v>
      </c>
      <c r="G147" s="281"/>
      <c r="H147" s="281"/>
      <c r="I147" s="280"/>
      <c r="J147" s="278">
        <f>SUM(I148:I149)</f>
        <v>0</v>
      </c>
    </row>
    <row r="148" spans="1:10" s="256" customFormat="1" ht="14.25" customHeight="1" x14ac:dyDescent="0.2">
      <c r="C148" s="263"/>
      <c r="D148" s="263"/>
      <c r="E148" s="243">
        <v>5410</v>
      </c>
      <c r="F148" s="279" t="s">
        <v>100</v>
      </c>
      <c r="G148" s="281"/>
      <c r="H148" s="281"/>
      <c r="I148" s="280">
        <v>0</v>
      </c>
      <c r="J148" s="289"/>
    </row>
    <row r="149" spans="1:10" ht="14.25" customHeight="1" x14ac:dyDescent="0.2">
      <c r="C149" s="263"/>
      <c r="D149" s="263"/>
      <c r="E149" s="243">
        <v>5430</v>
      </c>
      <c r="F149" s="279" t="s">
        <v>102</v>
      </c>
      <c r="G149" s="281"/>
      <c r="H149" s="281"/>
      <c r="I149" s="280">
        <v>0</v>
      </c>
      <c r="J149" s="289"/>
    </row>
    <row r="150" spans="1:10" s="256" customFormat="1" ht="14.25" customHeight="1" x14ac:dyDescent="0.2">
      <c r="C150" s="263"/>
      <c r="D150" s="263"/>
      <c r="E150" s="275">
        <v>5500</v>
      </c>
      <c r="F150" s="276" t="s">
        <v>266</v>
      </c>
      <c r="G150" s="281"/>
      <c r="H150" s="281"/>
      <c r="I150" s="292"/>
      <c r="J150" s="278">
        <f>SUM(I151:I153)</f>
        <v>1397481955.6800001</v>
      </c>
    </row>
    <row r="151" spans="1:10" s="256" customFormat="1" ht="14.25" customHeight="1" x14ac:dyDescent="0.2">
      <c r="C151" s="263"/>
      <c r="D151" s="263"/>
      <c r="E151" s="243">
        <v>5510</v>
      </c>
      <c r="F151" s="279" t="s">
        <v>106</v>
      </c>
      <c r="G151" s="281"/>
      <c r="H151" s="281"/>
      <c r="I151" s="280">
        <v>256817497.31999999</v>
      </c>
      <c r="J151" s="281"/>
    </row>
    <row r="152" spans="1:10" s="256" customFormat="1" ht="14.25" customHeight="1" x14ac:dyDescent="0.2">
      <c r="C152" s="263"/>
      <c r="D152" s="263"/>
      <c r="E152" s="243">
        <v>5530</v>
      </c>
      <c r="F152" s="279" t="s">
        <v>108</v>
      </c>
      <c r="G152" s="281"/>
      <c r="H152" s="281"/>
      <c r="I152" s="280">
        <v>1140664456.6500001</v>
      </c>
      <c r="J152" s="281"/>
    </row>
    <row r="153" spans="1:10" s="256" customFormat="1" ht="14.25" customHeight="1" x14ac:dyDescent="0.2">
      <c r="C153" s="263"/>
      <c r="D153" s="263"/>
      <c r="E153" s="243">
        <v>5590</v>
      </c>
      <c r="F153" s="279" t="s">
        <v>111</v>
      </c>
      <c r="G153" s="281"/>
      <c r="H153" s="281"/>
      <c r="I153" s="280">
        <v>1.71</v>
      </c>
      <c r="J153" s="278"/>
    </row>
    <row r="154" spans="1:10" s="256" customFormat="1" ht="14.25" customHeight="1" thickBot="1" x14ac:dyDescent="0.25">
      <c r="C154" s="263"/>
      <c r="D154" s="263"/>
      <c r="E154" s="239"/>
      <c r="F154" s="249" t="s">
        <v>150</v>
      </c>
      <c r="G154" s="249"/>
      <c r="H154" s="249"/>
      <c r="I154" s="290"/>
      <c r="J154" s="283">
        <f>SUM(J134:J153)</f>
        <v>15159821876.289999</v>
      </c>
    </row>
    <row r="155" spans="1:10" s="256" customFormat="1" ht="14.25" customHeight="1" thickTop="1" x14ac:dyDescent="0.2">
      <c r="C155" s="263"/>
      <c r="D155" s="263"/>
      <c r="E155" s="239"/>
      <c r="F155" s="266"/>
      <c r="G155" s="266"/>
      <c r="H155" s="266"/>
      <c r="I155" s="290"/>
      <c r="J155" s="291"/>
    </row>
    <row r="156" spans="1:10" ht="14.25" customHeight="1" x14ac:dyDescent="0.2">
      <c r="B156" s="234" t="s">
        <v>267</v>
      </c>
      <c r="C156" s="234"/>
      <c r="D156" s="234"/>
      <c r="E156" s="234"/>
      <c r="F156" s="234"/>
      <c r="G156" s="234"/>
      <c r="H156" s="234"/>
      <c r="I156" s="234"/>
      <c r="J156" s="234"/>
    </row>
    <row r="157" spans="1:10" ht="14.25" customHeight="1" x14ac:dyDescent="0.2">
      <c r="A157" s="238">
        <v>10</v>
      </c>
      <c r="C157" s="227"/>
      <c r="D157" s="273" t="s">
        <v>45</v>
      </c>
      <c r="E157" s="273"/>
      <c r="F157" s="273"/>
      <c r="G157" s="273"/>
      <c r="H157" s="273"/>
      <c r="I157" s="273"/>
      <c r="J157" s="273"/>
    </row>
    <row r="158" spans="1:10" ht="14.25" customHeight="1" x14ac:dyDescent="0.2">
      <c r="C158" s="263"/>
      <c r="D158" s="263"/>
      <c r="E158" s="240" t="s">
        <v>197</v>
      </c>
      <c r="F158" s="241" t="s">
        <v>198</v>
      </c>
      <c r="G158" s="241"/>
      <c r="H158" s="241"/>
      <c r="I158" s="240" t="s">
        <v>199</v>
      </c>
    </row>
    <row r="159" spans="1:10" ht="14.25" customHeight="1" x14ac:dyDescent="0.2">
      <c r="C159" s="263"/>
      <c r="D159" s="263"/>
      <c r="E159" s="243">
        <v>3110</v>
      </c>
      <c r="F159" s="279" t="s">
        <v>46</v>
      </c>
      <c r="G159" s="281"/>
      <c r="H159" s="281"/>
      <c r="I159" s="280">
        <v>-7927409200.3000002</v>
      </c>
    </row>
    <row r="160" spans="1:10" ht="14.25" customHeight="1" x14ac:dyDescent="0.2">
      <c r="C160" s="263"/>
      <c r="D160" s="263"/>
      <c r="E160" s="243">
        <v>3120</v>
      </c>
      <c r="F160" s="279" t="s">
        <v>47</v>
      </c>
      <c r="G160" s="281"/>
      <c r="H160" s="281"/>
      <c r="I160" s="293">
        <v>-35221335.789999999</v>
      </c>
    </row>
    <row r="161" spans="1:13" ht="14.25" customHeight="1" x14ac:dyDescent="0.2">
      <c r="C161" s="263"/>
      <c r="D161" s="263"/>
      <c r="E161" s="243">
        <v>3130</v>
      </c>
      <c r="F161" s="279" t="s">
        <v>268</v>
      </c>
      <c r="G161" s="281"/>
      <c r="H161" s="281"/>
      <c r="I161" s="293">
        <v>-9109600.0999999996</v>
      </c>
    </row>
    <row r="162" spans="1:13" ht="14.25" customHeight="1" x14ac:dyDescent="0.2">
      <c r="C162" s="263"/>
      <c r="D162" s="263"/>
      <c r="E162" s="243">
        <v>3210</v>
      </c>
      <c r="F162" s="279" t="s">
        <v>269</v>
      </c>
      <c r="G162" s="281"/>
      <c r="H162" s="294"/>
      <c r="I162" s="280">
        <v>214401708.75</v>
      </c>
    </row>
    <row r="163" spans="1:13" ht="14.25" customHeight="1" x14ac:dyDescent="0.2">
      <c r="C163" s="263"/>
      <c r="D163" s="263"/>
      <c r="E163" s="243">
        <v>3220</v>
      </c>
      <c r="F163" s="279" t="s">
        <v>51</v>
      </c>
      <c r="G163" s="281"/>
      <c r="H163" s="294"/>
      <c r="I163" s="280">
        <v>-302619953.04000002</v>
      </c>
    </row>
    <row r="164" spans="1:13" ht="14.25" customHeight="1" x14ac:dyDescent="0.2">
      <c r="C164" s="263"/>
      <c r="D164" s="263"/>
      <c r="E164" s="243">
        <v>3230</v>
      </c>
      <c r="F164" s="279" t="s">
        <v>52</v>
      </c>
      <c r="G164" s="281"/>
      <c r="H164" s="294"/>
      <c r="I164" s="280"/>
    </row>
    <row r="165" spans="1:13" ht="14.25" customHeight="1" thickBot="1" x14ac:dyDescent="0.25">
      <c r="C165" s="263"/>
      <c r="D165" s="263"/>
      <c r="F165" s="249" t="s">
        <v>150</v>
      </c>
      <c r="G165" s="249"/>
      <c r="H165" s="249"/>
      <c r="I165" s="283">
        <f>SUM(I159:I164)</f>
        <v>-8059958380.4800005</v>
      </c>
      <c r="J165" s="295"/>
    </row>
    <row r="166" spans="1:13" s="236" customFormat="1" ht="14.25" customHeight="1" thickTop="1" x14ac:dyDescent="0.2">
      <c r="C166" s="296"/>
      <c r="D166" s="296"/>
      <c r="E166" s="297"/>
      <c r="F166" s="253"/>
      <c r="G166" s="271"/>
      <c r="H166" s="271"/>
      <c r="I166" s="271"/>
    </row>
    <row r="167" spans="1:13" ht="14.25" customHeight="1" x14ac:dyDescent="0.2">
      <c r="B167" s="234" t="s">
        <v>270</v>
      </c>
      <c r="C167" s="234"/>
      <c r="D167" s="234"/>
      <c r="E167" s="234"/>
      <c r="F167" s="234"/>
      <c r="G167" s="234"/>
      <c r="H167" s="234"/>
      <c r="I167" s="234"/>
      <c r="J167" s="234"/>
    </row>
    <row r="168" spans="1:13" ht="14.25" customHeight="1" x14ac:dyDescent="0.2">
      <c r="A168" s="238">
        <v>11</v>
      </c>
      <c r="D168" s="273" t="s">
        <v>271</v>
      </c>
      <c r="E168" s="273"/>
      <c r="F168" s="273"/>
      <c r="G168" s="273"/>
      <c r="H168" s="273"/>
      <c r="I168" s="273"/>
      <c r="J168" s="273"/>
    </row>
    <row r="169" spans="1:13" ht="28.5" customHeight="1" x14ac:dyDescent="0.2">
      <c r="C169" s="298"/>
      <c r="D169" s="298"/>
      <c r="E169" s="240" t="s">
        <v>197</v>
      </c>
      <c r="F169" s="241" t="s">
        <v>198</v>
      </c>
      <c r="G169" s="241"/>
      <c r="H169" s="240" t="s">
        <v>272</v>
      </c>
      <c r="I169" s="240" t="s">
        <v>273</v>
      </c>
      <c r="J169" s="240" t="s">
        <v>274</v>
      </c>
    </row>
    <row r="170" spans="1:13" ht="14.25" customHeight="1" x14ac:dyDescent="0.2">
      <c r="C170" s="263"/>
      <c r="D170" s="263"/>
      <c r="E170" s="299">
        <v>1111</v>
      </c>
      <c r="F170" s="279" t="s">
        <v>200</v>
      </c>
      <c r="G170" s="281"/>
      <c r="H170" s="280">
        <v>0</v>
      </c>
      <c r="I170" s="280">
        <v>0</v>
      </c>
      <c r="J170" s="292">
        <f>+H170-I170</f>
        <v>0</v>
      </c>
    </row>
    <row r="171" spans="1:13" ht="14.25" customHeight="1" x14ac:dyDescent="0.2">
      <c r="C171" s="263"/>
      <c r="D171" s="263"/>
      <c r="E171" s="299">
        <v>1112</v>
      </c>
      <c r="F171" s="279" t="s">
        <v>201</v>
      </c>
      <c r="G171" s="281"/>
      <c r="H171" s="280">
        <v>1609806269.0699999</v>
      </c>
      <c r="I171" s="280">
        <v>834569417.61000001</v>
      </c>
      <c r="J171" s="292">
        <f>+H171-I171</f>
        <v>775236851.45999992</v>
      </c>
    </row>
    <row r="172" spans="1:13" ht="14.25" customHeight="1" x14ac:dyDescent="0.2">
      <c r="C172" s="263"/>
      <c r="D172" s="263"/>
      <c r="E172" s="299">
        <v>1113</v>
      </c>
      <c r="F172" s="279" t="s">
        <v>275</v>
      </c>
      <c r="G172" s="281"/>
      <c r="H172" s="280">
        <v>0</v>
      </c>
      <c r="I172" s="280">
        <v>0</v>
      </c>
      <c r="J172" s="292">
        <f>+H172-I172</f>
        <v>0</v>
      </c>
    </row>
    <row r="173" spans="1:13" ht="14.25" customHeight="1" x14ac:dyDescent="0.2">
      <c r="C173" s="263"/>
      <c r="D173" s="263"/>
      <c r="E173" s="299">
        <v>1114</v>
      </c>
      <c r="F173" s="279" t="s">
        <v>276</v>
      </c>
      <c r="G173" s="281"/>
      <c r="H173" s="280">
        <v>0</v>
      </c>
      <c r="I173" s="280">
        <v>0</v>
      </c>
      <c r="J173" s="292">
        <f>+H173-I173</f>
        <v>0</v>
      </c>
    </row>
    <row r="174" spans="1:13" ht="14.25" customHeight="1" x14ac:dyDescent="0.2">
      <c r="C174" s="263"/>
      <c r="D174" s="263"/>
      <c r="E174" s="299">
        <v>1116</v>
      </c>
      <c r="F174" s="279" t="s">
        <v>277</v>
      </c>
      <c r="G174" s="281"/>
      <c r="H174" s="280">
        <v>0</v>
      </c>
      <c r="I174" s="280">
        <v>0</v>
      </c>
      <c r="J174" s="292">
        <f>+H174-I174</f>
        <v>0</v>
      </c>
    </row>
    <row r="175" spans="1:13" ht="14.25" customHeight="1" thickBot="1" x14ac:dyDescent="0.25">
      <c r="C175" s="263"/>
      <c r="D175" s="263"/>
      <c r="F175" s="300" t="s">
        <v>278</v>
      </c>
      <c r="G175" s="300"/>
      <c r="H175" s="283">
        <f>SUM(H170:H174)</f>
        <v>1609806269.0699999</v>
      </c>
      <c r="I175" s="283">
        <f>SUM(I170:I174)</f>
        <v>834569417.61000001</v>
      </c>
      <c r="J175" s="283">
        <f>SUM(J170:J174)</f>
        <v>775236851.45999992</v>
      </c>
    </row>
    <row r="176" spans="1:13" ht="14.25" customHeight="1" thickTop="1" x14ac:dyDescent="0.2">
      <c r="L176" s="236"/>
      <c r="M176" s="236"/>
    </row>
    <row r="177" spans="1:13" ht="14.25" customHeight="1" x14ac:dyDescent="0.2">
      <c r="A177" s="238">
        <v>12</v>
      </c>
      <c r="D177" s="273" t="s">
        <v>279</v>
      </c>
      <c r="E177" s="273"/>
      <c r="F177" s="273"/>
      <c r="G177" s="273"/>
      <c r="H177" s="273"/>
      <c r="I177" s="273"/>
      <c r="J177" s="273"/>
      <c r="L177" s="236"/>
      <c r="M177" s="236"/>
    </row>
    <row r="178" spans="1:13" ht="14.25" customHeight="1" x14ac:dyDescent="0.2">
      <c r="C178" s="298"/>
      <c r="D178" s="298"/>
      <c r="E178" s="240" t="s">
        <v>197</v>
      </c>
      <c r="F178" s="241" t="s">
        <v>198</v>
      </c>
      <c r="G178" s="241"/>
      <c r="H178" s="241"/>
      <c r="I178" s="274" t="s">
        <v>235</v>
      </c>
      <c r="J178" s="240" t="s">
        <v>199</v>
      </c>
      <c r="L178" s="236"/>
      <c r="M178" s="236"/>
    </row>
    <row r="179" spans="1:13" s="265" customFormat="1" ht="14.25" customHeight="1" x14ac:dyDescent="0.2">
      <c r="C179" s="263"/>
      <c r="D179" s="263"/>
      <c r="E179" s="275">
        <v>1230</v>
      </c>
      <c r="F179" s="301" t="s">
        <v>28</v>
      </c>
      <c r="G179" s="276"/>
      <c r="H179" s="276"/>
      <c r="I179" s="302"/>
      <c r="J179" s="278">
        <f>SUM(I180:I183)</f>
        <v>97962384.620000005</v>
      </c>
      <c r="L179" s="303"/>
      <c r="M179" s="303"/>
    </row>
    <row r="180" spans="1:13" ht="14.25" customHeight="1" x14ac:dyDescent="0.2">
      <c r="C180" s="263"/>
      <c r="D180" s="263"/>
      <c r="E180" s="243">
        <v>1231</v>
      </c>
      <c r="F180" s="270" t="s">
        <v>280</v>
      </c>
      <c r="G180" s="281"/>
      <c r="H180" s="281"/>
      <c r="I180" s="280">
        <v>0</v>
      </c>
      <c r="J180" s="304"/>
      <c r="L180" s="236"/>
      <c r="M180" s="236"/>
    </row>
    <row r="181" spans="1:13" ht="14.25" customHeight="1" x14ac:dyDescent="0.2">
      <c r="C181" s="263"/>
      <c r="D181" s="263"/>
      <c r="E181" s="243">
        <v>1233</v>
      </c>
      <c r="F181" s="270" t="s">
        <v>281</v>
      </c>
      <c r="G181" s="281"/>
      <c r="H181" s="281"/>
      <c r="I181" s="280">
        <v>0</v>
      </c>
      <c r="J181" s="304"/>
      <c r="L181" s="236"/>
      <c r="M181" s="236"/>
    </row>
    <row r="182" spans="1:13" ht="14.25" customHeight="1" x14ac:dyDescent="0.2">
      <c r="C182" s="263"/>
      <c r="D182" s="263"/>
      <c r="E182" s="243">
        <v>1235</v>
      </c>
      <c r="F182" s="270" t="s">
        <v>282</v>
      </c>
      <c r="G182" s="281"/>
      <c r="H182" s="281"/>
      <c r="I182" s="280">
        <v>0</v>
      </c>
      <c r="J182" s="304"/>
      <c r="L182" s="236"/>
      <c r="M182" s="236"/>
    </row>
    <row r="183" spans="1:13" ht="14.25" customHeight="1" x14ac:dyDescent="0.2">
      <c r="C183" s="263"/>
      <c r="D183" s="263"/>
      <c r="E183" s="243">
        <v>1236</v>
      </c>
      <c r="F183" s="270" t="s">
        <v>283</v>
      </c>
      <c r="G183" s="281"/>
      <c r="H183" s="281"/>
      <c r="I183" s="280">
        <v>97962384.620000005</v>
      </c>
      <c r="J183" s="304"/>
      <c r="L183" s="236"/>
      <c r="M183" s="236"/>
    </row>
    <row r="184" spans="1:13" s="265" customFormat="1" ht="14.25" customHeight="1" x14ac:dyDescent="0.2">
      <c r="C184" s="263"/>
      <c r="D184" s="263"/>
      <c r="E184" s="275">
        <v>1240</v>
      </c>
      <c r="F184" s="301" t="s">
        <v>30</v>
      </c>
      <c r="G184" s="276"/>
      <c r="H184" s="276"/>
      <c r="I184" s="280"/>
      <c r="J184" s="278">
        <f>SUM(I185:I191)</f>
        <v>82384615.589999989</v>
      </c>
      <c r="L184" s="303"/>
      <c r="M184" s="303"/>
    </row>
    <row r="185" spans="1:13" ht="14.25" customHeight="1" x14ac:dyDescent="0.2">
      <c r="C185" s="263"/>
      <c r="D185" s="263"/>
      <c r="E185" s="243">
        <v>1241</v>
      </c>
      <c r="F185" s="270" t="s">
        <v>284</v>
      </c>
      <c r="G185" s="281"/>
      <c r="H185" s="281"/>
      <c r="I185" s="280">
        <v>9069939.7699999996</v>
      </c>
      <c r="J185" s="304"/>
      <c r="L185" s="236"/>
      <c r="M185" s="236"/>
    </row>
    <row r="186" spans="1:13" ht="14.25" customHeight="1" x14ac:dyDescent="0.2">
      <c r="C186" s="263"/>
      <c r="D186" s="263"/>
      <c r="E186" s="243">
        <v>1242</v>
      </c>
      <c r="F186" s="270" t="s">
        <v>285</v>
      </c>
      <c r="G186" s="281"/>
      <c r="H186" s="281"/>
      <c r="I186" s="280">
        <v>439672.52</v>
      </c>
      <c r="J186" s="304"/>
      <c r="L186" s="236"/>
      <c r="M186" s="236"/>
    </row>
    <row r="187" spans="1:13" ht="14.25" customHeight="1" x14ac:dyDescent="0.2">
      <c r="C187" s="263"/>
      <c r="D187" s="263"/>
      <c r="E187" s="243">
        <v>1243</v>
      </c>
      <c r="F187" s="270" t="s">
        <v>286</v>
      </c>
      <c r="G187" s="281"/>
      <c r="H187" s="281"/>
      <c r="I187" s="280">
        <v>69189968.129999995</v>
      </c>
      <c r="J187" s="304"/>
      <c r="L187" s="236"/>
      <c r="M187" s="236"/>
    </row>
    <row r="188" spans="1:13" ht="14.25" customHeight="1" x14ac:dyDescent="0.2">
      <c r="C188" s="263"/>
      <c r="D188" s="263"/>
      <c r="E188" s="243">
        <v>1244</v>
      </c>
      <c r="F188" s="270" t="s">
        <v>287</v>
      </c>
      <c r="G188" s="281"/>
      <c r="H188" s="281"/>
      <c r="I188" s="280">
        <v>315109</v>
      </c>
      <c r="J188" s="304"/>
      <c r="L188" s="236"/>
      <c r="M188" s="236"/>
    </row>
    <row r="189" spans="1:13" ht="14.25" customHeight="1" x14ac:dyDescent="0.2">
      <c r="C189" s="263"/>
      <c r="D189" s="263"/>
      <c r="E189" s="243">
        <v>1245</v>
      </c>
      <c r="F189" s="270" t="s">
        <v>288</v>
      </c>
      <c r="G189" s="281"/>
      <c r="H189" s="281"/>
      <c r="I189" s="280">
        <v>0</v>
      </c>
      <c r="J189" s="304"/>
      <c r="L189" s="236"/>
      <c r="M189" s="236"/>
    </row>
    <row r="190" spans="1:13" ht="14.25" customHeight="1" x14ac:dyDescent="0.2">
      <c r="C190" s="263"/>
      <c r="D190" s="263"/>
      <c r="E190" s="243">
        <v>1246</v>
      </c>
      <c r="F190" s="270" t="s">
        <v>289</v>
      </c>
      <c r="G190" s="281"/>
      <c r="H190" s="281"/>
      <c r="I190" s="280">
        <v>3369926.17</v>
      </c>
      <c r="J190" s="304"/>
      <c r="L190" s="236"/>
      <c r="M190" s="236"/>
    </row>
    <row r="191" spans="1:13" ht="14.25" customHeight="1" x14ac:dyDescent="0.2">
      <c r="C191" s="263"/>
      <c r="D191" s="263"/>
      <c r="E191" s="243">
        <v>1247</v>
      </c>
      <c r="F191" s="270" t="s">
        <v>290</v>
      </c>
      <c r="G191" s="281"/>
      <c r="H191" s="281"/>
      <c r="I191" s="280">
        <v>0</v>
      </c>
      <c r="J191" s="304"/>
      <c r="L191" s="236"/>
      <c r="M191" s="236"/>
    </row>
    <row r="192" spans="1:13" ht="14.25" customHeight="1" x14ac:dyDescent="0.2">
      <c r="C192" s="263"/>
      <c r="D192" s="263"/>
      <c r="E192" s="275">
        <v>1250</v>
      </c>
      <c r="F192" s="301" t="s">
        <v>32</v>
      </c>
      <c r="G192" s="281"/>
      <c r="H192" s="281"/>
      <c r="I192" s="305"/>
      <c r="J192" s="278">
        <f>SUM(I193:I194)</f>
        <v>0</v>
      </c>
      <c r="L192" s="236"/>
      <c r="M192" s="236"/>
    </row>
    <row r="193" spans="3:13" ht="14.25" customHeight="1" x14ac:dyDescent="0.2">
      <c r="C193" s="263"/>
      <c r="D193" s="263"/>
      <c r="E193" s="243">
        <v>1251</v>
      </c>
      <c r="F193" s="270" t="s">
        <v>227</v>
      </c>
      <c r="G193" s="281"/>
      <c r="H193" s="281"/>
      <c r="I193" s="280">
        <v>0</v>
      </c>
      <c r="J193" s="304"/>
      <c r="L193" s="236"/>
      <c r="M193" s="236"/>
    </row>
    <row r="194" spans="3:13" ht="14.25" customHeight="1" x14ac:dyDescent="0.2">
      <c r="C194" s="263"/>
      <c r="D194" s="263"/>
      <c r="E194" s="243">
        <v>1254</v>
      </c>
      <c r="F194" s="270" t="s">
        <v>228</v>
      </c>
      <c r="G194" s="281"/>
      <c r="H194" s="281"/>
      <c r="I194" s="280">
        <v>0</v>
      </c>
      <c r="J194" s="304"/>
      <c r="L194" s="236"/>
      <c r="M194" s="236"/>
    </row>
    <row r="195" spans="3:13" ht="14.25" customHeight="1" thickBot="1" x14ac:dyDescent="0.25">
      <c r="C195" s="263"/>
      <c r="D195" s="263"/>
      <c r="F195" s="249" t="s">
        <v>150</v>
      </c>
      <c r="G195" s="249"/>
      <c r="H195" s="249"/>
      <c r="I195" s="306"/>
      <c r="J195" s="283">
        <f>SUM(J179:J194)</f>
        <v>180347000.20999998</v>
      </c>
      <c r="L195" s="236"/>
      <c r="M195" s="236"/>
    </row>
    <row r="196" spans="3:13" ht="14.25" customHeight="1" thickTop="1" x14ac:dyDescent="0.2">
      <c r="I196" s="306"/>
      <c r="J196" s="236"/>
      <c r="L196" s="236"/>
      <c r="M196" s="236"/>
    </row>
    <row r="197" spans="3:13" ht="14.25" customHeight="1" x14ac:dyDescent="0.2">
      <c r="C197" s="298"/>
      <c r="D197" s="273" t="s">
        <v>291</v>
      </c>
      <c r="E197" s="273"/>
      <c r="F197" s="273"/>
      <c r="G197" s="273"/>
      <c r="H197" s="273"/>
      <c r="I197" s="273"/>
      <c r="J197" s="273"/>
      <c r="L197" s="236"/>
      <c r="M197" s="236"/>
    </row>
    <row r="198" spans="3:13" ht="14.25" customHeight="1" x14ac:dyDescent="0.2">
      <c r="C198" s="298"/>
      <c r="D198" s="298"/>
      <c r="E198" s="240" t="s">
        <v>197</v>
      </c>
      <c r="F198" s="307" t="s">
        <v>198</v>
      </c>
      <c r="G198" s="307"/>
      <c r="H198" s="240" t="s">
        <v>120</v>
      </c>
      <c r="I198" s="240" t="s">
        <v>292</v>
      </c>
      <c r="J198" s="240" t="s">
        <v>274</v>
      </c>
      <c r="L198" s="236"/>
      <c r="M198" s="236"/>
    </row>
    <row r="199" spans="3:13" ht="14.25" customHeight="1" x14ac:dyDescent="0.2">
      <c r="C199" s="263"/>
      <c r="D199" s="263"/>
      <c r="E199" s="309">
        <v>5500</v>
      </c>
      <c r="F199" s="310" t="s">
        <v>293</v>
      </c>
      <c r="G199" s="311"/>
      <c r="H199" s="308">
        <f>SUM(H200:H207)</f>
        <v>439908510.17000008</v>
      </c>
      <c r="I199" s="308">
        <f>SUM(I200:I207)</f>
        <v>1397481955.6800001</v>
      </c>
      <c r="J199" s="308">
        <f>+H199-I199</f>
        <v>-957573445.50999999</v>
      </c>
      <c r="L199" s="236"/>
      <c r="M199" s="236"/>
    </row>
    <row r="200" spans="3:13" ht="14.25" customHeight="1" x14ac:dyDescent="0.2">
      <c r="C200" s="263"/>
      <c r="D200" s="263"/>
      <c r="E200" s="312">
        <v>5510</v>
      </c>
      <c r="F200" s="313" t="s">
        <v>294</v>
      </c>
      <c r="G200" s="311"/>
      <c r="H200" s="314">
        <f>303251475.97</f>
        <v>303251475.97000003</v>
      </c>
      <c r="I200" s="280">
        <v>256817497.31999999</v>
      </c>
      <c r="J200" s="308">
        <f>+H200-I200</f>
        <v>46433978.650000036</v>
      </c>
      <c r="L200" s="236"/>
      <c r="M200" s="236"/>
    </row>
    <row r="201" spans="3:13" ht="14.25" customHeight="1" x14ac:dyDescent="0.2">
      <c r="C201" s="263"/>
      <c r="D201" s="263"/>
      <c r="E201" s="312">
        <v>5520</v>
      </c>
      <c r="F201" s="313" t="s">
        <v>107</v>
      </c>
      <c r="G201" s="311"/>
      <c r="H201" s="314">
        <v>0</v>
      </c>
      <c r="I201" s="314">
        <v>0</v>
      </c>
      <c r="J201" s="308">
        <f t="shared" ref="J201:J207" si="0">+H201-I201</f>
        <v>0</v>
      </c>
      <c r="L201" s="236"/>
      <c r="M201" s="236"/>
    </row>
    <row r="202" spans="3:13" ht="14.25" customHeight="1" x14ac:dyDescent="0.2">
      <c r="C202" s="263"/>
      <c r="D202" s="263"/>
      <c r="E202" s="312">
        <v>5530</v>
      </c>
      <c r="F202" s="313" t="s">
        <v>295</v>
      </c>
      <c r="G202" s="311"/>
      <c r="H202" s="314">
        <v>136647943.84</v>
      </c>
      <c r="I202" s="280">
        <v>1140664456.6500001</v>
      </c>
      <c r="J202" s="308">
        <f t="shared" si="0"/>
        <v>-1004016512.8100001</v>
      </c>
      <c r="L202" s="236"/>
      <c r="M202" s="236"/>
    </row>
    <row r="203" spans="3:13" ht="14.25" customHeight="1" x14ac:dyDescent="0.2">
      <c r="C203" s="263"/>
      <c r="D203" s="263"/>
      <c r="E203" s="312">
        <v>5540</v>
      </c>
      <c r="F203" s="313" t="s">
        <v>296</v>
      </c>
      <c r="G203" s="311"/>
      <c r="H203" s="314">
        <v>0</v>
      </c>
      <c r="I203" s="314">
        <v>0</v>
      </c>
      <c r="J203" s="308">
        <f t="shared" si="0"/>
        <v>0</v>
      </c>
      <c r="L203" s="236"/>
      <c r="M203" s="236"/>
    </row>
    <row r="204" spans="3:13" ht="14.25" customHeight="1" x14ac:dyDescent="0.2">
      <c r="C204" s="263"/>
      <c r="D204" s="263"/>
      <c r="E204" s="312">
        <v>5550</v>
      </c>
      <c r="F204" s="313" t="s">
        <v>297</v>
      </c>
      <c r="G204" s="311"/>
      <c r="H204" s="314">
        <v>0</v>
      </c>
      <c r="I204" s="314">
        <v>0</v>
      </c>
      <c r="J204" s="308">
        <f t="shared" si="0"/>
        <v>0</v>
      </c>
      <c r="L204" s="236"/>
      <c r="M204" s="236"/>
    </row>
    <row r="205" spans="3:13" ht="14.25" customHeight="1" x14ac:dyDescent="0.2">
      <c r="C205" s="263"/>
      <c r="D205" s="263"/>
      <c r="E205" s="312">
        <v>5590</v>
      </c>
      <c r="F205" s="313" t="s">
        <v>298</v>
      </c>
      <c r="G205" s="311"/>
      <c r="H205" s="314">
        <v>9090.36</v>
      </c>
      <c r="I205" s="280">
        <v>1.71</v>
      </c>
      <c r="J205" s="308">
        <f t="shared" si="0"/>
        <v>9088.6500000000015</v>
      </c>
      <c r="L205" s="236"/>
      <c r="M205" s="236"/>
    </row>
    <row r="206" spans="3:13" ht="14.25" customHeight="1" x14ac:dyDescent="0.2">
      <c r="C206" s="263"/>
      <c r="D206" s="263"/>
      <c r="E206" s="309">
        <v>5600</v>
      </c>
      <c r="F206" s="310" t="s">
        <v>299</v>
      </c>
      <c r="G206" s="311"/>
      <c r="H206" s="308"/>
      <c r="I206" s="308"/>
      <c r="J206" s="308">
        <f t="shared" si="0"/>
        <v>0</v>
      </c>
      <c r="L206" s="236"/>
      <c r="M206" s="236"/>
    </row>
    <row r="207" spans="3:13" ht="14.25" customHeight="1" x14ac:dyDescent="0.2">
      <c r="C207" s="263"/>
      <c r="D207" s="263"/>
      <c r="E207" s="312">
        <v>5610</v>
      </c>
      <c r="F207" s="313" t="s">
        <v>300</v>
      </c>
      <c r="G207" s="311"/>
      <c r="H207" s="314">
        <v>0</v>
      </c>
      <c r="I207" s="314">
        <v>0</v>
      </c>
      <c r="J207" s="308">
        <f t="shared" si="0"/>
        <v>0</v>
      </c>
      <c r="L207" s="236"/>
      <c r="M207" s="236"/>
    </row>
    <row r="208" spans="3:13" ht="14.25" customHeight="1" thickBot="1" x14ac:dyDescent="0.25">
      <c r="C208" s="263"/>
      <c r="D208" s="263"/>
      <c r="F208" s="315" t="s">
        <v>150</v>
      </c>
      <c r="G208" s="315"/>
      <c r="H208" s="283">
        <f>+H199</f>
        <v>439908510.17000008</v>
      </c>
      <c r="I208" s="283">
        <f>+I199</f>
        <v>1397481955.6800001</v>
      </c>
      <c r="J208" s="308">
        <f>+H208-I208</f>
        <v>-957573445.50999999</v>
      </c>
      <c r="L208" s="236"/>
      <c r="M208" s="236"/>
    </row>
    <row r="209" spans="3:13" ht="14.25" customHeight="1" thickTop="1" x14ac:dyDescent="0.2">
      <c r="L209" s="236"/>
      <c r="M209" s="236"/>
    </row>
    <row r="210" spans="3:13" ht="14.25" customHeight="1" x14ac:dyDescent="0.2">
      <c r="C210" s="227"/>
      <c r="D210" s="273" t="s">
        <v>301</v>
      </c>
      <c r="E210" s="273"/>
      <c r="F210" s="273"/>
      <c r="G210" s="273"/>
      <c r="H210" s="273"/>
      <c r="I210" s="273"/>
      <c r="J210" s="273"/>
      <c r="L210" s="236"/>
      <c r="M210" s="236"/>
    </row>
    <row r="211" spans="3:13" ht="14.25" customHeight="1" x14ac:dyDescent="0.2">
      <c r="C211" s="261"/>
      <c r="D211" s="261"/>
      <c r="E211" s="317" t="s">
        <v>302</v>
      </c>
      <c r="F211" s="317"/>
      <c r="G211" s="317"/>
      <c r="H211" s="317"/>
      <c r="I211" s="318" t="s">
        <v>235</v>
      </c>
      <c r="J211" s="318" t="s">
        <v>199</v>
      </c>
      <c r="L211" s="236"/>
      <c r="M211" s="236"/>
    </row>
    <row r="212" spans="3:13" s="236" customFormat="1" ht="14.25" customHeight="1" x14ac:dyDescent="0.2">
      <c r="C212" s="319"/>
      <c r="D212" s="319"/>
      <c r="E212" s="319"/>
      <c r="F212" s="319"/>
      <c r="H212" s="319"/>
      <c r="I212" s="319"/>
      <c r="J212" s="319"/>
    </row>
    <row r="213" spans="3:13" s="236" customFormat="1" ht="14.25" customHeight="1" x14ac:dyDescent="0.2">
      <c r="C213" s="320"/>
      <c r="D213" s="320"/>
      <c r="E213" s="321" t="s">
        <v>303</v>
      </c>
      <c r="F213" s="322"/>
      <c r="G213" s="304"/>
      <c r="H213" s="323"/>
      <c r="I213" s="323"/>
      <c r="J213" s="280">
        <v>15132994521.139999</v>
      </c>
    </row>
    <row r="214" spans="3:13" s="236" customFormat="1" ht="14.25" customHeight="1" x14ac:dyDescent="0.2">
      <c r="C214" s="297"/>
      <c r="D214" s="297"/>
      <c r="E214" s="321" t="s">
        <v>304</v>
      </c>
      <c r="F214" s="260"/>
      <c r="G214" s="304"/>
      <c r="H214" s="304"/>
      <c r="I214" s="323">
        <f>SUM(I215:I220)</f>
        <v>0</v>
      </c>
      <c r="J214" s="324"/>
    </row>
    <row r="215" spans="3:13" s="236" customFormat="1" ht="14.25" customHeight="1" x14ac:dyDescent="0.2">
      <c r="E215" s="325">
        <v>2.1</v>
      </c>
      <c r="F215" s="304" t="s">
        <v>75</v>
      </c>
      <c r="G215" s="304"/>
      <c r="H215" s="304"/>
      <c r="I215" s="324">
        <v>0</v>
      </c>
      <c r="J215" s="324"/>
    </row>
    <row r="216" spans="3:13" s="236" customFormat="1" ht="14.25" customHeight="1" x14ac:dyDescent="0.2">
      <c r="E216" s="325">
        <v>2.2000000000000002</v>
      </c>
      <c r="F216" s="304" t="s">
        <v>305</v>
      </c>
      <c r="G216" s="304"/>
      <c r="H216" s="304"/>
      <c r="I216" s="324">
        <v>0</v>
      </c>
      <c r="J216" s="324"/>
    </row>
    <row r="217" spans="3:13" s="236" customFormat="1" ht="14.25" customHeight="1" x14ac:dyDescent="0.2">
      <c r="E217" s="325">
        <v>2.2999999999999998</v>
      </c>
      <c r="F217" s="304" t="s">
        <v>77</v>
      </c>
      <c r="G217" s="304"/>
      <c r="H217" s="304"/>
      <c r="I217" s="324">
        <v>0</v>
      </c>
      <c r="J217" s="324"/>
    </row>
    <row r="218" spans="3:13" s="236" customFormat="1" ht="14.25" customHeight="1" x14ac:dyDescent="0.2">
      <c r="E218" s="325">
        <v>2.4</v>
      </c>
      <c r="F218" s="304" t="s">
        <v>78</v>
      </c>
      <c r="G218" s="304"/>
      <c r="H218" s="304"/>
      <c r="I218" s="324">
        <v>0</v>
      </c>
      <c r="J218" s="324"/>
    </row>
    <row r="219" spans="3:13" s="236" customFormat="1" ht="14.25" customHeight="1" x14ac:dyDescent="0.2">
      <c r="E219" s="325">
        <v>2.5</v>
      </c>
      <c r="F219" s="260" t="s">
        <v>79</v>
      </c>
      <c r="G219" s="304"/>
      <c r="H219" s="304"/>
      <c r="I219" s="280">
        <v>0</v>
      </c>
      <c r="J219" s="324"/>
    </row>
    <row r="220" spans="3:13" s="236" customFormat="1" ht="14.25" customHeight="1" x14ac:dyDescent="0.2">
      <c r="E220" s="325">
        <v>2.6</v>
      </c>
      <c r="F220" s="260" t="s">
        <v>306</v>
      </c>
      <c r="G220" s="304"/>
      <c r="H220" s="304"/>
      <c r="I220" s="324">
        <v>0</v>
      </c>
      <c r="J220" s="324"/>
    </row>
    <row r="221" spans="3:13" s="236" customFormat="1" ht="14.25" customHeight="1" x14ac:dyDescent="0.2">
      <c r="C221" s="326"/>
      <c r="D221" s="326"/>
      <c r="E221" s="321" t="s">
        <v>307</v>
      </c>
      <c r="F221" s="259"/>
      <c r="G221" s="304"/>
      <c r="H221" s="324"/>
      <c r="I221" s="280">
        <f>SUM(I222:I225)</f>
        <v>187574354</v>
      </c>
      <c r="J221" s="324"/>
    </row>
    <row r="222" spans="3:13" s="236" customFormat="1" ht="14.25" customHeight="1" x14ac:dyDescent="0.2">
      <c r="E222" s="259">
        <v>3.1</v>
      </c>
      <c r="F222" s="260" t="s">
        <v>308</v>
      </c>
      <c r="G222" s="304"/>
      <c r="H222" s="304"/>
      <c r="I222" s="324">
        <v>0</v>
      </c>
      <c r="J222" s="324"/>
    </row>
    <row r="223" spans="3:13" s="236" customFormat="1" ht="14.25" customHeight="1" x14ac:dyDescent="0.2">
      <c r="E223" s="259">
        <v>3.2</v>
      </c>
      <c r="F223" s="260" t="s">
        <v>309</v>
      </c>
      <c r="G223" s="304"/>
      <c r="H223" s="304"/>
      <c r="I223" s="324">
        <v>0</v>
      </c>
      <c r="J223" s="324"/>
    </row>
    <row r="224" spans="3:13" s="236" customFormat="1" ht="14.25" customHeight="1" x14ac:dyDescent="0.2">
      <c r="E224" s="259">
        <v>3.3</v>
      </c>
      <c r="F224" s="260" t="s">
        <v>310</v>
      </c>
      <c r="G224" s="304"/>
      <c r="H224" s="304"/>
      <c r="I224" s="280">
        <v>187574354</v>
      </c>
      <c r="J224" s="324"/>
    </row>
    <row r="225" spans="3:10" s="236" customFormat="1" ht="14.25" customHeight="1" x14ac:dyDescent="0.2">
      <c r="C225" s="303"/>
      <c r="D225" s="303"/>
      <c r="E225" s="321" t="s">
        <v>311</v>
      </c>
      <c r="F225" s="322"/>
      <c r="G225" s="304"/>
      <c r="H225" s="323"/>
      <c r="I225" s="323"/>
      <c r="J225" s="278">
        <v>14945420168</v>
      </c>
    </row>
    <row r="226" spans="3:10" s="236" customFormat="1" ht="14.25" customHeight="1" x14ac:dyDescent="0.2">
      <c r="C226" s="303"/>
      <c r="D226" s="303"/>
      <c r="E226" s="327"/>
      <c r="F226" s="328"/>
      <c r="G226" s="251"/>
      <c r="H226" s="329"/>
      <c r="I226" s="329"/>
      <c r="J226" s="329"/>
    </row>
    <row r="227" spans="3:10" s="236" customFormat="1" ht="14.25" customHeight="1" x14ac:dyDescent="0.2">
      <c r="D227" s="273" t="s">
        <v>312</v>
      </c>
      <c r="E227" s="273"/>
      <c r="F227" s="273"/>
      <c r="G227" s="273"/>
      <c r="H227" s="273"/>
      <c r="I227" s="273"/>
      <c r="J227" s="330"/>
    </row>
    <row r="228" spans="3:10" s="236" customFormat="1" ht="14.25" customHeight="1" x14ac:dyDescent="0.2">
      <c r="C228" s="319"/>
      <c r="D228" s="319"/>
      <c r="E228" s="241" t="s">
        <v>302</v>
      </c>
      <c r="F228" s="241"/>
      <c r="G228" s="241"/>
      <c r="H228" s="241"/>
      <c r="I228" s="318" t="s">
        <v>235</v>
      </c>
      <c r="J228" s="318" t="s">
        <v>199</v>
      </c>
    </row>
    <row r="229" spans="3:10" s="236" customFormat="1" ht="14.25" customHeight="1" x14ac:dyDescent="0.2">
      <c r="E229" s="321" t="s">
        <v>313</v>
      </c>
      <c r="F229" s="304"/>
      <c r="G229" s="304"/>
      <c r="H229" s="331"/>
      <c r="I229" s="332"/>
      <c r="J229" s="323">
        <v>15221272698.790001</v>
      </c>
    </row>
    <row r="230" spans="3:10" s="236" customFormat="1" ht="14.25" customHeight="1" x14ac:dyDescent="0.2">
      <c r="C230" s="251"/>
      <c r="D230" s="251"/>
      <c r="E230" s="321" t="s">
        <v>314</v>
      </c>
      <c r="F230" s="304"/>
      <c r="G230" s="304"/>
      <c r="H230" s="331"/>
      <c r="I230" s="323">
        <f>SUM(I231:I251)</f>
        <v>1458932778.77</v>
      </c>
      <c r="J230" s="333"/>
    </row>
    <row r="231" spans="3:10" s="236" customFormat="1" ht="14.25" customHeight="1" x14ac:dyDescent="0.2">
      <c r="C231" s="251"/>
      <c r="D231" s="251"/>
      <c r="E231" s="334">
        <v>2.1</v>
      </c>
      <c r="F231" s="335" t="s">
        <v>315</v>
      </c>
      <c r="G231" s="335"/>
      <c r="H231" s="335"/>
      <c r="I231" s="336">
        <v>137919881</v>
      </c>
      <c r="J231" s="337"/>
    </row>
    <row r="232" spans="3:10" s="236" customFormat="1" ht="14.25" customHeight="1" x14ac:dyDescent="0.2">
      <c r="C232" s="251"/>
      <c r="D232" s="251"/>
      <c r="E232" s="334">
        <v>2.2000000000000002</v>
      </c>
      <c r="F232" s="335" t="s">
        <v>84</v>
      </c>
      <c r="G232" s="335"/>
      <c r="H232" s="335"/>
      <c r="I232" s="336">
        <v>0</v>
      </c>
      <c r="J232" s="332"/>
    </row>
    <row r="233" spans="3:10" s="236" customFormat="1" ht="14.25" customHeight="1" x14ac:dyDescent="0.2">
      <c r="C233" s="251"/>
      <c r="D233" s="251"/>
      <c r="E233" s="334">
        <v>2.2999999999999998</v>
      </c>
      <c r="F233" s="335" t="s">
        <v>284</v>
      </c>
      <c r="G233" s="335"/>
      <c r="H233" s="335"/>
      <c r="I233" s="336">
        <v>9069939.7699999996</v>
      </c>
      <c r="J233" s="332"/>
    </row>
    <row r="234" spans="3:10" s="236" customFormat="1" ht="14.25" customHeight="1" x14ac:dyDescent="0.2">
      <c r="C234" s="251"/>
      <c r="D234" s="251"/>
      <c r="E234" s="334">
        <v>2.4</v>
      </c>
      <c r="F234" s="335" t="s">
        <v>285</v>
      </c>
      <c r="G234" s="335"/>
      <c r="H234" s="335"/>
      <c r="I234" s="336">
        <v>439673</v>
      </c>
      <c r="J234" s="332"/>
    </row>
    <row r="235" spans="3:10" s="236" customFormat="1" ht="14.25" customHeight="1" x14ac:dyDescent="0.2">
      <c r="C235" s="251"/>
      <c r="D235" s="251"/>
      <c r="E235" s="334">
        <v>2.5</v>
      </c>
      <c r="F235" s="335" t="s">
        <v>286</v>
      </c>
      <c r="G235" s="335"/>
      <c r="H235" s="335"/>
      <c r="I235" s="336">
        <v>69189968</v>
      </c>
      <c r="J235" s="332"/>
    </row>
    <row r="236" spans="3:10" s="236" customFormat="1" ht="14.25" customHeight="1" x14ac:dyDescent="0.2">
      <c r="C236" s="251"/>
      <c r="D236" s="251"/>
      <c r="E236" s="334">
        <v>2.6</v>
      </c>
      <c r="F236" s="335" t="s">
        <v>287</v>
      </c>
      <c r="G236" s="335"/>
      <c r="H236" s="335"/>
      <c r="I236" s="336">
        <v>315109</v>
      </c>
      <c r="J236" s="332"/>
    </row>
    <row r="237" spans="3:10" s="236" customFormat="1" ht="14.25" customHeight="1" x14ac:dyDescent="0.2">
      <c r="C237" s="251"/>
      <c r="D237" s="251"/>
      <c r="E237" s="334">
        <v>2.7</v>
      </c>
      <c r="F237" s="335" t="s">
        <v>288</v>
      </c>
      <c r="G237" s="335"/>
      <c r="H237" s="335"/>
      <c r="I237" s="336"/>
      <c r="J237" s="332"/>
    </row>
    <row r="238" spans="3:10" s="236" customFormat="1" ht="14.25" customHeight="1" x14ac:dyDescent="0.2">
      <c r="C238" s="251"/>
      <c r="D238" s="251"/>
      <c r="E238" s="334">
        <v>2.8</v>
      </c>
      <c r="F238" s="335" t="s">
        <v>289</v>
      </c>
      <c r="G238" s="335"/>
      <c r="H238" s="335"/>
      <c r="I238" s="336">
        <v>3369926</v>
      </c>
      <c r="J238" s="332"/>
    </row>
    <row r="239" spans="3:10" s="236" customFormat="1" ht="14.25" customHeight="1" x14ac:dyDescent="0.2">
      <c r="C239" s="251"/>
      <c r="D239" s="251"/>
      <c r="E239" s="334">
        <v>2.9</v>
      </c>
      <c r="F239" s="335" t="s">
        <v>316</v>
      </c>
      <c r="G239" s="335"/>
      <c r="H239" s="335"/>
      <c r="I239" s="336">
        <v>0</v>
      </c>
      <c r="J239" s="332"/>
    </row>
    <row r="240" spans="3:10" s="236" customFormat="1" ht="14.25" customHeight="1" x14ac:dyDescent="0.2">
      <c r="C240" s="251"/>
      <c r="D240" s="251"/>
      <c r="E240" s="334" t="s">
        <v>317</v>
      </c>
      <c r="F240" s="335" t="s">
        <v>318</v>
      </c>
      <c r="G240" s="335"/>
      <c r="H240" s="335"/>
      <c r="I240" s="336">
        <v>0</v>
      </c>
      <c r="J240" s="332"/>
    </row>
    <row r="241" spans="3:10" s="236" customFormat="1" ht="14.25" customHeight="1" x14ac:dyDescent="0.2">
      <c r="C241" s="251"/>
      <c r="D241" s="251"/>
      <c r="E241" s="334" t="s">
        <v>319</v>
      </c>
      <c r="F241" s="335" t="s">
        <v>32</v>
      </c>
      <c r="G241" s="335"/>
      <c r="H241" s="335"/>
      <c r="I241" s="336">
        <v>0</v>
      </c>
      <c r="J241" s="332"/>
    </row>
    <row r="242" spans="3:10" s="236" customFormat="1" ht="14.25" customHeight="1" x14ac:dyDescent="0.2">
      <c r="C242" s="251"/>
      <c r="D242" s="251"/>
      <c r="E242" s="334" t="s">
        <v>320</v>
      </c>
      <c r="F242" s="335" t="s">
        <v>321</v>
      </c>
      <c r="G242" s="335"/>
      <c r="H242" s="335"/>
      <c r="I242" s="336">
        <v>0</v>
      </c>
      <c r="J242" s="332"/>
    </row>
    <row r="243" spans="3:10" s="236" customFormat="1" ht="14.25" customHeight="1" x14ac:dyDescent="0.2">
      <c r="C243" s="251"/>
      <c r="D243" s="251"/>
      <c r="E243" s="334" t="s">
        <v>322</v>
      </c>
      <c r="F243" s="335" t="s">
        <v>323</v>
      </c>
      <c r="G243" s="335"/>
      <c r="H243" s="335"/>
      <c r="I243" s="336">
        <v>97962385</v>
      </c>
      <c r="J243" s="332"/>
    </row>
    <row r="244" spans="3:10" s="236" customFormat="1" ht="14.25" customHeight="1" x14ac:dyDescent="0.2">
      <c r="C244" s="251"/>
      <c r="D244" s="251"/>
      <c r="E244" s="334" t="s">
        <v>324</v>
      </c>
      <c r="F244" s="335" t="s">
        <v>325</v>
      </c>
      <c r="G244" s="335"/>
      <c r="H244" s="335"/>
      <c r="I244" s="336">
        <v>0</v>
      </c>
      <c r="J244" s="332"/>
    </row>
    <row r="245" spans="3:10" s="236" customFormat="1" ht="14.25" customHeight="1" x14ac:dyDescent="0.2">
      <c r="C245" s="251"/>
      <c r="D245" s="251"/>
      <c r="E245" s="334" t="s">
        <v>326</v>
      </c>
      <c r="F245" s="335" t="s">
        <v>327</v>
      </c>
      <c r="G245" s="335"/>
      <c r="H245" s="335"/>
      <c r="I245" s="336">
        <v>0</v>
      </c>
      <c r="J245" s="332"/>
    </row>
    <row r="246" spans="3:10" s="236" customFormat="1" ht="14.25" customHeight="1" x14ac:dyDescent="0.2">
      <c r="C246" s="251"/>
      <c r="D246" s="251"/>
      <c r="E246" s="334" t="s">
        <v>328</v>
      </c>
      <c r="F246" s="335" t="s">
        <v>329</v>
      </c>
      <c r="G246" s="335"/>
      <c r="H246" s="335"/>
      <c r="I246" s="336">
        <v>0</v>
      </c>
      <c r="J246" s="332"/>
    </row>
    <row r="247" spans="3:10" s="236" customFormat="1" ht="14.25" customHeight="1" x14ac:dyDescent="0.2">
      <c r="C247" s="251"/>
      <c r="D247" s="251"/>
      <c r="E247" s="334" t="s">
        <v>330</v>
      </c>
      <c r="F247" s="335" t="s">
        <v>331</v>
      </c>
      <c r="G247" s="335"/>
      <c r="H247" s="335"/>
      <c r="I247" s="336">
        <v>0</v>
      </c>
      <c r="J247" s="332"/>
    </row>
    <row r="248" spans="3:10" s="236" customFormat="1" ht="14.25" customHeight="1" x14ac:dyDescent="0.2">
      <c r="C248" s="251"/>
      <c r="D248" s="251"/>
      <c r="E248" s="334" t="s">
        <v>332</v>
      </c>
      <c r="F248" s="335" t="s">
        <v>333</v>
      </c>
      <c r="G248" s="335"/>
      <c r="H248" s="335"/>
      <c r="I248" s="336">
        <v>0</v>
      </c>
      <c r="J248" s="332"/>
    </row>
    <row r="249" spans="3:10" s="236" customFormat="1" ht="14.25" customHeight="1" x14ac:dyDescent="0.2">
      <c r="C249" s="251"/>
      <c r="D249" s="251"/>
      <c r="E249" s="334" t="s">
        <v>334</v>
      </c>
      <c r="F249" s="335" t="s">
        <v>335</v>
      </c>
      <c r="G249" s="335"/>
      <c r="H249" s="335"/>
      <c r="I249" s="336">
        <v>0</v>
      </c>
      <c r="J249" s="332"/>
    </row>
    <row r="250" spans="3:10" s="236" customFormat="1" ht="14.25" customHeight="1" x14ac:dyDescent="0.2">
      <c r="C250" s="251"/>
      <c r="D250" s="251"/>
      <c r="E250" s="334" t="s">
        <v>336</v>
      </c>
      <c r="F250" s="335" t="s">
        <v>337</v>
      </c>
      <c r="G250" s="335"/>
      <c r="H250" s="335"/>
      <c r="I250" s="336">
        <v>0</v>
      </c>
      <c r="J250" s="332"/>
    </row>
    <row r="251" spans="3:10" s="236" customFormat="1" ht="14.25" customHeight="1" x14ac:dyDescent="0.2">
      <c r="C251" s="251"/>
      <c r="D251" s="251"/>
      <c r="E251" s="334" t="s">
        <v>338</v>
      </c>
      <c r="F251" s="335" t="s">
        <v>339</v>
      </c>
      <c r="G251" s="335"/>
      <c r="H251" s="335"/>
      <c r="I251" s="336">
        <v>1140665897</v>
      </c>
      <c r="J251" s="332"/>
    </row>
    <row r="252" spans="3:10" s="236" customFormat="1" ht="14.25" customHeight="1" x14ac:dyDescent="0.2">
      <c r="E252" s="338" t="s">
        <v>340</v>
      </c>
      <c r="F252" s="304"/>
      <c r="G252" s="304"/>
      <c r="H252" s="324"/>
      <c r="I252" s="323">
        <f>SUM(I253:I259)</f>
        <v>1397481955.97</v>
      </c>
      <c r="J252" s="332"/>
    </row>
    <row r="253" spans="3:10" s="236" customFormat="1" ht="14.25" customHeight="1" x14ac:dyDescent="0.2">
      <c r="E253" s="339">
        <v>3.1</v>
      </c>
      <c r="F253" s="335" t="s">
        <v>106</v>
      </c>
      <c r="G253" s="304"/>
      <c r="H253" s="304"/>
      <c r="I253" s="336">
        <v>256817497.31999999</v>
      </c>
      <c r="J253" s="332"/>
    </row>
    <row r="254" spans="3:10" s="236" customFormat="1" ht="14.25" customHeight="1" x14ac:dyDescent="0.2">
      <c r="E254" s="339">
        <v>3.2</v>
      </c>
      <c r="F254" s="335" t="s">
        <v>107</v>
      </c>
      <c r="G254" s="304"/>
      <c r="H254" s="304"/>
      <c r="I254" s="336">
        <v>0</v>
      </c>
      <c r="J254" s="332"/>
    </row>
    <row r="255" spans="3:10" s="236" customFormat="1" ht="14.25" customHeight="1" x14ac:dyDescent="0.2">
      <c r="E255" s="339">
        <v>3.3</v>
      </c>
      <c r="F255" s="335" t="s">
        <v>108</v>
      </c>
      <c r="G255" s="304"/>
      <c r="H255" s="304"/>
      <c r="I255" s="336">
        <v>1140664456.6500001</v>
      </c>
      <c r="J255" s="332"/>
    </row>
    <row r="256" spans="3:10" s="236" customFormat="1" ht="14.25" customHeight="1" x14ac:dyDescent="0.2">
      <c r="E256" s="339">
        <v>3.4</v>
      </c>
      <c r="F256" s="335" t="s">
        <v>341</v>
      </c>
      <c r="G256" s="304"/>
      <c r="H256" s="304"/>
      <c r="I256" s="336">
        <v>0</v>
      </c>
      <c r="J256" s="332"/>
    </row>
    <row r="257" spans="2:13" s="236" customFormat="1" ht="14.25" customHeight="1" x14ac:dyDescent="0.2">
      <c r="E257" s="339">
        <v>3.5</v>
      </c>
      <c r="F257" s="335" t="s">
        <v>342</v>
      </c>
      <c r="G257" s="304"/>
      <c r="H257" s="304"/>
      <c r="I257" s="336">
        <v>0</v>
      </c>
      <c r="J257" s="332"/>
    </row>
    <row r="258" spans="2:13" s="236" customFormat="1" ht="14.25" customHeight="1" x14ac:dyDescent="0.2">
      <c r="E258" s="339">
        <v>3.6</v>
      </c>
      <c r="F258" s="335" t="s">
        <v>111</v>
      </c>
      <c r="G258" s="304"/>
      <c r="H258" s="304"/>
      <c r="I258" s="336">
        <v>2</v>
      </c>
      <c r="J258" s="332"/>
    </row>
    <row r="259" spans="2:13" s="236" customFormat="1" ht="14.25" customHeight="1" x14ac:dyDescent="0.2">
      <c r="E259" s="339">
        <v>3.7</v>
      </c>
      <c r="F259" s="335" t="s">
        <v>343</v>
      </c>
      <c r="G259" s="304"/>
      <c r="H259" s="304"/>
      <c r="I259" s="336">
        <v>0</v>
      </c>
      <c r="J259" s="333"/>
    </row>
    <row r="260" spans="2:13" s="236" customFormat="1" ht="14.25" customHeight="1" x14ac:dyDescent="0.2">
      <c r="E260" s="340" t="s">
        <v>344</v>
      </c>
      <c r="F260" s="304"/>
      <c r="G260" s="304"/>
      <c r="H260" s="331"/>
      <c r="I260" s="332"/>
      <c r="J260" s="323">
        <v>15159821876.289999</v>
      </c>
    </row>
    <row r="261" spans="2:13" s="236" customFormat="1" ht="14.25" customHeight="1" x14ac:dyDescent="0.2">
      <c r="E261" s="341"/>
      <c r="F261" s="251"/>
      <c r="G261" s="251"/>
      <c r="H261" s="342"/>
      <c r="I261" s="343"/>
      <c r="J261" s="329"/>
    </row>
    <row r="262" spans="2:13" ht="14.25" customHeight="1" x14ac:dyDescent="0.2">
      <c r="B262" s="230" t="s">
        <v>345</v>
      </c>
      <c r="C262" s="231"/>
      <c r="D262" s="231"/>
      <c r="E262" s="231"/>
      <c r="F262" s="231"/>
      <c r="G262" s="231"/>
      <c r="H262" s="231"/>
      <c r="I262" s="344"/>
      <c r="J262" s="345"/>
      <c r="L262" s="236"/>
      <c r="M262" s="236"/>
    </row>
    <row r="263" spans="2:13" ht="14.25" customHeight="1" x14ac:dyDescent="0.2">
      <c r="C263" s="263"/>
      <c r="D263" s="273" t="s">
        <v>346</v>
      </c>
      <c r="E263" s="273"/>
      <c r="G263" s="273"/>
      <c r="H263" s="273"/>
      <c r="I263" s="273"/>
      <c r="J263" s="273"/>
      <c r="L263" s="236"/>
      <c r="M263" s="236"/>
    </row>
    <row r="264" spans="2:13" ht="14.25" customHeight="1" x14ac:dyDescent="0.2">
      <c r="C264" s="263"/>
      <c r="D264" s="316"/>
      <c r="E264" s="316"/>
      <c r="F264" s="316"/>
      <c r="G264" s="316"/>
      <c r="H264" s="316"/>
      <c r="I264" s="316"/>
      <c r="J264" s="316"/>
      <c r="L264" s="236"/>
      <c r="M264" s="236"/>
    </row>
    <row r="265" spans="2:13" ht="14.25" customHeight="1" x14ac:dyDescent="0.2">
      <c r="C265" s="263"/>
      <c r="D265" s="263"/>
      <c r="E265" s="240" t="s">
        <v>197</v>
      </c>
      <c r="F265" s="241" t="s">
        <v>198</v>
      </c>
      <c r="G265" s="241"/>
      <c r="H265" s="240" t="s">
        <v>120</v>
      </c>
      <c r="I265" s="240" t="s">
        <v>292</v>
      </c>
      <c r="J265" s="240" t="s">
        <v>274</v>
      </c>
      <c r="L265" s="236"/>
      <c r="M265" s="236"/>
    </row>
    <row r="266" spans="2:13" ht="14.25" customHeight="1" x14ac:dyDescent="0.2">
      <c r="C266" s="263"/>
      <c r="D266" s="263"/>
      <c r="E266" s="346">
        <v>8110</v>
      </c>
      <c r="F266" s="328"/>
      <c r="G266" s="327" t="s">
        <v>347</v>
      </c>
      <c r="H266" s="346">
        <v>0</v>
      </c>
      <c r="I266" s="347">
        <v>0</v>
      </c>
      <c r="J266" s="347">
        <f>H266-I266</f>
        <v>0</v>
      </c>
      <c r="L266" s="236"/>
      <c r="M266" s="236"/>
    </row>
    <row r="267" spans="2:13" ht="14.25" customHeight="1" x14ac:dyDescent="0.2">
      <c r="C267" s="263"/>
      <c r="D267" s="263"/>
      <c r="E267" s="346">
        <v>8120</v>
      </c>
      <c r="F267" s="328"/>
      <c r="G267" s="327" t="s">
        <v>348</v>
      </c>
      <c r="H267" s="346">
        <v>0</v>
      </c>
      <c r="I267" s="347">
        <v>0</v>
      </c>
      <c r="J267" s="347">
        <f t="shared" ref="J267:J278" si="1">H267-I267</f>
        <v>0</v>
      </c>
      <c r="L267" s="236"/>
      <c r="M267" s="236"/>
    </row>
    <row r="268" spans="2:13" ht="14.25" customHeight="1" x14ac:dyDescent="0.2">
      <c r="C268" s="263"/>
      <c r="D268" s="263"/>
      <c r="E268" s="346">
        <v>8130</v>
      </c>
      <c r="F268" s="328"/>
      <c r="G268" s="327" t="s">
        <v>349</v>
      </c>
      <c r="H268" s="346">
        <v>0</v>
      </c>
      <c r="I268" s="347">
        <v>0</v>
      </c>
      <c r="J268" s="347">
        <f t="shared" si="1"/>
        <v>0</v>
      </c>
      <c r="L268" s="236"/>
      <c r="M268" s="236"/>
    </row>
    <row r="269" spans="2:13" ht="14.25" customHeight="1" x14ac:dyDescent="0.2">
      <c r="C269" s="263"/>
      <c r="D269" s="263"/>
      <c r="E269" s="346">
        <v>8140</v>
      </c>
      <c r="F269" s="328"/>
      <c r="G269" s="327" t="s">
        <v>350</v>
      </c>
      <c r="H269" s="346">
        <v>0</v>
      </c>
      <c r="I269" s="347">
        <v>0</v>
      </c>
      <c r="J269" s="347">
        <f t="shared" si="1"/>
        <v>0</v>
      </c>
      <c r="L269" s="236"/>
      <c r="M269" s="236"/>
    </row>
    <row r="270" spans="2:13" ht="14.25" customHeight="1" x14ac:dyDescent="0.2">
      <c r="C270" s="263"/>
      <c r="D270" s="263"/>
      <c r="E270" s="346">
        <v>8150</v>
      </c>
      <c r="F270" s="328"/>
      <c r="G270" s="327" t="s">
        <v>351</v>
      </c>
      <c r="H270" s="346">
        <v>0</v>
      </c>
      <c r="I270" s="347">
        <v>0</v>
      </c>
      <c r="J270" s="347">
        <f t="shared" si="1"/>
        <v>0</v>
      </c>
      <c r="L270" s="236"/>
      <c r="M270" s="236"/>
    </row>
    <row r="271" spans="2:13" ht="14.25" customHeight="1" x14ac:dyDescent="0.2">
      <c r="C271" s="263"/>
      <c r="D271" s="263"/>
      <c r="E271" s="346">
        <v>8210</v>
      </c>
      <c r="F271" s="328"/>
      <c r="G271" s="327" t="s">
        <v>352</v>
      </c>
      <c r="H271" s="346">
        <v>0</v>
      </c>
      <c r="I271" s="347">
        <v>0</v>
      </c>
      <c r="J271" s="347">
        <f t="shared" si="1"/>
        <v>0</v>
      </c>
      <c r="L271" s="236"/>
      <c r="M271" s="236"/>
    </row>
    <row r="272" spans="2:13" ht="14.25" customHeight="1" x14ac:dyDescent="0.2">
      <c r="C272" s="263"/>
      <c r="D272" s="263"/>
      <c r="E272" s="346">
        <v>8220</v>
      </c>
      <c r="F272" s="328"/>
      <c r="G272" s="327" t="s">
        <v>353</v>
      </c>
      <c r="H272" s="346">
        <v>0</v>
      </c>
      <c r="I272" s="347">
        <v>0</v>
      </c>
      <c r="J272" s="347">
        <f t="shared" si="1"/>
        <v>0</v>
      </c>
      <c r="L272" s="236"/>
      <c r="M272" s="236"/>
    </row>
    <row r="273" spans="2:13" ht="14.25" customHeight="1" x14ac:dyDescent="0.2">
      <c r="C273" s="263"/>
      <c r="D273" s="263"/>
      <c r="E273" s="346">
        <v>8230</v>
      </c>
      <c r="F273" s="328"/>
      <c r="G273" s="327" t="s">
        <v>354</v>
      </c>
      <c r="H273" s="346">
        <v>0</v>
      </c>
      <c r="I273" s="347">
        <v>0</v>
      </c>
      <c r="J273" s="347">
        <f t="shared" si="1"/>
        <v>0</v>
      </c>
      <c r="L273" s="236"/>
      <c r="M273" s="236"/>
    </row>
    <row r="274" spans="2:13" ht="14.25" customHeight="1" x14ac:dyDescent="0.2">
      <c r="C274" s="263"/>
      <c r="D274" s="263"/>
      <c r="E274" s="346">
        <v>8240</v>
      </c>
      <c r="F274" s="328"/>
      <c r="G274" s="327" t="s">
        <v>355</v>
      </c>
      <c r="H274" s="346">
        <v>0</v>
      </c>
      <c r="I274" s="347">
        <v>0</v>
      </c>
      <c r="J274" s="347">
        <f t="shared" si="1"/>
        <v>0</v>
      </c>
      <c r="L274" s="236"/>
      <c r="M274" s="236"/>
    </row>
    <row r="275" spans="2:13" ht="14.25" customHeight="1" x14ac:dyDescent="0.2">
      <c r="C275" s="263"/>
      <c r="D275" s="263"/>
      <c r="E275" s="346">
        <v>8250</v>
      </c>
      <c r="F275" s="328"/>
      <c r="G275" s="327" t="s">
        <v>356</v>
      </c>
      <c r="H275" s="346">
        <v>0</v>
      </c>
      <c r="I275" s="347">
        <v>0</v>
      </c>
      <c r="J275" s="347">
        <f t="shared" si="1"/>
        <v>0</v>
      </c>
      <c r="L275" s="236"/>
      <c r="M275" s="236"/>
    </row>
    <row r="276" spans="2:13" ht="14.25" customHeight="1" x14ac:dyDescent="0.2">
      <c r="C276" s="263"/>
      <c r="D276" s="263"/>
      <c r="E276" s="346">
        <v>8260</v>
      </c>
      <c r="F276" s="328"/>
      <c r="G276" s="327" t="s">
        <v>357</v>
      </c>
      <c r="H276" s="346">
        <v>0</v>
      </c>
      <c r="I276" s="347">
        <v>0</v>
      </c>
      <c r="J276" s="347">
        <f t="shared" si="1"/>
        <v>0</v>
      </c>
      <c r="L276" s="236"/>
      <c r="M276" s="236"/>
    </row>
    <row r="277" spans="2:13" ht="14.25" customHeight="1" x14ac:dyDescent="0.2">
      <c r="C277" s="263"/>
      <c r="D277" s="263"/>
      <c r="E277" s="346">
        <v>8270</v>
      </c>
      <c r="F277" s="328"/>
      <c r="G277" s="327" t="s">
        <v>358</v>
      </c>
      <c r="H277" s="346">
        <v>0</v>
      </c>
      <c r="I277" s="347">
        <v>0</v>
      </c>
      <c r="J277" s="347">
        <f t="shared" si="1"/>
        <v>0</v>
      </c>
      <c r="L277" s="236"/>
      <c r="M277" s="236"/>
    </row>
    <row r="278" spans="2:13" ht="14.25" customHeight="1" thickBot="1" x14ac:dyDescent="0.25">
      <c r="F278" s="300" t="s">
        <v>150</v>
      </c>
      <c r="G278" s="300"/>
      <c r="H278" s="348">
        <v>0</v>
      </c>
      <c r="I278" s="349">
        <v>0</v>
      </c>
      <c r="J278" s="347">
        <f t="shared" si="1"/>
        <v>0</v>
      </c>
      <c r="L278" s="236"/>
      <c r="M278" s="236"/>
    </row>
    <row r="279" spans="2:13" ht="14.25" customHeight="1" thickTop="1" x14ac:dyDescent="0.2">
      <c r="F279" s="300"/>
      <c r="G279" s="300"/>
      <c r="H279" s="291"/>
      <c r="I279" s="291"/>
      <c r="J279" s="291"/>
    </row>
    <row r="280" spans="2:13" ht="14.25" customHeight="1" x14ac:dyDescent="0.2">
      <c r="B280" s="350" t="s">
        <v>359</v>
      </c>
      <c r="F280" s="253"/>
      <c r="G280" s="271"/>
      <c r="H280" s="271"/>
      <c r="I280" s="271"/>
    </row>
    <row r="281" spans="2:13" ht="14.25" customHeight="1" x14ac:dyDescent="0.2">
      <c r="B281" s="350"/>
      <c r="F281" s="253"/>
      <c r="G281" s="271"/>
      <c r="H281" s="271"/>
      <c r="I281" s="271"/>
    </row>
    <row r="282" spans="2:13" ht="14.25" customHeight="1" x14ac:dyDescent="0.2">
      <c r="B282" s="350"/>
      <c r="F282" s="253"/>
      <c r="G282" s="271"/>
      <c r="H282" s="271"/>
      <c r="I282" s="271"/>
    </row>
  </sheetData>
  <mergeCells count="87">
    <mergeCell ref="F265:G265"/>
    <mergeCell ref="E211:H211"/>
    <mergeCell ref="E228:H228"/>
    <mergeCell ref="F158:H158"/>
    <mergeCell ref="F165:H165"/>
    <mergeCell ref="B167:J167"/>
    <mergeCell ref="F169:G169"/>
    <mergeCell ref="F178:H178"/>
    <mergeCell ref="F195:H195"/>
    <mergeCell ref="F127:H127"/>
    <mergeCell ref="F129:H129"/>
    <mergeCell ref="C131:J131"/>
    <mergeCell ref="F133:H133"/>
    <mergeCell ref="F154:H154"/>
    <mergeCell ref="B156:J156"/>
    <mergeCell ref="D113:J113"/>
    <mergeCell ref="F114:H114"/>
    <mergeCell ref="F115:H115"/>
    <mergeCell ref="F122:H122"/>
    <mergeCell ref="D125:J125"/>
    <mergeCell ref="F126:H126"/>
    <mergeCell ref="F78:H78"/>
    <mergeCell ref="F79:H79"/>
    <mergeCell ref="B89:J89"/>
    <mergeCell ref="C90:J90"/>
    <mergeCell ref="F92:H92"/>
    <mergeCell ref="F111:H111"/>
    <mergeCell ref="F71:H71"/>
    <mergeCell ref="F72:H72"/>
    <mergeCell ref="F73:H73"/>
    <mergeCell ref="F74:H74"/>
    <mergeCell ref="D76:J76"/>
    <mergeCell ref="F77:H77"/>
    <mergeCell ref="F63:H63"/>
    <mergeCell ref="C65:J65"/>
    <mergeCell ref="F67:G67"/>
    <mergeCell ref="F68:H68"/>
    <mergeCell ref="F69:H69"/>
    <mergeCell ref="F70:H70"/>
    <mergeCell ref="F56:H56"/>
    <mergeCell ref="F57:H57"/>
    <mergeCell ref="F58:H58"/>
    <mergeCell ref="F59:H59"/>
    <mergeCell ref="F60:H60"/>
    <mergeCell ref="F61:H61"/>
    <mergeCell ref="F49:H49"/>
    <mergeCell ref="F50:H50"/>
    <mergeCell ref="F51:H51"/>
    <mergeCell ref="D53:J53"/>
    <mergeCell ref="F54:H54"/>
    <mergeCell ref="F55:H55"/>
    <mergeCell ref="F38:H38"/>
    <mergeCell ref="F39:H39"/>
    <mergeCell ref="F40:H40"/>
    <mergeCell ref="D46:J46"/>
    <mergeCell ref="F47:H47"/>
    <mergeCell ref="F48:H48"/>
    <mergeCell ref="F30:H30"/>
    <mergeCell ref="D32:J32"/>
    <mergeCell ref="F33:H33"/>
    <mergeCell ref="F34:H34"/>
    <mergeCell ref="F35:H35"/>
    <mergeCell ref="D37:J37"/>
    <mergeCell ref="F23:H23"/>
    <mergeCell ref="F24:H24"/>
    <mergeCell ref="F26:H26"/>
    <mergeCell ref="F27:H27"/>
    <mergeCell ref="F28:H28"/>
    <mergeCell ref="F29:H29"/>
    <mergeCell ref="F16:H16"/>
    <mergeCell ref="D18:J18"/>
    <mergeCell ref="F19:H19"/>
    <mergeCell ref="F20:H20"/>
    <mergeCell ref="F21:H21"/>
    <mergeCell ref="F22:H22"/>
    <mergeCell ref="F10:H10"/>
    <mergeCell ref="F11:H11"/>
    <mergeCell ref="F12:H12"/>
    <mergeCell ref="F13:H13"/>
    <mergeCell ref="F14:H14"/>
    <mergeCell ref="F15:H15"/>
    <mergeCell ref="A1:J1"/>
    <mergeCell ref="A2:J2"/>
    <mergeCell ref="A3:J3"/>
    <mergeCell ref="A4:J4"/>
    <mergeCell ref="B7:J7"/>
    <mergeCell ref="C8:J8"/>
  </mergeCells>
  <dataValidations count="1">
    <dataValidation allowBlank="1" showInputMessage="1" showErrorMessage="1" prompt="Diferencia entre el saldo final y el inicial presentados." sqref="J169 J198 J178 J265:J278" xr:uid="{BA2A4CDE-2A52-4687-9FF9-2E8D3150CB39}"/>
  </dataValidations>
  <printOptions horizontalCentered="1"/>
  <pageMargins left="0.51181102362204722" right="0.51181102362204722" top="0.74803149606299213" bottom="0.74803149606299213" header="0.31496062992125984" footer="0.19685039370078741"/>
  <pageSetup scale="88" firstPageNumber="16" fitToHeight="10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ESF</vt:lpstr>
      <vt:lpstr>EA</vt:lpstr>
      <vt:lpstr>ECSF</vt:lpstr>
      <vt:lpstr>EAA</vt:lpstr>
      <vt:lpstr>EADOP</vt:lpstr>
      <vt:lpstr>EVHP</vt:lpstr>
      <vt:lpstr>EFE</vt:lpstr>
      <vt:lpstr>IPC</vt:lpstr>
      <vt:lpstr>Notas 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2023-01-18T18:20:21Z</cp:lastPrinted>
  <dcterms:created xsi:type="dcterms:W3CDTF">2023-01-18T17:21:29Z</dcterms:created>
  <dcterms:modified xsi:type="dcterms:W3CDTF">2023-01-18T18:20:39Z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