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PRIMER TRIMESTRE\PLATAFORMA TRANSPARENCIA DEL GASTO EN SALUD\"/>
    </mc:Choice>
  </mc:AlternateContent>
  <xr:revisionPtr revIDLastSave="0" documentId="13_ncr:1_{CFDF3404-C07A-4044-BFEB-99C19BCDF0A6}" xr6:coauthVersionLast="36" xr6:coauthVersionMax="36" xr10:uidLastSave="{00000000-0000-0000-0000-000000000000}"/>
  <bookViews>
    <workbookView xWindow="0" yWindow="0" windowWidth="28800" windowHeight="10605" xr2:uid="{610EC7DD-E008-4F5B-9823-91BC9C6745F9}"/>
  </bookViews>
  <sheets>
    <sheet name="ESF" sheetId="1" r:id="rId1"/>
    <sheet name="EA" sheetId="2" r:id="rId2"/>
    <sheet name="ECSF" sheetId="3" r:id="rId3"/>
    <sheet name="EAA" sheetId="4" r:id="rId4"/>
    <sheet name="EADOP" sheetId="5" r:id="rId5"/>
    <sheet name="EVHP" sheetId="6" r:id="rId6"/>
    <sheet name="EFE" sheetId="7" r:id="rId7"/>
    <sheet name="IPC" sheetId="8" r:id="rId8"/>
    <sheet name="Notas DM" sheetId="9" r:id="rId9"/>
    <sheet name="N ESF" sheetId="10" r:id="rId10"/>
    <sheet name="N ACT" sheetId="11" r:id="rId11"/>
    <sheet name="N VHP" sheetId="12" r:id="rId12"/>
    <sheet name="N EFE" sheetId="13" r:id="rId13"/>
    <sheet name="N Conciliacion_Ig" sheetId="14" r:id="rId14"/>
    <sheet name="N Conciliacion_Eg" sheetId="15" r:id="rId15"/>
    <sheet name="N Memoria" sheetId="1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4" hidden="1">#N/A</definedName>
    <definedName name="_xlnm._FilterDatabase" localSheetId="2" hidden="1">#N/A</definedName>
    <definedName name="_xlnm._FilterDatabase" localSheetId="6" hidden="1">#N/A</definedName>
    <definedName name="_xlnm._FilterDatabase" localSheetId="0" hidden="1">#N/A</definedName>
    <definedName name="_xlnm._FilterDatabase" localSheetId="5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10">'N ACT'!$A$1:$E$218</definedName>
    <definedName name="_xlnm.Print_Area" localSheetId="12">'N EFE'!$A$1:$E$124</definedName>
    <definedName name="_xlnm.Print_Area" localSheetId="9">'N ESF'!$A$1:$I$153</definedName>
    <definedName name="_xlnm.Print_Area" localSheetId="8">'Notas DM'!$A$1:$F$46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10">'N ACT'!$1:$3</definedName>
    <definedName name="_xlnm.Print_Titles" localSheetId="12">'N EFE'!$1:$3</definedName>
    <definedName name="_xlnm.Print_Titles" localSheetId="9">'N ESF'!$1:$3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6" l="1"/>
  <c r="F50" i="16"/>
  <c r="F49" i="16"/>
  <c r="F48" i="16"/>
  <c r="F47" i="16"/>
  <c r="F46" i="16"/>
  <c r="F45" i="16"/>
  <c r="F44" i="16"/>
  <c r="F43" i="16"/>
  <c r="F42" i="16"/>
  <c r="F41" i="16"/>
  <c r="F40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C30" i="15"/>
  <c r="C7" i="15"/>
  <c r="C37" i="15" s="1"/>
  <c r="C15" i="14"/>
  <c r="C7" i="14"/>
  <c r="C20" i="14" s="1"/>
  <c r="D112" i="13"/>
  <c r="C112" i="13"/>
  <c r="D110" i="13"/>
  <c r="C110" i="13"/>
  <c r="D109" i="13"/>
  <c r="C109" i="13"/>
  <c r="D107" i="13"/>
  <c r="C107" i="13"/>
  <c r="D106" i="13"/>
  <c r="C106" i="13"/>
  <c r="D101" i="13"/>
  <c r="C101" i="13"/>
  <c r="D100" i="13"/>
  <c r="C100" i="13"/>
  <c r="D94" i="13"/>
  <c r="C94" i="13"/>
  <c r="D92" i="13"/>
  <c r="D91" i="13" s="1"/>
  <c r="D48" i="13" s="1"/>
  <c r="D122" i="13" s="1"/>
  <c r="C92" i="13"/>
  <c r="C91" i="13" s="1"/>
  <c r="D82" i="13"/>
  <c r="C82" i="13"/>
  <c r="C63" i="13" s="1"/>
  <c r="D76" i="13"/>
  <c r="C76" i="13"/>
  <c r="D73" i="13"/>
  <c r="C73" i="13"/>
  <c r="D64" i="13"/>
  <c r="C64" i="13"/>
  <c r="D63" i="13"/>
  <c r="D60" i="13"/>
  <c r="C60" i="13"/>
  <c r="D58" i="13"/>
  <c r="C58" i="13"/>
  <c r="D56" i="13"/>
  <c r="C56" i="13"/>
  <c r="D54" i="13"/>
  <c r="C54" i="13"/>
  <c r="C51" i="13" s="1"/>
  <c r="D52" i="13"/>
  <c r="C52" i="13"/>
  <c r="D51" i="13"/>
  <c r="D49" i="13"/>
  <c r="C49" i="13"/>
  <c r="D37" i="13"/>
  <c r="C37" i="13"/>
  <c r="D28" i="13"/>
  <c r="C28" i="13"/>
  <c r="D20" i="13"/>
  <c r="D43" i="13" s="1"/>
  <c r="C20" i="13"/>
  <c r="C43" i="13" s="1"/>
  <c r="D15" i="13"/>
  <c r="C15" i="13"/>
  <c r="C25" i="12"/>
  <c r="C21" i="12"/>
  <c r="C16" i="12"/>
  <c r="C215" i="11"/>
  <c r="C214" i="11" s="1"/>
  <c r="C204" i="11"/>
  <c r="C198" i="11"/>
  <c r="C195" i="11"/>
  <c r="C185" i="11" s="1"/>
  <c r="C186" i="11"/>
  <c r="C182" i="11"/>
  <c r="C180" i="11"/>
  <c r="C177" i="11"/>
  <c r="C174" i="11"/>
  <c r="C171" i="11"/>
  <c r="C170" i="11" s="1"/>
  <c r="C167" i="11"/>
  <c r="C164" i="11"/>
  <c r="C161" i="11"/>
  <c r="C160" i="11"/>
  <c r="C157" i="11"/>
  <c r="C151" i="11"/>
  <c r="C149" i="11"/>
  <c r="C146" i="11"/>
  <c r="C142" i="11"/>
  <c r="C137" i="11"/>
  <c r="C134" i="11"/>
  <c r="C131" i="11"/>
  <c r="C128" i="11"/>
  <c r="C127" i="11" s="1"/>
  <c r="C117" i="11"/>
  <c r="C107" i="11"/>
  <c r="C100" i="11"/>
  <c r="C99" i="11" s="1"/>
  <c r="C87" i="11"/>
  <c r="C85" i="11"/>
  <c r="C83" i="11"/>
  <c r="C77" i="11"/>
  <c r="C74" i="11"/>
  <c r="C73" i="11" s="1"/>
  <c r="C65" i="11"/>
  <c r="C59" i="11"/>
  <c r="C58" i="11"/>
  <c r="C46" i="11"/>
  <c r="C37" i="11"/>
  <c r="C34" i="11"/>
  <c r="C28" i="11"/>
  <c r="C8" i="11" s="1"/>
  <c r="C25" i="11"/>
  <c r="C19" i="11"/>
  <c r="C9" i="11"/>
  <c r="C148" i="10"/>
  <c r="C136" i="10"/>
  <c r="C129" i="10"/>
  <c r="D125" i="10"/>
  <c r="D122" i="10" s="1"/>
  <c r="D124" i="10"/>
  <c r="D123" i="10"/>
  <c r="G122" i="10"/>
  <c r="F122" i="10"/>
  <c r="E122" i="10"/>
  <c r="C122" i="10"/>
  <c r="D121" i="10"/>
  <c r="D120" i="10"/>
  <c r="D119" i="10"/>
  <c r="D118" i="10"/>
  <c r="D117" i="10"/>
  <c r="D116" i="10"/>
  <c r="D115" i="10"/>
  <c r="D114" i="10"/>
  <c r="D113" i="10"/>
  <c r="D112" i="10" s="1"/>
  <c r="G112" i="10"/>
  <c r="F112" i="10"/>
  <c r="E112" i="10"/>
  <c r="C112" i="10"/>
  <c r="C105" i="10"/>
  <c r="C98" i="10"/>
  <c r="C92" i="10"/>
  <c r="E82" i="10"/>
  <c r="D82" i="10"/>
  <c r="C82" i="10"/>
  <c r="E76" i="10"/>
  <c r="D76" i="10"/>
  <c r="C76" i="10"/>
  <c r="E62" i="10"/>
  <c r="D62" i="10"/>
  <c r="C62" i="10"/>
  <c r="E54" i="10"/>
  <c r="D54" i="10"/>
  <c r="C54" i="10"/>
  <c r="C41" i="10"/>
  <c r="C32" i="10"/>
  <c r="C54" i="7"/>
  <c r="B54" i="7"/>
  <c r="C48" i="7"/>
  <c r="B48" i="7"/>
  <c r="B59" i="7" s="1"/>
  <c r="C41" i="7"/>
  <c r="C45" i="7" s="1"/>
  <c r="B41" i="7"/>
  <c r="C36" i="7"/>
  <c r="B36" i="7"/>
  <c r="B45" i="7" s="1"/>
  <c r="C16" i="7"/>
  <c r="B16" i="7"/>
  <c r="C4" i="7"/>
  <c r="C33" i="7" s="1"/>
  <c r="B4" i="7"/>
  <c r="B33" i="7" s="1"/>
  <c r="F36" i="6"/>
  <c r="F35" i="6"/>
  <c r="E34" i="6"/>
  <c r="F34" i="6" s="1"/>
  <c r="F32" i="6"/>
  <c r="F31" i="6"/>
  <c r="F30" i="6"/>
  <c r="F29" i="6"/>
  <c r="F28" i="6"/>
  <c r="D27" i="6"/>
  <c r="C27" i="6"/>
  <c r="F25" i="6"/>
  <c r="F24" i="6"/>
  <c r="F23" i="6"/>
  <c r="F22" i="6"/>
  <c r="B22" i="6"/>
  <c r="F18" i="6"/>
  <c r="F17" i="6"/>
  <c r="E16" i="6"/>
  <c r="E20" i="6" s="1"/>
  <c r="E38" i="6" s="1"/>
  <c r="F14" i="6"/>
  <c r="F13" i="6"/>
  <c r="F12" i="6"/>
  <c r="F11" i="6"/>
  <c r="F10" i="6"/>
  <c r="F9" i="6"/>
  <c r="D9" i="6"/>
  <c r="D20" i="6" s="1"/>
  <c r="D38" i="6" s="1"/>
  <c r="C9" i="6"/>
  <c r="C20" i="6" s="1"/>
  <c r="C38" i="6" s="1"/>
  <c r="F7" i="6"/>
  <c r="F6" i="6"/>
  <c r="F5" i="6"/>
  <c r="B4" i="6"/>
  <c r="B20" i="6" s="1"/>
  <c r="E24" i="5"/>
  <c r="D24" i="5"/>
  <c r="E19" i="5"/>
  <c r="D19" i="5"/>
  <c r="E10" i="5"/>
  <c r="E16" i="5" s="1"/>
  <c r="D10" i="5"/>
  <c r="E5" i="5"/>
  <c r="D5" i="5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D12" i="4"/>
  <c r="C12" i="4"/>
  <c r="B12" i="4"/>
  <c r="E11" i="4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D4" i="4"/>
  <c r="C4" i="4"/>
  <c r="B4" i="4"/>
  <c r="B3" i="4" s="1"/>
  <c r="C57" i="3"/>
  <c r="B57" i="3"/>
  <c r="C50" i="3"/>
  <c r="B50" i="3"/>
  <c r="C45" i="3"/>
  <c r="C43" i="3" s="1"/>
  <c r="B45" i="3"/>
  <c r="B43" i="3" s="1"/>
  <c r="C35" i="3"/>
  <c r="B35" i="3"/>
  <c r="C25" i="3"/>
  <c r="B25" i="3"/>
  <c r="C24" i="3"/>
  <c r="B24" i="3"/>
  <c r="C13" i="3"/>
  <c r="C3" i="3" s="1"/>
  <c r="B13" i="3"/>
  <c r="C4" i="3"/>
  <c r="B4" i="3"/>
  <c r="C61" i="2"/>
  <c r="B61" i="2"/>
  <c r="B64" i="2" s="1"/>
  <c r="C55" i="2"/>
  <c r="B55" i="2"/>
  <c r="C48" i="2"/>
  <c r="B48" i="2"/>
  <c r="C43" i="2"/>
  <c r="B43" i="2"/>
  <c r="C32" i="2"/>
  <c r="B32" i="2"/>
  <c r="C27" i="2"/>
  <c r="B27" i="2"/>
  <c r="C17" i="2"/>
  <c r="B17" i="2"/>
  <c r="C13" i="2"/>
  <c r="B13" i="2"/>
  <c r="C4" i="2"/>
  <c r="C24" i="2" s="1"/>
  <c r="B4" i="2"/>
  <c r="B24" i="2" s="1"/>
  <c r="F42" i="1"/>
  <c r="E42" i="1"/>
  <c r="F35" i="1"/>
  <c r="E35" i="1"/>
  <c r="F30" i="1"/>
  <c r="F46" i="1" s="1"/>
  <c r="F48" i="1" s="1"/>
  <c r="E30" i="1"/>
  <c r="C26" i="1"/>
  <c r="B26" i="1"/>
  <c r="F24" i="1"/>
  <c r="F26" i="1" s="1"/>
  <c r="E24" i="1"/>
  <c r="F14" i="1"/>
  <c r="E14" i="1"/>
  <c r="C13" i="1"/>
  <c r="C28" i="1" s="1"/>
  <c r="B13" i="1"/>
  <c r="B28" i="1" s="1"/>
  <c r="B3" i="3" l="1"/>
  <c r="C64" i="2"/>
  <c r="B66" i="2"/>
  <c r="C66" i="2"/>
  <c r="E46" i="1"/>
  <c r="E26" i="1"/>
  <c r="C59" i="7"/>
  <c r="C61" i="7" s="1"/>
  <c r="B38" i="6"/>
  <c r="F38" i="6" s="1"/>
  <c r="F27" i="6"/>
  <c r="F16" i="6"/>
  <c r="D16" i="5"/>
  <c r="D30" i="5"/>
  <c r="E30" i="5"/>
  <c r="E3" i="5" s="1"/>
  <c r="E34" i="5" s="1"/>
  <c r="E3" i="4"/>
  <c r="F3" i="4" s="1"/>
  <c r="C3" i="4"/>
  <c r="E12" i="4"/>
  <c r="F12" i="4" s="1"/>
  <c r="D3" i="4"/>
  <c r="C98" i="11"/>
  <c r="D186" i="11" s="1"/>
  <c r="C48" i="13"/>
  <c r="C122" i="13" s="1"/>
  <c r="B61" i="7"/>
  <c r="F4" i="6"/>
  <c r="F20" i="6" s="1"/>
  <c r="E4" i="4"/>
  <c r="F4" i="4" s="1"/>
  <c r="E48" i="1" l="1"/>
  <c r="D3" i="5"/>
  <c r="D34" i="5" s="1"/>
  <c r="D151" i="11"/>
  <c r="D117" i="11"/>
  <c r="D195" i="11"/>
  <c r="D198" i="11"/>
  <c r="D185" i="11"/>
  <c r="D182" i="11"/>
  <c r="D171" i="11"/>
  <c r="D170" i="11"/>
  <c r="D128" i="11"/>
  <c r="D100" i="11"/>
  <c r="D127" i="11"/>
  <c r="D160" i="11"/>
  <c r="D204" i="11"/>
  <c r="D215" i="11"/>
  <c r="D99" i="11"/>
  <c r="D214" i="11"/>
  <c r="D207" i="11"/>
  <c r="D200" i="11"/>
  <c r="D194" i="11"/>
  <c r="D181" i="11"/>
  <c r="D175" i="11"/>
  <c r="D158" i="11"/>
  <c r="D139" i="11"/>
  <c r="D133" i="11"/>
  <c r="D120" i="11"/>
  <c r="D113" i="11"/>
  <c r="D106" i="11"/>
  <c r="D208" i="11"/>
  <c r="D121" i="11"/>
  <c r="D206" i="11"/>
  <c r="D199" i="11"/>
  <c r="D193" i="11"/>
  <c r="D174" i="11"/>
  <c r="D169" i="11"/>
  <c r="D163" i="11"/>
  <c r="D157" i="11"/>
  <c r="D145" i="11"/>
  <c r="D138" i="11"/>
  <c r="D132" i="11"/>
  <c r="D119" i="11"/>
  <c r="D112" i="11"/>
  <c r="D105" i="11"/>
  <c r="D187" i="11"/>
  <c r="D213" i="11"/>
  <c r="D205" i="11"/>
  <c r="D192" i="11"/>
  <c r="D168" i="11"/>
  <c r="D162" i="11"/>
  <c r="D150" i="11"/>
  <c r="D144" i="11"/>
  <c r="D137" i="11"/>
  <c r="D131" i="11"/>
  <c r="D126" i="11"/>
  <c r="D118" i="11"/>
  <c r="D111" i="11"/>
  <c r="D104" i="11"/>
  <c r="D176" i="11"/>
  <c r="D159" i="11"/>
  <c r="D146" i="11"/>
  <c r="D114" i="11"/>
  <c r="D212" i="11"/>
  <c r="D191" i="11"/>
  <c r="D179" i="11"/>
  <c r="D173" i="11"/>
  <c r="D167" i="11"/>
  <c r="D161" i="11"/>
  <c r="D156" i="11"/>
  <c r="D149" i="11"/>
  <c r="D143" i="11"/>
  <c r="D125" i="11"/>
  <c r="D110" i="11"/>
  <c r="D103" i="11"/>
  <c r="D211" i="11"/>
  <c r="D197" i="11"/>
  <c r="D190" i="11"/>
  <c r="D184" i="11"/>
  <c r="D178" i="11"/>
  <c r="D172" i="11"/>
  <c r="D155" i="11"/>
  <c r="D142" i="11"/>
  <c r="D136" i="11"/>
  <c r="D130" i="11"/>
  <c r="D124" i="11"/>
  <c r="D109" i="11"/>
  <c r="D102" i="11"/>
  <c r="D216" i="11"/>
  <c r="D210" i="11"/>
  <c r="D203" i="11"/>
  <c r="D196" i="11"/>
  <c r="D189" i="11"/>
  <c r="D183" i="11"/>
  <c r="D166" i="11"/>
  <c r="D154" i="11"/>
  <c r="D148" i="11"/>
  <c r="D135" i="11"/>
  <c r="D129" i="11"/>
  <c r="D123" i="11"/>
  <c r="D116" i="11"/>
  <c r="D108" i="11"/>
  <c r="D101" i="11"/>
  <c r="D140" i="11"/>
  <c r="D209" i="11"/>
  <c r="D202" i="11"/>
  <c r="D188" i="11"/>
  <c r="D165" i="11"/>
  <c r="D153" i="11"/>
  <c r="D147" i="11"/>
  <c r="D141" i="11"/>
  <c r="D122" i="11"/>
  <c r="D115" i="11"/>
  <c r="D201" i="11"/>
  <c r="D164" i="11"/>
  <c r="D152" i="11"/>
  <c r="D180" i="11"/>
  <c r="D177" i="11"/>
  <c r="D107" i="11"/>
  <c r="D13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E0E8DD2C-1953-42B8-9C29-741C9BDB52A1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<sst xmlns="http://schemas.openxmlformats.org/spreadsheetml/2006/main" count="1162" uniqueCount="708">
  <si>
    <t>INSTITUTO DE SALUD PUBLICA DEL ESTADO DE GUANAJUATO
Estado de Situación Financiera
Al 31 de Marzo de 2023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</si>
  <si>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</si>
  <si>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</si>
  <si>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</si>
  <si>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</si>
  <si>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</si>
  <si>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</si>
  <si>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</si>
  <si>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</si>
  <si>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</si>
  <si>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</si>
  <si>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</si>
  <si>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</si>
  <si>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</si>
  <si>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</si>
  <si>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</si>
  <si>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</si>
  <si>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</si>
  <si>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</si>
  <si>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</si>
  <si>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</si>
  <si>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</si>
  <si>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</si>
  <si>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</si>
  <si>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</si>
  <si>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</si>
  <si>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</si>
  <si>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</si>
  <si>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</si>
  <si>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</si>
  <si>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</si>
  <si>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</si>
  <si>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</si>
  <si>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</si>
  <si>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</si>
  <si>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</si>
  <si>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</si>
  <si>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</si>
  <si>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</si>
  <si>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</si>
  <si>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</si>
  <si>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</si>
  <si>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</si>
  <si>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</si>
  <si>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</si>
  <si>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</si>
  <si>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</si>
  <si>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</si>
  <si>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</si>
  <si>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</si>
  <si>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</si>
  <si>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</si>
  <si>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</si>
  <si>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</si>
  <si>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</si>
  <si>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</si>
  <si>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</si>
  <si>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</si>
  <si>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</si>
  <si>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</si>
  <si>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</si>
  <si>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DE SALUD PUBLICA DEL ESTADO DE GUANAJUATO
Estado de Actividades
Del 1 de Enero al 31 de Marzo de 2023
(Cifras en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</si>
  <si>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</si>
  <si>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</si>
  <si>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</si>
  <si>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</si>
  <si>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</si>
  <si>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</si>
  <si>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</si>
  <si>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</si>
  <si>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</si>
  <si>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</si>
  <si>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</si>
  <si>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</si>
  <si>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</si>
  <si>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</si>
  <si>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</si>
  <si>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</si>
  <si>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</si>
  <si>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</si>
  <si>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</si>
  <si>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</si>
  <si>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</si>
  <si>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</si>
  <si>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</si>
  <si>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</si>
  <si>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</si>
  <si>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</si>
  <si>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</si>
  <si>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</si>
  <si>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</si>
  <si>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</si>
  <si>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</si>
  <si>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</si>
  <si>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</si>
  <si>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</si>
  <si>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</si>
  <si>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</si>
  <si>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</si>
  <si>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</si>
  <si>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</si>
  <si>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</si>
  <si>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</si>
  <si>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</si>
  <si>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</si>
  <si>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</si>
  <si>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</si>
  <si>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</si>
  <si>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</si>
  <si>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</si>
  <si>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</si>
  <si>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</si>
  <si>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</si>
  <si>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</si>
  <si>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INSTITUTO DE SALUD PUBLICA DEL ESTADO DE GUANAJUATO
Estado de Cambios en la Situación Financiera
Del 1 de Enero al 31 de Marzo de 2023
(Cifras en Pesos)</t>
  </si>
  <si>
    <t>Origen</t>
  </si>
  <si>
    <t>Aplicación</t>
  </si>
  <si>
    <t>INSTITUTO DE SALUD PUBLICA DEL ESTADO DE GUANAJUATO
Estado Analítico del Activo
Del 1 de Enero al 31 de Marzo de 2023
(Cifras en Pesos)</t>
  </si>
  <si>
    <t>Saldo Inicial</t>
  </si>
  <si>
    <t>Cargos del Periodo</t>
  </si>
  <si>
    <t>Abonos del Periodo</t>
  </si>
  <si>
    <t>Saldo Final</t>
  </si>
  <si>
    <t>Variación Del Periodo</t>
  </si>
  <si>
    <t>INSTITUTO DE SALUD PUBLICA DEL ESTADO DE GUANAJUATO
Estado Analítico de la Deuda y Otros Pasivos
Del 1 de Enero al 31 de Marzo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</si>
  <si>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</si>
  <si>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</si>
  <si>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</si>
  <si>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</si>
  <si>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</si>
  <si>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</si>
  <si>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</si>
  <si>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</si>
  <si>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</si>
  <si>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</si>
  <si>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</si>
  <si>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</si>
  <si>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</si>
  <si>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</si>
  <si>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</si>
  <si>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</si>
  <si>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</si>
  <si>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</si>
  <si>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</si>
  <si>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Estado de Variación en la Hacienda Pública
Del 1 de Enero 31 de Marzo de 2023
(Cifras en Pesos)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</si>
  <si>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</si>
  <si>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</si>
  <si>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</si>
  <si>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</si>
  <si>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</si>
  <si>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2022</t>
  </si>
  <si>
    <t>Hacienda Pública/Patrimonio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</si>
  <si>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</si>
  <si>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</si>
  <si>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</si>
  <si>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</si>
  <si>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</si>
  <si>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</si>
  <si>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DE SALUD PUBLICA DEL ESTADO DE GUANAJUATO
Estado de Flujos de Efectivo
Del 1 de Enero al 31 de Marzo de 2023
(Cifras en Pesos)</t>
  </si>
  <si>
    <t>Flujos de Efectivo de las Actividades de Operación</t>
  </si>
  <si>
    <t>Otros Orígenes de Operación</t>
  </si>
  <si>
    <t>Transferencias al resto del Sector Público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</si>
  <si>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</si>
  <si>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</si>
  <si>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</si>
  <si>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</si>
  <si>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</si>
  <si>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</si>
  <si>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</si>
  <si>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</si>
  <si>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</si>
  <si>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</si>
  <si>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</si>
  <si>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</si>
  <si>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</si>
  <si>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</si>
  <si>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</si>
  <si>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</si>
  <si>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</si>
  <si>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Informes sobre Pasivos Contingentes
Al 31 de Marzo de 2023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</si>
  <si>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</si>
  <si>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</si>
  <si>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</si>
  <si>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</si>
  <si>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</si>
  <si>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</si>
  <si>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</si>
  <si>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PUBLICA DEL ESTADO DE GUANAJUATO</t>
  </si>
  <si>
    <t>Ejercicio</t>
  </si>
  <si>
    <t>Notas de Desglose y Memoria</t>
  </si>
  <si>
    <t>Periodicidad</t>
  </si>
  <si>
    <t>Trimestral</t>
  </si>
  <si>
    <t>Correspondiente del 1 de Enero al 31 de Marzo de 2023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</si>
  <si>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</si>
  <si>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</si>
  <si>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</si>
  <si>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</si>
  <si>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</si>
  <si>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</si>
  <si>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</si>
  <si>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</si>
  <si>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</si>
  <si>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</si>
  <si>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</si>
  <si>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</si>
  <si>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</si>
  <si>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</si>
  <si>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</si>
  <si>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</si>
  <si>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</si>
  <si>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</si>
  <si>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</si>
  <si>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</si>
  <si>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</si>
  <si>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</si>
  <si>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</si>
  <si>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</si>
  <si>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</si>
  <si>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</si>
  <si>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</si>
  <si>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</si>
  <si>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</si>
  <si>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</si>
  <si>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</si>
  <si>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</si>
  <si>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</si>
  <si>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</si>
  <si>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</si>
  <si>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</si>
  <si>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</si>
  <si>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</si>
  <si>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</si>
  <si>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</si>
  <si>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</si>
  <si>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</si>
  <si>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</si>
  <si>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</si>
  <si>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</si>
  <si>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</si>
  <si>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</si>
  <si>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</si>
  <si>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</si>
  <si>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</si>
  <si>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</si>
  <si>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</si>
  <si>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</si>
  <si>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</si>
  <si>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</si>
  <si>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</si>
  <si>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</si>
  <si>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</si>
  <si>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</si>
  <si>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</si>
  <si>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</si>
  <si>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</si>
  <si>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</si>
  <si>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</si>
  <si>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</si>
  <si>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</si>
  <si>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</si>
  <si>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</si>
  <si>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</si>
  <si>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</si>
  <si>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</si>
  <si>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</si>
  <si>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</si>
  <si>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</si>
  <si>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SIN INFORMACIÓN QUE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</si>
  <si>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</si>
  <si>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</si>
  <si>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</si>
  <si>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</si>
  <si>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</si>
  <si>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</si>
  <si>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</si>
  <si>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</si>
  <si>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</si>
  <si>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</si>
  <si>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</si>
  <si>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</si>
  <si>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</si>
  <si>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</si>
  <si>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</si>
  <si>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</si>
  <si>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</si>
  <si>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</si>
  <si>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</si>
  <si>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</si>
  <si>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</si>
  <si>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</si>
  <si>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</si>
  <si>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</si>
  <si>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</si>
  <si>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</si>
  <si>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</si>
  <si>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</si>
  <si>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</si>
  <si>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</si>
  <si>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</si>
  <si>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</si>
  <si>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</si>
  <si>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</si>
  <si>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</si>
  <si>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</si>
  <si>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</si>
  <si>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</si>
  <si>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</si>
  <si>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</si>
  <si>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</si>
  <si>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</si>
  <si>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</si>
  <si>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</si>
  <si>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</si>
  <si>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</si>
  <si>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</si>
  <si>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</si>
  <si>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</si>
  <si>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</si>
  <si>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</si>
  <si>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</si>
  <si>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</si>
  <si>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</si>
  <si>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</si>
  <si>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</si>
  <si>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</si>
  <si>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</si>
  <si>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</si>
  <si>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</si>
  <si>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</si>
  <si>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</si>
  <si>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</si>
  <si>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</si>
  <si>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</si>
  <si>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</si>
  <si>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</si>
  <si>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</si>
  <si>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</si>
  <si>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</si>
  <si>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</si>
  <si>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</si>
  <si>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</si>
  <si>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</si>
  <si>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</si>
  <si>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</si>
  <si>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</si>
  <si>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</si>
  <si>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</si>
  <si>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</si>
  <si>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</si>
  <si>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</si>
  <si>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</si>
  <si>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</si>
  <si>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</si>
  <si>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</si>
  <si>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</si>
  <si>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</si>
  <si>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</si>
  <si>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</si>
  <si>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</si>
  <si>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</si>
  <si>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</si>
  <si>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</si>
  <si>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</si>
  <si>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</si>
  <si>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</si>
  <si>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</si>
  <si>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</si>
  <si>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</si>
  <si>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</si>
  <si>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</si>
  <si>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</si>
  <si>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</si>
  <si>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</si>
  <si>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</si>
  <si>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</si>
  <si>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</si>
  <si>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</si>
  <si>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</si>
  <si>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</si>
  <si>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</si>
  <si>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</si>
  <si>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</si>
  <si>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</si>
  <si>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</si>
  <si>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</si>
  <si>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</si>
  <si>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</si>
  <si>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</si>
  <si>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</si>
  <si>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</si>
  <si>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</si>
  <si>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</si>
  <si>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</si>
  <si>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</si>
  <si>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</si>
  <si>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</si>
  <si>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</si>
  <si>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</si>
  <si>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</si>
  <si>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</si>
  <si>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</si>
  <si>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</si>
  <si>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</si>
  <si>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</si>
  <si>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</si>
  <si>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</si>
  <si>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</si>
  <si>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</si>
  <si>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</si>
  <si>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</si>
  <si>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</si>
  <si>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</si>
  <si>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</si>
  <si>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</si>
  <si>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</si>
  <si>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</si>
  <si>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</si>
  <si>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</si>
  <si>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</si>
  <si>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</si>
  <si>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</si>
  <si>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</si>
  <si>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</si>
  <si>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</si>
  <si>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</si>
  <si>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</si>
  <si>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</si>
  <si>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</si>
  <si>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</si>
  <si>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</si>
  <si>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</si>
  <si>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</si>
  <si>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</si>
  <si>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</si>
  <si>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</si>
  <si>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</si>
  <si>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</si>
  <si>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ACT-03 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</si>
  <si>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</si>
  <si>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</si>
  <si>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</si>
  <si>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</si>
  <si>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</si>
  <si>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</si>
  <si>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</si>
  <si>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</si>
  <si>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</si>
  <si>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</si>
  <si>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</si>
  <si>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</si>
  <si>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</si>
  <si>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</si>
  <si>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</si>
  <si>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</si>
  <si>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</si>
  <si>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</si>
  <si>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</si>
  <si>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</si>
  <si>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</si>
  <si>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</si>
  <si>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</si>
  <si>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</si>
  <si>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</si>
  <si>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</si>
  <si>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</si>
  <si>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</si>
  <si>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</si>
  <si>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</si>
  <si>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</si>
  <si>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</si>
  <si>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</si>
  <si>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</si>
  <si>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</si>
  <si>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</si>
  <si>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</si>
  <si>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</si>
  <si>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</si>
  <si>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</si>
  <si>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</si>
  <si>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</si>
  <si>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</si>
  <si>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</si>
  <si>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</si>
  <si>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</si>
  <si>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</si>
  <si>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</si>
  <si>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</si>
  <si>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</si>
  <si>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</si>
  <si>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</si>
  <si>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</si>
  <si>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</si>
  <si>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</si>
  <si>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</si>
  <si>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</si>
  <si>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</si>
  <si>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</si>
  <si>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</si>
  <si>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</si>
  <si>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</si>
  <si>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</si>
  <si>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</si>
  <si>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</si>
  <si>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</si>
  <si>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</si>
  <si>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</si>
  <si>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</si>
  <si>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</si>
  <si>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</si>
  <si>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</si>
  <si>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</si>
  <si>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</si>
  <si>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</si>
  <si>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</si>
  <si>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</si>
  <si>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</si>
  <si>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</si>
  <si>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</si>
  <si>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</si>
  <si>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</si>
  <si>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</si>
  <si>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</si>
  <si>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</si>
  <si>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</si>
  <si>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</si>
  <si>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</si>
  <si>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</si>
  <si>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</si>
  <si>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</si>
  <si>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</si>
  <si>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</si>
  <si>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</si>
  <si>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</si>
  <si>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</si>
  <si>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</si>
  <si>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</si>
  <si>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</si>
  <si>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</si>
  <si>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</si>
  <si>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</si>
  <si>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</si>
  <si>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</si>
  <si>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</si>
  <si>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</si>
  <si>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</si>
  <si>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</si>
  <si>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</si>
  <si>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</si>
  <si>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</si>
  <si>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</si>
  <si>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</si>
  <si>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</si>
  <si>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</si>
  <si>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</si>
  <si>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</si>
  <si>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</si>
  <si>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</si>
  <si>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</si>
  <si>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</si>
  <si>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</si>
  <si>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</si>
  <si>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</si>
  <si>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</si>
  <si>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</si>
  <si>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</si>
  <si>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</si>
  <si>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</si>
  <si>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</si>
  <si>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</si>
  <si>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</si>
  <si>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</si>
  <si>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</si>
  <si>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</si>
  <si>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</si>
  <si>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</si>
  <si>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</si>
  <si>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</si>
  <si>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</si>
  <si>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</si>
  <si>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</si>
  <si>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</si>
  <si>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</si>
  <si>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</si>
  <si>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</si>
  <si>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</si>
  <si>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</si>
  <si>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</si>
  <si>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</si>
  <si>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</si>
  <si>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</si>
  <si>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</si>
  <si>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</si>
  <si>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</si>
  <si>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</si>
  <si>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</si>
  <si>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</si>
  <si>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</si>
  <si>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</si>
  <si>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</si>
  <si>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</si>
  <si>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</si>
  <si>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</si>
  <si>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</si>
  <si>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</si>
  <si>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</si>
  <si>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</si>
  <si>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</si>
  <si>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NOTA: No checa con el Estado del Flujo de Efectivo por lo s movimientos derivados del control de almacén que e realizan disminuyendo las cuentas de gasto con fondo Dummy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</si>
  <si>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</si>
  <si>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</si>
  <si>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</si>
  <si>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</si>
  <si>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</si>
  <si>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</si>
  <si>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</si>
  <si>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</si>
  <si>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</si>
  <si>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</si>
  <si>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</si>
  <si>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</si>
  <si>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</si>
  <si>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</si>
  <si>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</si>
  <si>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</si>
  <si>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</si>
  <si>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</si>
  <si>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</si>
  <si>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</si>
  <si>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</si>
  <si>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</si>
  <si>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</si>
  <si>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</si>
  <si>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</si>
  <si>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</si>
  <si>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</si>
  <si>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</si>
  <si>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</si>
  <si>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</si>
  <si>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</si>
  <si>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</si>
  <si>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</si>
  <si>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</si>
  <si>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</si>
  <si>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</si>
  <si>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</si>
  <si>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</si>
  <si>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</si>
  <si>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</si>
  <si>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</si>
  <si>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</si>
  <si>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</si>
  <si>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</si>
  <si>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</si>
  <si>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</si>
  <si>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</si>
  <si>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</si>
  <si>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</si>
  <si>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</si>
  <si>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 Contable (4 = 1 - 2 + 3)</t>
  </si>
  <si>
    <t>Notas de Memoria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</si>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</sst>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_ ;\-0\ 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5" fillId="0" borderId="0" xfId="1" applyFont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left" vertical="top" wrapText="1" indent="1"/>
      <protection locked="0"/>
    </xf>
    <xf numFmtId="0" fontId="6" fillId="0" borderId="6" xfId="1" applyFont="1" applyFill="1" applyBorder="1" applyAlignment="1" applyProtection="1">
      <alignment horizontal="left" vertical="center" wrapText="1" indent="4"/>
      <protection locked="0"/>
    </xf>
    <xf numFmtId="0" fontId="4" fillId="0" borderId="6" xfId="1" applyFont="1" applyFill="1" applyBorder="1" applyAlignment="1" applyProtection="1">
      <alignment horizontal="left" vertical="top" wrapText="1" indent="1"/>
      <protection locked="0"/>
    </xf>
    <xf numFmtId="0" fontId="6" fillId="0" borderId="7" xfId="1" applyFont="1" applyFill="1" applyBorder="1" applyAlignment="1" applyProtection="1">
      <alignment horizontal="left" vertical="center" wrapText="1" indent="4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 indent="2"/>
      <protection locked="0"/>
    </xf>
    <xf numFmtId="3" fontId="5" fillId="0" borderId="10" xfId="3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 applyProtection="1">
      <alignment horizontal="left" vertical="top" wrapText="1" indent="3"/>
      <protection locked="0"/>
    </xf>
    <xf numFmtId="3" fontId="5" fillId="0" borderId="9" xfId="4" applyNumberFormat="1" applyFont="1" applyFill="1" applyBorder="1" applyAlignment="1" applyProtection="1">
      <alignment horizontal="right" vertical="top" wrapText="1"/>
      <protection locked="0"/>
    </xf>
    <xf numFmtId="0" fontId="5" fillId="0" borderId="9" xfId="1" applyFont="1" applyFill="1" applyBorder="1" applyAlignment="1" applyProtection="1">
      <alignment horizontal="left" vertical="top" wrapText="1" indent="3"/>
      <protection locked="0"/>
    </xf>
    <xf numFmtId="3" fontId="5" fillId="0" borderId="10" xfId="1" applyNumberFormat="1" applyFont="1" applyFill="1" applyBorder="1" applyAlignment="1" applyProtection="1">
      <alignment horizontal="right" vertical="top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0" fontId="5" fillId="0" borderId="9" xfId="1" applyFont="1" applyFill="1" applyBorder="1" applyAlignment="1" applyProtection="1">
      <alignment horizontal="left"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10" xfId="3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 applyProtection="1">
      <alignment horizontal="left" vertical="top" wrapText="1"/>
      <protection locked="0"/>
    </xf>
    <xf numFmtId="3" fontId="5" fillId="0" borderId="9" xfId="2" applyNumberFormat="1" applyFont="1" applyFill="1" applyBorder="1" applyAlignment="1" applyProtection="1">
      <alignment horizontal="right" vertical="top" wrapText="1"/>
      <protection locked="0"/>
    </xf>
    <xf numFmtId="3" fontId="5" fillId="0" borderId="9" xfId="3" applyNumberFormat="1" applyFont="1" applyFill="1" applyBorder="1" applyAlignment="1" applyProtection="1">
      <alignment vertical="top" wrapText="1"/>
      <protection locked="0"/>
    </xf>
    <xf numFmtId="3" fontId="5" fillId="0" borderId="10" xfId="1" applyNumberFormat="1" applyFont="1" applyFill="1" applyBorder="1" applyAlignment="1" applyProtection="1">
      <alignment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0" fontId="7" fillId="0" borderId="9" xfId="1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1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Border="1" applyAlignment="1" applyProtection="1">
      <alignment vertical="top" wrapText="1"/>
      <protection locked="0"/>
    </xf>
    <xf numFmtId="3" fontId="5" fillId="0" borderId="9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Border="1" applyAlignment="1" applyProtection="1">
      <alignment vertical="top"/>
      <protection locked="0"/>
    </xf>
    <xf numFmtId="0" fontId="5" fillId="0" borderId="8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vertical="top"/>
      <protection locked="0"/>
    </xf>
    <xf numFmtId="3" fontId="5" fillId="0" borderId="0" xfId="1" applyNumberFormat="1" applyFont="1" applyAlignment="1" applyProtection="1">
      <alignment vertical="top"/>
      <protection locked="0"/>
    </xf>
    <xf numFmtId="3" fontId="5" fillId="0" borderId="9" xfId="1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 applyProtection="1">
      <alignment vertical="top"/>
      <protection locked="0"/>
    </xf>
    <xf numFmtId="0" fontId="3" fillId="0" borderId="8" xfId="1" applyFont="1" applyBorder="1" applyAlignment="1" applyProtection="1">
      <alignment vertical="top" wrapText="1"/>
      <protection locked="0"/>
    </xf>
    <xf numFmtId="0" fontId="5" fillId="0" borderId="11" xfId="1" applyFont="1" applyBorder="1" applyAlignment="1" applyProtection="1">
      <alignment vertical="top" wrapText="1"/>
      <protection locked="0"/>
    </xf>
    <xf numFmtId="3" fontId="5" fillId="0" borderId="12" xfId="1" applyNumberFormat="1" applyFont="1" applyBorder="1" applyAlignment="1" applyProtection="1">
      <alignment vertical="top" wrapText="1"/>
      <protection locked="0"/>
    </xf>
    <xf numFmtId="3" fontId="5" fillId="0" borderId="12" xfId="1" applyNumberFormat="1" applyFont="1" applyBorder="1" applyAlignment="1" applyProtection="1">
      <alignment vertical="top"/>
      <protection locked="0"/>
    </xf>
    <xf numFmtId="4" fontId="5" fillId="0" borderId="12" xfId="1" applyNumberFormat="1" applyFont="1" applyBorder="1" applyAlignment="1" applyProtection="1">
      <alignment vertical="top"/>
      <protection locked="0"/>
    </xf>
    <xf numFmtId="3" fontId="5" fillId="0" borderId="13" xfId="1" applyNumberFormat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3" fontId="4" fillId="0" borderId="9" xfId="6" applyNumberFormat="1" applyFont="1" applyFill="1" applyBorder="1" applyAlignment="1" applyProtection="1">
      <alignment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Protection="1">
      <protection locked="0"/>
    </xf>
    <xf numFmtId="3" fontId="5" fillId="0" borderId="10" xfId="1" applyNumberFormat="1" applyFont="1" applyFill="1" applyBorder="1" applyProtection="1">
      <protection locked="0"/>
    </xf>
    <xf numFmtId="3" fontId="5" fillId="0" borderId="9" xfId="1" applyNumberFormat="1" applyFont="1" applyFill="1" applyBorder="1" applyAlignment="1" applyProtection="1">
      <alignment horizontal="right"/>
      <protection locked="0"/>
    </xf>
    <xf numFmtId="3" fontId="5" fillId="0" borderId="10" xfId="1" applyNumberFormat="1" applyFont="1" applyFill="1" applyBorder="1" applyAlignment="1" applyProtection="1">
      <alignment horizontal="right"/>
      <protection locked="0"/>
    </xf>
    <xf numFmtId="4" fontId="5" fillId="0" borderId="9" xfId="1" applyNumberFormat="1" applyFont="1" applyFill="1" applyBorder="1" applyAlignment="1" applyProtection="1">
      <alignment horizontal="right"/>
      <protection locked="0"/>
    </xf>
    <xf numFmtId="4" fontId="5" fillId="0" borderId="10" xfId="1" applyNumberFormat="1" applyFont="1" applyFill="1" applyBorder="1" applyAlignment="1" applyProtection="1">
      <alignment horizontal="right"/>
      <protection locked="0"/>
    </xf>
    <xf numFmtId="3" fontId="4" fillId="0" borderId="20" xfId="6" applyNumberFormat="1" applyFont="1" applyFill="1" applyBorder="1" applyAlignment="1" applyProtection="1">
      <alignment vertical="top" wrapText="1"/>
      <protection locked="0"/>
    </xf>
    <xf numFmtId="3" fontId="4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10" xfId="7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 applyProtection="1">
      <protection locked="0"/>
    </xf>
    <xf numFmtId="3" fontId="5" fillId="0" borderId="10" xfId="1" applyNumberFormat="1" applyFont="1" applyFill="1" applyBorder="1" applyAlignment="1" applyProtection="1">
      <protection locked="0"/>
    </xf>
    <xf numFmtId="0" fontId="4" fillId="0" borderId="8" xfId="1" applyFont="1" applyFill="1" applyBorder="1" applyAlignment="1" applyProtection="1">
      <alignment horizontal="left" vertical="top" wrapText="1" indent="1"/>
      <protection locked="0"/>
    </xf>
    <xf numFmtId="3" fontId="4" fillId="0" borderId="9" xfId="6" applyNumberFormat="1" applyFont="1" applyFill="1" applyBorder="1" applyAlignment="1" applyProtection="1">
      <alignment vertical="top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right" vertical="top"/>
      <protection locked="0"/>
    </xf>
    <xf numFmtId="3" fontId="5" fillId="0" borderId="12" xfId="1" applyNumberFormat="1" applyFont="1" applyFill="1" applyBorder="1" applyAlignment="1" applyProtection="1">
      <alignment vertical="top"/>
      <protection locked="0"/>
    </xf>
    <xf numFmtId="3" fontId="5" fillId="0" borderId="13" xfId="1" applyNumberFormat="1" applyFont="1" applyFill="1" applyBorder="1" applyAlignment="1" applyProtection="1">
      <alignment vertical="top"/>
      <protection locked="0"/>
    </xf>
    <xf numFmtId="0" fontId="5" fillId="0" borderId="0" xfId="1" applyNumberFormat="1" applyFont="1" applyFill="1" applyBorder="1" applyAlignment="1" applyProtection="1">
      <alignment horizontal="right" vertical="top"/>
      <protection locked="0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0" fontId="3" fillId="0" borderId="0" xfId="1" applyNumberFormat="1" applyFont="1" applyFill="1" applyBorder="1" applyAlignment="1" applyProtection="1">
      <alignment horizontal="right" vertical="top"/>
      <protection locked="0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left" vertical="top" wrapText="1" indent="1"/>
    </xf>
    <xf numFmtId="3" fontId="4" fillId="0" borderId="6" xfId="7" applyNumberFormat="1" applyFont="1" applyFill="1" applyBorder="1" applyAlignment="1" applyProtection="1">
      <alignment vertical="top" wrapText="1"/>
    </xf>
    <xf numFmtId="3" fontId="4" fillId="0" borderId="7" xfId="7" applyNumberFormat="1" applyFont="1" applyFill="1" applyBorder="1" applyAlignment="1" applyProtection="1">
      <alignment vertical="top" wrapText="1"/>
    </xf>
    <xf numFmtId="164" fontId="4" fillId="0" borderId="0" xfId="1" applyNumberFormat="1" applyFont="1" applyAlignment="1" applyProtection="1">
      <alignment vertical="top"/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4" fillId="0" borderId="8" xfId="1" applyFont="1" applyFill="1" applyBorder="1" applyAlignment="1">
      <alignment horizontal="left" vertical="top" wrapText="1" indent="2"/>
    </xf>
    <xf numFmtId="3" fontId="4" fillId="0" borderId="9" xfId="7" applyNumberFormat="1" applyFont="1" applyFill="1" applyBorder="1" applyAlignment="1" applyProtection="1">
      <alignment vertical="top" wrapText="1"/>
    </xf>
    <xf numFmtId="3" fontId="4" fillId="0" borderId="10" xfId="7" applyNumberFormat="1" applyFont="1" applyFill="1" applyBorder="1" applyAlignment="1" applyProtection="1">
      <alignment vertical="top" wrapText="1"/>
    </xf>
    <xf numFmtId="0" fontId="5" fillId="0" borderId="8" xfId="1" applyFont="1" applyFill="1" applyBorder="1" applyAlignment="1">
      <alignment horizontal="left" vertical="top" wrapText="1" indent="3"/>
    </xf>
    <xf numFmtId="164" fontId="5" fillId="0" borderId="9" xfId="8" applyNumberFormat="1" applyFont="1" applyFill="1" applyBorder="1" applyAlignment="1" applyProtection="1">
      <alignment vertical="top" wrapText="1"/>
      <protection locked="0"/>
    </xf>
    <xf numFmtId="164" fontId="5" fillId="0" borderId="10" xfId="8" applyNumberFormat="1" applyFont="1" applyFill="1" applyBorder="1" applyAlignment="1" applyProtection="1">
      <alignment vertical="top" wrapText="1"/>
      <protection locked="0"/>
    </xf>
    <xf numFmtId="164" fontId="5" fillId="0" borderId="0" xfId="1" applyNumberFormat="1" applyFont="1" applyAlignment="1" applyProtection="1">
      <alignment vertical="top"/>
      <protection locked="0"/>
    </xf>
    <xf numFmtId="164" fontId="5" fillId="0" borderId="9" xfId="7" applyNumberFormat="1" applyFont="1" applyFill="1" applyBorder="1" applyAlignment="1" applyProtection="1">
      <alignment vertical="top" wrapText="1"/>
      <protection locked="0"/>
    </xf>
    <xf numFmtId="164" fontId="5" fillId="0" borderId="10" xfId="7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>
      <alignment horizontal="left" vertical="top" wrapText="1"/>
    </xf>
    <xf numFmtId="3" fontId="5" fillId="0" borderId="9" xfId="7" applyNumberFormat="1" applyFont="1" applyFill="1" applyBorder="1" applyAlignment="1" applyProtection="1">
      <alignment vertical="top" wrapText="1"/>
      <protection locked="0"/>
    </xf>
    <xf numFmtId="3" fontId="5" fillId="0" borderId="10" xfId="7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left" vertical="top" wrapText="1" indent="1"/>
    </xf>
    <xf numFmtId="3" fontId="5" fillId="0" borderId="9" xfId="7" applyNumberFormat="1" applyFont="1" applyBorder="1" applyAlignment="1" applyProtection="1">
      <alignment vertical="top" wrapText="1"/>
      <protection locked="0"/>
    </xf>
    <xf numFmtId="3" fontId="5" fillId="0" borderId="10" xfId="7" applyNumberFormat="1" applyFont="1" applyBorder="1" applyAlignment="1" applyProtection="1">
      <alignment vertical="top" wrapText="1"/>
      <protection locked="0"/>
    </xf>
    <xf numFmtId="3" fontId="5" fillId="0" borderId="9" xfId="9" applyNumberFormat="1" applyFont="1" applyFill="1" applyBorder="1" applyAlignment="1" applyProtection="1">
      <alignment vertical="top" wrapText="1"/>
      <protection locked="0"/>
    </xf>
    <xf numFmtId="3" fontId="5" fillId="0" borderId="10" xfId="9" applyNumberFormat="1" applyFont="1" applyFill="1" applyBorder="1" applyAlignment="1" applyProtection="1">
      <alignment vertical="top" wrapText="1"/>
      <protection locked="0"/>
    </xf>
    <xf numFmtId="0" fontId="5" fillId="0" borderId="11" xfId="1" applyFont="1" applyFill="1" applyBorder="1" applyAlignment="1">
      <alignment horizontal="left" vertical="center" wrapText="1"/>
    </xf>
    <xf numFmtId="3" fontId="5" fillId="0" borderId="12" xfId="9" applyNumberFormat="1" applyFont="1" applyFill="1" applyBorder="1" applyAlignment="1" applyProtection="1">
      <alignment vertical="top" wrapText="1"/>
      <protection locked="0"/>
    </xf>
    <xf numFmtId="3" fontId="5" fillId="0" borderId="13" xfId="9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9" applyNumberFormat="1" applyFont="1" applyFill="1" applyBorder="1" applyAlignment="1" applyProtection="1">
      <alignment vertical="top" wrapText="1"/>
      <protection locked="0"/>
    </xf>
    <xf numFmtId="165" fontId="5" fillId="0" borderId="0" xfId="10" applyNumberFormat="1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4" fillId="2" borderId="19" xfId="1" applyFont="1" applyFill="1" applyBorder="1" applyAlignment="1">
      <alignment horizontal="center" vertical="center" wrapText="1"/>
    </xf>
    <xf numFmtId="4" fontId="4" fillId="2" borderId="17" xfId="1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top" indent="1"/>
    </xf>
    <xf numFmtId="3" fontId="4" fillId="0" borderId="6" xfId="1" applyNumberFormat="1" applyFont="1" applyFill="1" applyBorder="1" applyAlignment="1" applyProtection="1">
      <alignment vertical="top" wrapText="1"/>
      <protection locked="0"/>
    </xf>
    <xf numFmtId="3" fontId="4" fillId="0" borderId="7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>
      <alignment horizontal="left" vertical="top" indent="2"/>
    </xf>
    <xf numFmtId="3" fontId="5" fillId="0" borderId="10" xfId="1" applyNumberFormat="1" applyFont="1" applyFill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 applyProtection="1">
      <alignment wrapText="1"/>
      <protection locked="0"/>
    </xf>
    <xf numFmtId="3" fontId="5" fillId="0" borderId="10" xfId="1" applyNumberFormat="1" applyFont="1" applyFill="1" applyBorder="1" applyAlignment="1" applyProtection="1">
      <alignment wrapText="1"/>
      <protection locked="0"/>
    </xf>
    <xf numFmtId="0" fontId="5" fillId="0" borderId="11" xfId="1" applyFont="1" applyFill="1" applyBorder="1" applyAlignment="1">
      <alignment horizontal="left" vertical="top" indent="2"/>
    </xf>
    <xf numFmtId="3" fontId="5" fillId="0" borderId="12" xfId="1" applyNumberFormat="1" applyFont="1" applyFill="1" applyBorder="1" applyAlignment="1" applyProtection="1">
      <alignment vertical="top" wrapText="1"/>
      <protection locked="0"/>
    </xf>
    <xf numFmtId="3" fontId="5" fillId="0" borderId="13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horizontal="left" vertical="top" wrapText="1"/>
    </xf>
    <xf numFmtId="3" fontId="5" fillId="0" borderId="0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Protection="1">
      <protection locked="0"/>
    </xf>
    <xf numFmtId="0" fontId="4" fillId="2" borderId="2" xfId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left" vertical="top" wrapText="1" indent="1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8" xfId="1" applyFont="1" applyFill="1" applyBorder="1" applyAlignment="1" applyProtection="1">
      <alignment horizontal="center" vertical="top" wrapText="1"/>
    </xf>
    <xf numFmtId="4" fontId="5" fillId="0" borderId="9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2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5" fillId="0" borderId="8" xfId="1" applyNumberFormat="1" applyFont="1" applyFill="1" applyBorder="1" applyAlignment="1" applyProtection="1">
      <alignment horizontal="left" vertical="top" wrapText="1" indent="3"/>
    </xf>
    <xf numFmtId="4" fontId="5" fillId="0" borderId="9" xfId="1" applyNumberFormat="1" applyFont="1" applyFill="1" applyBorder="1" applyAlignment="1" applyProtection="1">
      <alignment horizontal="center" vertical="top" wrapText="1"/>
      <protection locked="0"/>
    </xf>
    <xf numFmtId="4" fontId="5" fillId="0" borderId="8" xfId="1" applyNumberFormat="1" applyFont="1" applyFill="1" applyBorder="1" applyAlignment="1" applyProtection="1">
      <alignment horizontal="left" vertical="top" wrapText="1"/>
    </xf>
    <xf numFmtId="4" fontId="4" fillId="0" borderId="9" xfId="1" applyNumberFormat="1" applyFont="1" applyFill="1" applyBorder="1" applyAlignment="1" applyProtection="1">
      <alignment horizontal="center" vertical="top" wrapText="1"/>
      <protection locked="0"/>
    </xf>
    <xf numFmtId="0" fontId="4" fillId="0" borderId="8" xfId="1" applyFont="1" applyFill="1" applyBorder="1" applyAlignment="1" applyProtection="1">
      <alignment vertical="top" wrapText="1"/>
    </xf>
    <xf numFmtId="0" fontId="5" fillId="0" borderId="8" xfId="1" applyFont="1" applyFill="1" applyBorder="1" applyAlignment="1" applyProtection="1">
      <alignment vertical="top" wrapText="1"/>
    </xf>
    <xf numFmtId="0" fontId="4" fillId="0" borderId="8" xfId="1" applyFont="1" applyFill="1" applyBorder="1" applyAlignment="1" applyProtection="1">
      <alignment horizontal="left" vertical="top" wrapText="1"/>
    </xf>
    <xf numFmtId="0" fontId="5" fillId="0" borderId="11" xfId="1" applyFont="1" applyFill="1" applyBorder="1" applyAlignment="1">
      <alignment vertical="top" wrapText="1"/>
    </xf>
    <xf numFmtId="4" fontId="5" fillId="0" borderId="12" xfId="1" applyNumberFormat="1" applyFont="1" applyFill="1" applyBorder="1" applyAlignment="1">
      <alignment vertical="top" wrapText="1"/>
    </xf>
    <xf numFmtId="4" fontId="5" fillId="0" borderId="13" xfId="1" applyNumberFormat="1" applyFont="1" applyFill="1" applyBorder="1" applyAlignment="1">
      <alignment vertical="top" wrapText="1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166" fontId="4" fillId="2" borderId="17" xfId="6" applyNumberFormat="1" applyFont="1" applyFill="1" applyBorder="1" applyAlignment="1">
      <alignment horizontal="center" vertical="center" wrapText="1"/>
    </xf>
    <xf numFmtId="166" fontId="4" fillId="2" borderId="19" xfId="6" applyNumberFormat="1" applyFont="1" applyFill="1" applyBorder="1" applyAlignment="1">
      <alignment horizontal="center" vertical="center" wrapText="1"/>
    </xf>
    <xf numFmtId="166" fontId="4" fillId="2" borderId="18" xfId="6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166" fontId="4" fillId="0" borderId="6" xfId="6" applyNumberFormat="1" applyFont="1" applyFill="1" applyBorder="1" applyAlignment="1">
      <alignment horizontal="center" vertical="center" wrapText="1"/>
    </xf>
    <xf numFmtId="166" fontId="4" fillId="0" borderId="7" xfId="6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 indent="1"/>
    </xf>
    <xf numFmtId="3" fontId="4" fillId="4" borderId="9" xfId="1" applyNumberFormat="1" applyFont="1" applyFill="1" applyBorder="1" applyProtection="1"/>
    <xf numFmtId="3" fontId="4" fillId="4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0" fontId="5" fillId="0" borderId="8" xfId="1" applyFont="1" applyBorder="1" applyAlignment="1">
      <alignment horizontal="left" vertical="top" wrapText="1" indent="2"/>
    </xf>
    <xf numFmtId="3" fontId="5" fillId="0" borderId="9" xfId="1" applyNumberFormat="1" applyFont="1" applyBorder="1" applyProtection="1">
      <protection locked="0"/>
    </xf>
    <xf numFmtId="3" fontId="5" fillId="4" borderId="9" xfId="1" applyNumberFormat="1" applyFont="1" applyFill="1" applyBorder="1" applyProtection="1">
      <protection locked="0"/>
    </xf>
    <xf numFmtId="3" fontId="5" fillId="0" borderId="10" xfId="1" applyNumberFormat="1" applyFont="1" applyFill="1" applyBorder="1" applyProtection="1"/>
    <xf numFmtId="3" fontId="5" fillId="0" borderId="0" xfId="1" applyNumberFormat="1" applyFont="1" applyFill="1" applyBorder="1" applyAlignment="1" applyProtection="1">
      <alignment vertical="top"/>
      <protection locked="0"/>
    </xf>
    <xf numFmtId="0" fontId="5" fillId="0" borderId="8" xfId="1" applyFont="1" applyBorder="1" applyAlignment="1">
      <alignment horizontal="left" vertical="top" wrapText="1" indent="1"/>
    </xf>
    <xf numFmtId="3" fontId="5" fillId="0" borderId="0" xfId="1" applyNumberFormat="1" applyFont="1" applyFill="1" applyBorder="1" applyProtection="1">
      <protection locked="0"/>
    </xf>
    <xf numFmtId="3" fontId="5" fillId="4" borderId="9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Protection="1"/>
    <xf numFmtId="0" fontId="4" fillId="0" borderId="8" xfId="1" applyFont="1" applyBorder="1" applyAlignment="1">
      <alignment vertical="top" wrapText="1"/>
    </xf>
    <xf numFmtId="3" fontId="4" fillId="0" borderId="9" xfId="1" applyNumberFormat="1" applyFont="1" applyFill="1" applyBorder="1" applyProtection="1">
      <protection locked="0"/>
    </xf>
    <xf numFmtId="3" fontId="5" fillId="0" borderId="9" xfId="11" applyNumberFormat="1" applyFont="1" applyBorder="1" applyAlignment="1">
      <alignment horizontal="center" vertical="center" wrapText="1"/>
    </xf>
    <xf numFmtId="3" fontId="5" fillId="4" borderId="9" xfId="1" applyNumberFormat="1" applyFont="1" applyFill="1" applyBorder="1" applyAlignment="1" applyProtection="1">
      <alignment vertical="top"/>
      <protection locked="0"/>
    </xf>
    <xf numFmtId="3" fontId="5" fillId="0" borderId="9" xfId="9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top" wrapText="1" indent="1"/>
    </xf>
    <xf numFmtId="3" fontId="4" fillId="0" borderId="12" xfId="1" applyNumberFormat="1" applyFont="1" applyFill="1" applyBorder="1" applyAlignment="1" applyProtection="1">
      <alignment vertical="center"/>
    </xf>
    <xf numFmtId="3" fontId="4" fillId="0" borderId="13" xfId="1" applyNumberFormat="1" applyFont="1" applyFill="1" applyBorder="1" applyProtection="1">
      <protection locked="0"/>
    </xf>
    <xf numFmtId="0" fontId="4" fillId="0" borderId="0" xfId="1" applyFont="1" applyBorder="1" applyAlignment="1">
      <alignment horizontal="left" vertical="top" wrapText="1" indent="1"/>
    </xf>
    <xf numFmtId="3" fontId="4" fillId="0" borderId="0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Protection="1">
      <protection locked="0"/>
    </xf>
    <xf numFmtId="0" fontId="3" fillId="0" borderId="0" xfId="1" applyAlignment="1" applyProtection="1">
      <alignment horizontal="left" vertical="top" indent="1"/>
      <protection locked="0"/>
    </xf>
    <xf numFmtId="4" fontId="5" fillId="0" borderId="0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right" vertical="top" wrapTex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top" wrapText="1"/>
      <protection locked="0"/>
    </xf>
    <xf numFmtId="4" fontId="4" fillId="0" borderId="7" xfId="1" applyNumberFormat="1" applyFont="1" applyFill="1" applyBorder="1" applyAlignment="1" applyProtection="1">
      <alignment horizontal="center" vertical="top" wrapText="1"/>
      <protection locked="0"/>
    </xf>
    <xf numFmtId="0" fontId="4" fillId="0" borderId="8" xfId="1" applyFont="1" applyFill="1" applyBorder="1" applyAlignment="1">
      <alignment vertical="top" wrapText="1"/>
    </xf>
    <xf numFmtId="3" fontId="5" fillId="0" borderId="9" xfId="1" applyNumberFormat="1" applyFont="1" applyFill="1" applyBorder="1" applyAlignment="1" applyProtection="1">
      <alignment horizontal="center" vertical="top" wrapText="1"/>
      <protection locked="0"/>
    </xf>
    <xf numFmtId="3" fontId="5" fillId="0" borderId="10" xfId="1" applyNumberFormat="1" applyFont="1" applyFill="1" applyBorder="1" applyAlignment="1" applyProtection="1">
      <alignment horizontal="center" vertical="top" wrapText="1"/>
      <protection locked="0"/>
    </xf>
    <xf numFmtId="4" fontId="5" fillId="0" borderId="13" xfId="1" applyNumberFormat="1" applyFont="1" applyFill="1" applyBorder="1" applyAlignment="1">
      <alignment vertical="top"/>
    </xf>
    <xf numFmtId="4" fontId="5" fillId="0" borderId="0" xfId="1" applyNumberFormat="1" applyFont="1" applyFill="1" applyBorder="1" applyProtection="1"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0" borderId="7" xfId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vertical="center"/>
    </xf>
    <xf numFmtId="0" fontId="4" fillId="0" borderId="10" xfId="1" applyFont="1" applyFill="1" applyBorder="1" applyAlignment="1" applyProtection="1">
      <alignment horizontal="center"/>
      <protection locked="0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1" applyFont="1" applyFill="1" applyBorder="1"/>
    <xf numFmtId="0" fontId="5" fillId="0" borderId="10" xfId="1" applyFont="1" applyFill="1" applyBorder="1" applyAlignment="1" applyProtection="1">
      <alignment wrapText="1"/>
      <protection locked="0"/>
    </xf>
    <xf numFmtId="0" fontId="5" fillId="0" borderId="10" xfId="1" applyFont="1" applyFill="1" applyBorder="1" applyProtection="1">
      <protection locked="0"/>
    </xf>
    <xf numFmtId="0" fontId="5" fillId="0" borderId="11" xfId="1" applyFont="1" applyFill="1" applyBorder="1" applyProtection="1">
      <protection locked="0"/>
    </xf>
    <xf numFmtId="0" fontId="5" fillId="0" borderId="13" xfId="1" applyFont="1" applyFill="1" applyBorder="1" applyProtection="1">
      <protection locked="0"/>
    </xf>
    <xf numFmtId="0" fontId="16" fillId="5" borderId="21" xfId="12" applyFont="1" applyFill="1" applyBorder="1" applyAlignment="1">
      <alignment vertical="center"/>
    </xf>
    <xf numFmtId="0" fontId="11" fillId="5" borderId="21" xfId="12" applyFont="1" applyFill="1" applyBorder="1" applyAlignment="1">
      <alignment horizontal="right" vertical="center"/>
    </xf>
    <xf numFmtId="0" fontId="16" fillId="5" borderId="27" xfId="12" applyFont="1" applyFill="1" applyBorder="1" applyAlignment="1">
      <alignment horizontal="left" vertical="center"/>
    </xf>
    <xf numFmtId="0" fontId="5" fillId="3" borderId="0" xfId="13" applyFont="1" applyFill="1" applyProtection="1">
      <protection locked="0"/>
    </xf>
    <xf numFmtId="0" fontId="11" fillId="5" borderId="0" xfId="12" applyFont="1" applyFill="1" applyBorder="1" applyAlignment="1">
      <alignment vertical="center"/>
    </xf>
    <xf numFmtId="0" fontId="11" fillId="5" borderId="0" xfId="12" applyFont="1" applyFill="1" applyBorder="1" applyAlignment="1">
      <alignment horizontal="right" vertical="center"/>
    </xf>
    <xf numFmtId="0" fontId="16" fillId="5" borderId="29" xfId="12" applyFont="1" applyFill="1" applyBorder="1" applyAlignment="1">
      <alignment vertical="center"/>
    </xf>
    <xf numFmtId="0" fontId="16" fillId="5" borderId="0" xfId="12" applyFont="1" applyFill="1" applyBorder="1" applyAlignment="1">
      <alignment vertical="center"/>
    </xf>
    <xf numFmtId="0" fontId="16" fillId="5" borderId="29" xfId="12" applyFont="1" applyFill="1" applyBorder="1" applyAlignment="1">
      <alignment horizontal="left" vertical="center"/>
    </xf>
    <xf numFmtId="0" fontId="4" fillId="2" borderId="28" xfId="13" applyFont="1" applyFill="1" applyBorder="1" applyAlignment="1" applyProtection="1">
      <alignment horizontal="center" vertical="center" wrapText="1"/>
      <protection locked="0"/>
    </xf>
    <xf numFmtId="0" fontId="4" fillId="2" borderId="19" xfId="13" applyFont="1" applyFill="1" applyBorder="1" applyAlignment="1" applyProtection="1">
      <alignment horizontal="center" vertical="center"/>
      <protection locked="0"/>
    </xf>
    <xf numFmtId="0" fontId="5" fillId="3" borderId="0" xfId="13" applyFont="1" applyFill="1" applyBorder="1" applyProtection="1">
      <protection locked="0"/>
    </xf>
    <xf numFmtId="0" fontId="4" fillId="3" borderId="28" xfId="13" applyFont="1" applyFill="1" applyBorder="1" applyAlignment="1" applyProtection="1">
      <alignment horizontal="center"/>
      <protection locked="0"/>
    </xf>
    <xf numFmtId="0" fontId="5" fillId="3" borderId="29" xfId="13" applyFont="1" applyFill="1" applyBorder="1" applyProtection="1">
      <protection locked="0"/>
    </xf>
    <xf numFmtId="0" fontId="4" fillId="3" borderId="29" xfId="13" applyFont="1" applyFill="1" applyBorder="1" applyAlignment="1" applyProtection="1">
      <alignment horizontal="center"/>
      <protection locked="0"/>
    </xf>
    <xf numFmtId="0" fontId="4" fillId="3" borderId="29" xfId="13" applyFont="1" applyFill="1" applyBorder="1" applyAlignment="1" applyProtection="1">
      <alignment horizontal="left" indent="1"/>
      <protection locked="0"/>
    </xf>
    <xf numFmtId="0" fontId="14" fillId="3" borderId="28" xfId="14" applyFont="1" applyFill="1" applyBorder="1" applyAlignment="1" applyProtection="1">
      <alignment horizontal="center"/>
      <protection locked="0"/>
    </xf>
    <xf numFmtId="0" fontId="14" fillId="3" borderId="29" xfId="14" applyFont="1" applyFill="1" applyBorder="1" applyProtection="1">
      <protection locked="0"/>
    </xf>
    <xf numFmtId="0" fontId="4" fillId="3" borderId="30" xfId="13" applyFont="1" applyFill="1" applyBorder="1" applyAlignment="1" applyProtection="1">
      <alignment horizontal="center"/>
      <protection locked="0"/>
    </xf>
    <xf numFmtId="0" fontId="5" fillId="3" borderId="32" xfId="13" applyFont="1" applyFill="1" applyBorder="1" applyProtection="1">
      <protection locked="0"/>
    </xf>
    <xf numFmtId="0" fontId="5" fillId="0" borderId="0" xfId="13" applyFont="1" applyProtection="1">
      <protection locked="0"/>
    </xf>
    <xf numFmtId="0" fontId="11" fillId="5" borderId="0" xfId="12" applyFont="1" applyFill="1" applyAlignment="1">
      <alignment horizontal="right" vertical="center"/>
    </xf>
    <xf numFmtId="0" fontId="4" fillId="5" borderId="0" xfId="12" applyFont="1" applyFill="1" applyAlignment="1">
      <alignment horizontal="left" vertical="center"/>
    </xf>
    <xf numFmtId="0" fontId="18" fillId="0" borderId="0" xfId="12" applyFont="1" applyAlignment="1">
      <alignment vertical="center"/>
    </xf>
    <xf numFmtId="0" fontId="16" fillId="6" borderId="0" xfId="12" applyFont="1" applyFill="1" applyAlignment="1">
      <alignment horizontal="center" vertical="center"/>
    </xf>
    <xf numFmtId="0" fontId="16" fillId="6" borderId="0" xfId="12" applyFont="1" applyFill="1"/>
    <xf numFmtId="0" fontId="18" fillId="0" borderId="0" xfId="12" applyFont="1"/>
    <xf numFmtId="0" fontId="19" fillId="7" borderId="0" xfId="12" applyFont="1" applyFill="1"/>
    <xf numFmtId="0" fontId="18" fillId="0" borderId="0" xfId="12" applyFont="1" applyAlignment="1">
      <alignment horizontal="center"/>
    </xf>
    <xf numFmtId="3" fontId="18" fillId="0" borderId="0" xfId="12" applyNumberFormat="1" applyFont="1"/>
    <xf numFmtId="0" fontId="11" fillId="0" borderId="0" xfId="12" applyFont="1" applyFill="1" applyAlignment="1">
      <alignment horizontal="right"/>
    </xf>
    <xf numFmtId="4" fontId="18" fillId="0" borderId="0" xfId="12" applyNumberFormat="1" applyFont="1"/>
    <xf numFmtId="0" fontId="19" fillId="8" borderId="0" xfId="12" applyFont="1" applyFill="1"/>
    <xf numFmtId="0" fontId="18" fillId="0" borderId="0" xfId="12" applyFont="1" applyFill="1" applyAlignment="1">
      <alignment horizontal="right"/>
    </xf>
    <xf numFmtId="0" fontId="18" fillId="0" borderId="0" xfId="12" applyFont="1" applyFill="1"/>
    <xf numFmtId="0" fontId="18" fillId="0" borderId="0" xfId="12" applyFont="1" applyAlignment="1">
      <alignment horizontal="center" vertical="center"/>
    </xf>
    <xf numFmtId="0" fontId="16" fillId="6" borderId="0" xfId="16" applyFont="1" applyFill="1"/>
    <xf numFmtId="0" fontId="19" fillId="7" borderId="0" xfId="16" applyFont="1" applyFill="1"/>
    <xf numFmtId="0" fontId="5" fillId="0" borderId="0" xfId="16" applyFont="1" applyFill="1" applyAlignment="1">
      <alignment horizontal="center" vertical="center"/>
    </xf>
    <xf numFmtId="0" fontId="5" fillId="0" borderId="0" xfId="16" applyFont="1" applyFill="1"/>
    <xf numFmtId="9" fontId="5" fillId="0" borderId="0" xfId="17" applyFont="1"/>
    <xf numFmtId="0" fontId="18" fillId="0" borderId="0" xfId="16" applyFont="1"/>
    <xf numFmtId="0" fontId="5" fillId="0" borderId="0" xfId="16" applyFont="1" applyFill="1" applyAlignment="1">
      <alignment wrapText="1"/>
    </xf>
    <xf numFmtId="0" fontId="5" fillId="0" borderId="0" xfId="16" applyFont="1" applyFill="1" applyAlignment="1"/>
    <xf numFmtId="3" fontId="5" fillId="0" borderId="0" xfId="16" applyNumberFormat="1" applyFont="1"/>
    <xf numFmtId="4" fontId="5" fillId="0" borderId="0" xfId="16" applyNumberFormat="1" applyFont="1"/>
    <xf numFmtId="0" fontId="5" fillId="0" borderId="0" xfId="16" applyFont="1" applyFill="1" applyAlignment="1">
      <alignment horizontal="center"/>
    </xf>
    <xf numFmtId="0" fontId="5" fillId="0" borderId="0" xfId="16" applyFont="1"/>
    <xf numFmtId="9" fontId="5" fillId="0" borderId="0" xfId="16" applyNumberFormat="1" applyFont="1"/>
    <xf numFmtId="0" fontId="11" fillId="5" borderId="0" xfId="18" applyFont="1" applyFill="1" applyAlignment="1">
      <alignment horizontal="right" vertical="center"/>
    </xf>
    <xf numFmtId="0" fontId="4" fillId="5" borderId="0" xfId="18" applyFont="1" applyFill="1" applyAlignment="1">
      <alignment horizontal="left" vertical="center"/>
    </xf>
    <xf numFmtId="0" fontId="18" fillId="0" borderId="0" xfId="18" applyFont="1"/>
    <xf numFmtId="0" fontId="16" fillId="6" borderId="0" xfId="18" applyFont="1" applyFill="1" applyAlignment="1">
      <alignment horizontal="center" vertical="center"/>
    </xf>
    <xf numFmtId="0" fontId="16" fillId="6" borderId="0" xfId="18" applyFont="1" applyFill="1"/>
    <xf numFmtId="0" fontId="19" fillId="7" borderId="0" xfId="18" applyFont="1" applyFill="1"/>
    <xf numFmtId="0" fontId="18" fillId="0" borderId="0" xfId="18" applyFont="1" applyAlignment="1">
      <alignment horizontal="center"/>
    </xf>
    <xf numFmtId="0" fontId="18" fillId="0" borderId="0" xfId="18" applyFont="1" applyAlignment="1">
      <alignment vertical="center"/>
    </xf>
    <xf numFmtId="0" fontId="19" fillId="7" borderId="0" xfId="18" applyFont="1" applyFill="1" applyAlignment="1">
      <alignment horizontal="center"/>
    </xf>
    <xf numFmtId="0" fontId="11" fillId="0" borderId="0" xfId="18" applyFont="1" applyAlignment="1">
      <alignment horizontal="center"/>
    </xf>
    <xf numFmtId="0" fontId="11" fillId="0" borderId="0" xfId="18" applyFont="1"/>
    <xf numFmtId="0" fontId="19" fillId="7" borderId="0" xfId="18" applyFont="1" applyFill="1" applyAlignment="1">
      <alignment horizontal="center" vertical="center"/>
    </xf>
    <xf numFmtId="3" fontId="11" fillId="0" borderId="0" xfId="18" applyNumberFormat="1" applyFont="1"/>
    <xf numFmtId="3" fontId="18" fillId="0" borderId="0" xfId="18" applyNumberFormat="1" applyFont="1"/>
    <xf numFmtId="4" fontId="18" fillId="0" borderId="0" xfId="18" applyNumberFormat="1" applyFont="1"/>
    <xf numFmtId="0" fontId="11" fillId="0" borderId="0" xfId="18" applyFont="1" applyAlignment="1">
      <alignment horizontal="left" indent="1"/>
    </xf>
    <xf numFmtId="0" fontId="11" fillId="0" borderId="0" xfId="19" applyFont="1" applyFill="1" applyAlignment="1">
      <alignment horizontal="center"/>
    </xf>
    <xf numFmtId="0" fontId="11" fillId="0" borderId="0" xfId="19" applyFont="1" applyFill="1" applyAlignment="1"/>
    <xf numFmtId="3" fontId="11" fillId="0" borderId="0" xfId="15" applyNumberFormat="1" applyFont="1" applyFill="1"/>
    <xf numFmtId="0" fontId="18" fillId="0" borderId="0" xfId="19" applyFont="1" applyFill="1" applyAlignment="1">
      <alignment horizontal="center"/>
    </xf>
    <xf numFmtId="0" fontId="18" fillId="0" borderId="0" xfId="19" applyFont="1" applyFill="1"/>
    <xf numFmtId="3" fontId="18" fillId="0" borderId="0" xfId="15" applyNumberFormat="1" applyFont="1" applyFill="1"/>
    <xf numFmtId="0" fontId="4" fillId="0" borderId="0" xfId="18" applyFont="1"/>
    <xf numFmtId="0" fontId="4" fillId="0" borderId="0" xfId="19" applyFont="1" applyFill="1"/>
    <xf numFmtId="0" fontId="5" fillId="0" borderId="0" xfId="19" applyFont="1" applyFill="1"/>
    <xf numFmtId="0" fontId="11" fillId="0" borderId="0" xfId="19" applyFont="1" applyFill="1" applyAlignment="1">
      <alignment horizontal="left" indent="1"/>
    </xf>
    <xf numFmtId="0" fontId="11" fillId="0" borderId="0" xfId="19" applyFont="1" applyFill="1"/>
    <xf numFmtId="0" fontId="4" fillId="0" borderId="0" xfId="18" applyFont="1" applyFill="1"/>
    <xf numFmtId="0" fontId="5" fillId="0" borderId="0" xfId="18" applyFont="1" applyFill="1"/>
    <xf numFmtId="0" fontId="11" fillId="0" borderId="0" xfId="18" quotePrefix="1" applyFont="1" applyAlignment="1">
      <alignment horizontal="left" indent="1"/>
    </xf>
    <xf numFmtId="0" fontId="8" fillId="0" borderId="0" xfId="20" applyFont="1" applyBorder="1" applyAlignment="1">
      <alignment vertical="center"/>
    </xf>
    <xf numFmtId="0" fontId="12" fillId="0" borderId="0" xfId="20" applyFont="1" applyBorder="1"/>
    <xf numFmtId="0" fontId="11" fillId="9" borderId="36" xfId="20" applyFont="1" applyFill="1" applyBorder="1" applyAlignment="1">
      <alignment vertical="center"/>
    </xf>
    <xf numFmtId="3" fontId="11" fillId="9" borderId="9" xfId="20" applyNumberFormat="1" applyFont="1" applyFill="1" applyBorder="1" applyAlignment="1">
      <alignment horizontal="right" vertical="center" wrapText="1" indent="1"/>
    </xf>
    <xf numFmtId="0" fontId="8" fillId="0" borderId="0" xfId="20" applyFont="1" applyFill="1"/>
    <xf numFmtId="0" fontId="8" fillId="0" borderId="0" xfId="20" applyFont="1"/>
    <xf numFmtId="0" fontId="11" fillId="0" borderId="37" xfId="20" applyFont="1" applyFill="1" applyBorder="1" applyAlignment="1">
      <alignment vertical="center"/>
    </xf>
    <xf numFmtId="0" fontId="11" fillId="0" borderId="37" xfId="20" applyFont="1" applyFill="1" applyBorder="1" applyAlignment="1">
      <alignment horizontal="right" vertical="center"/>
    </xf>
    <xf numFmtId="0" fontId="11" fillId="0" borderId="36" xfId="20" applyFont="1" applyFill="1" applyBorder="1" applyAlignment="1">
      <alignment vertical="center"/>
    </xf>
    <xf numFmtId="3" fontId="11" fillId="0" borderId="9" xfId="20" applyNumberFormat="1" applyFont="1" applyFill="1" applyBorder="1" applyAlignment="1">
      <alignment horizontal="right" vertical="center" wrapText="1" indent="1"/>
    </xf>
    <xf numFmtId="0" fontId="5" fillId="0" borderId="36" xfId="20" applyFont="1" applyFill="1" applyBorder="1" applyAlignment="1">
      <alignment vertical="center"/>
    </xf>
    <xf numFmtId="0" fontId="5" fillId="0" borderId="37" xfId="20" applyFont="1" applyFill="1" applyBorder="1" applyAlignment="1">
      <alignment horizontal="left" vertical="center" indent="1"/>
    </xf>
    <xf numFmtId="3" fontId="18" fillId="0" borderId="9" xfId="20" applyNumberFormat="1" applyFont="1" applyFill="1" applyBorder="1" applyAlignment="1">
      <alignment horizontal="right" vertical="center" wrapText="1" indent="1"/>
    </xf>
    <xf numFmtId="0" fontId="8" fillId="0" borderId="36" xfId="20" applyFont="1" applyBorder="1"/>
    <xf numFmtId="0" fontId="18" fillId="0" borderId="38" xfId="20" applyFont="1" applyFill="1" applyBorder="1" applyAlignment="1">
      <alignment horizontal="left" vertical="center" wrapText="1" indent="1"/>
    </xf>
    <xf numFmtId="0" fontId="18" fillId="0" borderId="36" xfId="20" applyFont="1" applyFill="1" applyBorder="1" applyAlignment="1">
      <alignment horizontal="left" vertical="center"/>
    </xf>
    <xf numFmtId="0" fontId="18" fillId="0" borderId="37" xfId="20" applyFont="1" applyFill="1" applyBorder="1" applyAlignment="1">
      <alignment horizontal="left" vertical="center" indent="1"/>
    </xf>
    <xf numFmtId="0" fontId="8" fillId="0" borderId="0" xfId="20" applyFont="1" applyFill="1" applyBorder="1"/>
    <xf numFmtId="0" fontId="18" fillId="0" borderId="37" xfId="20" applyFont="1" applyFill="1" applyBorder="1" applyAlignment="1">
      <alignment horizontal="left" vertical="center" wrapText="1"/>
    </xf>
    <xf numFmtId="4" fontId="18" fillId="0" borderId="37" xfId="20" applyNumberFormat="1" applyFont="1" applyFill="1" applyBorder="1" applyAlignment="1">
      <alignment horizontal="right" vertical="center" wrapText="1" indent="1"/>
    </xf>
    <xf numFmtId="0" fontId="5" fillId="0" borderId="36" xfId="20" applyFont="1" applyFill="1" applyBorder="1" applyAlignment="1">
      <alignment horizontal="left" vertical="center"/>
    </xf>
    <xf numFmtId="0" fontId="5" fillId="0" borderId="36" xfId="20" applyFont="1" applyBorder="1" applyAlignment="1">
      <alignment horizontal="left"/>
    </xf>
    <xf numFmtId="3" fontId="18" fillId="0" borderId="9" xfId="20" applyNumberFormat="1" applyFont="1" applyFill="1" applyBorder="1" applyAlignment="1">
      <alignment horizontal="right" vertical="center" indent="1"/>
    </xf>
    <xf numFmtId="0" fontId="18" fillId="0" borderId="37" xfId="20" applyFont="1" applyFill="1" applyBorder="1" applyAlignment="1">
      <alignment horizontal="left" vertical="center"/>
    </xf>
    <xf numFmtId="4" fontId="18" fillId="0" borderId="15" xfId="20" applyNumberFormat="1" applyFont="1" applyFill="1" applyBorder="1" applyAlignment="1">
      <alignment horizontal="right" vertical="center" indent="1"/>
    </xf>
    <xf numFmtId="0" fontId="11" fillId="9" borderId="9" xfId="20" applyFont="1" applyFill="1" applyBorder="1" applyAlignment="1">
      <alignment vertical="center"/>
    </xf>
    <xf numFmtId="0" fontId="8" fillId="0" borderId="0" xfId="20" applyFont="1" applyBorder="1" applyAlignment="1">
      <alignment horizontal="center" vertical="center"/>
    </xf>
    <xf numFmtId="0" fontId="11" fillId="9" borderId="34" xfId="20" applyFont="1" applyFill="1" applyBorder="1" applyAlignment="1">
      <alignment vertical="center"/>
    </xf>
    <xf numFmtId="3" fontId="11" fillId="9" borderId="9" xfId="20" applyNumberFormat="1" applyFont="1" applyFill="1" applyBorder="1" applyAlignment="1">
      <alignment horizontal="right" vertical="center"/>
    </xf>
    <xf numFmtId="0" fontId="8" fillId="0" borderId="37" xfId="20" applyFont="1" applyBorder="1"/>
    <xf numFmtId="4" fontId="11" fillId="0" borderId="37" xfId="20" applyNumberFormat="1" applyFont="1" applyFill="1" applyBorder="1" applyAlignment="1">
      <alignment horizontal="right" vertical="center"/>
    </xf>
    <xf numFmtId="0" fontId="11" fillId="0" borderId="38" xfId="20" applyFont="1" applyFill="1" applyBorder="1" applyAlignment="1">
      <alignment vertical="center"/>
    </xf>
    <xf numFmtId="49" fontId="5" fillId="0" borderId="36" xfId="20" applyNumberFormat="1" applyFont="1" applyFill="1" applyBorder="1" applyAlignment="1">
      <alignment vertical="center"/>
    </xf>
    <xf numFmtId="0" fontId="5" fillId="0" borderId="38" xfId="20" applyFont="1" applyFill="1" applyBorder="1" applyAlignment="1">
      <alignment horizontal="left" vertical="center" indent="1"/>
    </xf>
    <xf numFmtId="3" fontId="5" fillId="0" borderId="9" xfId="20" applyNumberFormat="1" applyFont="1" applyFill="1" applyBorder="1" applyAlignment="1">
      <alignment horizontal="right" vertical="center" wrapText="1" indent="1"/>
    </xf>
    <xf numFmtId="49" fontId="5" fillId="0" borderId="36" xfId="20" applyNumberFormat="1" applyFont="1" applyFill="1" applyBorder="1"/>
    <xf numFmtId="0" fontId="5" fillId="0" borderId="38" xfId="20" applyFont="1" applyFill="1" applyBorder="1" applyAlignment="1">
      <alignment horizontal="left" vertical="center" wrapText="1" indent="1"/>
    </xf>
    <xf numFmtId="0" fontId="0" fillId="0" borderId="0" xfId="20" applyFont="1"/>
    <xf numFmtId="0" fontId="5" fillId="0" borderId="37" xfId="20" applyFont="1" applyFill="1" applyBorder="1"/>
    <xf numFmtId="0" fontId="5" fillId="0" borderId="37" xfId="20" applyFont="1" applyFill="1" applyBorder="1" applyAlignment="1">
      <alignment vertical="center"/>
    </xf>
    <xf numFmtId="4" fontId="5" fillId="0" borderId="37" xfId="20" applyNumberFormat="1" applyFont="1" applyFill="1" applyBorder="1" applyAlignment="1">
      <alignment horizontal="right" vertical="center"/>
    </xf>
    <xf numFmtId="0" fontId="4" fillId="0" borderId="36" xfId="20" applyFont="1" applyFill="1" applyBorder="1" applyAlignment="1">
      <alignment vertical="center"/>
    </xf>
    <xf numFmtId="0" fontId="4" fillId="0" borderId="38" xfId="20" applyFont="1" applyFill="1" applyBorder="1" applyAlignment="1">
      <alignment vertical="center"/>
    </xf>
    <xf numFmtId="3" fontId="4" fillId="0" borderId="9" xfId="20" applyNumberFormat="1" applyFont="1" applyFill="1" applyBorder="1" applyAlignment="1">
      <alignment horizontal="right" vertical="center" wrapText="1" indent="1"/>
    </xf>
    <xf numFmtId="3" fontId="5" fillId="0" borderId="9" xfId="20" applyNumberFormat="1" applyFont="1" applyFill="1" applyBorder="1" applyAlignment="1">
      <alignment horizontal="right" vertical="center" indent="1"/>
    </xf>
    <xf numFmtId="0" fontId="18" fillId="0" borderId="37" xfId="20" applyFont="1" applyFill="1" applyBorder="1" applyAlignment="1">
      <alignment vertical="center"/>
    </xf>
    <xf numFmtId="4" fontId="18" fillId="0" borderId="37" xfId="20" applyNumberFormat="1" applyFont="1" applyFill="1" applyBorder="1" applyAlignment="1">
      <alignment horizontal="right" vertical="center"/>
    </xf>
    <xf numFmtId="0" fontId="11" fillId="2" borderId="36" xfId="20" applyFont="1" applyFill="1" applyBorder="1" applyAlignment="1">
      <alignment vertical="center"/>
    </xf>
    <xf numFmtId="0" fontId="11" fillId="0" borderId="0" xfId="18" applyFont="1" applyFill="1"/>
    <xf numFmtId="3" fontId="11" fillId="0" borderId="0" xfId="18" applyNumberFormat="1" applyFont="1" applyFill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7" xfId="1" applyFont="1" applyFill="1" applyBorder="1" applyAlignment="1" applyProtection="1">
      <alignment horizontal="center"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3" fillId="0" borderId="21" xfId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center" vertical="center" wrapText="1"/>
      <protection locked="0"/>
    </xf>
    <xf numFmtId="0" fontId="4" fillId="2" borderId="15" xfId="1" applyFont="1" applyFill="1" applyBorder="1" applyAlignment="1" applyProtection="1">
      <alignment horizontal="center" vertical="center" wrapText="1"/>
      <protection locked="0"/>
    </xf>
    <xf numFmtId="0" fontId="4" fillId="2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16" fillId="5" borderId="24" xfId="12" applyFont="1" applyFill="1" applyBorder="1" applyAlignment="1">
      <alignment horizontal="center" vertical="center"/>
    </xf>
    <xf numFmtId="0" fontId="16" fillId="5" borderId="21" xfId="12" applyFont="1" applyFill="1" applyBorder="1" applyAlignment="1">
      <alignment horizontal="center" vertical="center"/>
    </xf>
    <xf numFmtId="0" fontId="11" fillId="5" borderId="28" xfId="12" applyFont="1" applyFill="1" applyBorder="1" applyAlignment="1">
      <alignment horizontal="center" vertical="center"/>
    </xf>
    <xf numFmtId="0" fontId="11" fillId="5" borderId="0" xfId="12" applyFont="1" applyFill="1" applyBorder="1" applyAlignment="1">
      <alignment horizontal="center" vertical="center"/>
    </xf>
    <xf numFmtId="0" fontId="16" fillId="5" borderId="28" xfId="12" applyFont="1" applyFill="1" applyBorder="1" applyAlignment="1">
      <alignment horizontal="center" vertical="center"/>
    </xf>
    <xf numFmtId="0" fontId="16" fillId="5" borderId="0" xfId="12" applyFont="1" applyFill="1" applyBorder="1" applyAlignment="1">
      <alignment horizontal="center" vertical="center"/>
    </xf>
    <xf numFmtId="0" fontId="16" fillId="5" borderId="30" xfId="12" applyFont="1" applyFill="1" applyBorder="1" applyAlignment="1">
      <alignment horizontal="center" vertical="center"/>
    </xf>
    <xf numFmtId="0" fontId="16" fillId="5" borderId="31" xfId="12" applyFont="1" applyFill="1" applyBorder="1" applyAlignment="1">
      <alignment horizontal="center" vertical="center"/>
    </xf>
    <xf numFmtId="0" fontId="16" fillId="5" borderId="32" xfId="12" applyFont="1" applyFill="1" applyBorder="1" applyAlignment="1">
      <alignment horizontal="center" vertical="center"/>
    </xf>
    <xf numFmtId="0" fontId="4" fillId="5" borderId="0" xfId="12" applyFont="1" applyFill="1" applyAlignment="1">
      <alignment horizontal="center" vertical="center"/>
    </xf>
    <xf numFmtId="0" fontId="4" fillId="5" borderId="0" xfId="12" applyFont="1" applyFill="1" applyAlignment="1">
      <alignment vertical="center"/>
    </xf>
    <xf numFmtId="0" fontId="11" fillId="5" borderId="0" xfId="12" applyFont="1" applyFill="1" applyAlignment="1">
      <alignment horizontal="center" vertical="center"/>
    </xf>
    <xf numFmtId="0" fontId="11" fillId="5" borderId="0" xfId="18" applyFont="1" applyFill="1" applyAlignment="1">
      <alignment horizontal="center" vertical="center"/>
    </xf>
    <xf numFmtId="0" fontId="12" fillId="9" borderId="22" xfId="20" applyFont="1" applyFill="1" applyBorder="1" applyAlignment="1">
      <alignment horizontal="center" vertical="center"/>
    </xf>
    <xf numFmtId="0" fontId="12" fillId="9" borderId="15" xfId="20" applyFont="1" applyFill="1" applyBorder="1" applyAlignment="1">
      <alignment horizontal="center" vertical="center"/>
    </xf>
    <xf numFmtId="0" fontId="12" fillId="9" borderId="23" xfId="20" applyFont="1" applyFill="1" applyBorder="1" applyAlignment="1">
      <alignment horizontal="center" vertical="center"/>
    </xf>
    <xf numFmtId="0" fontId="12" fillId="9" borderId="1" xfId="20" applyFont="1" applyFill="1" applyBorder="1" applyAlignment="1">
      <alignment horizontal="center" vertical="center"/>
    </xf>
    <xf numFmtId="0" fontId="12" fillId="9" borderId="0" xfId="20" applyFont="1" applyFill="1" applyAlignment="1">
      <alignment horizontal="center" vertical="center"/>
    </xf>
    <xf numFmtId="0" fontId="12" fillId="9" borderId="33" xfId="20" applyFont="1" applyFill="1" applyBorder="1" applyAlignment="1">
      <alignment horizontal="center" vertical="center"/>
    </xf>
    <xf numFmtId="0" fontId="12" fillId="9" borderId="0" xfId="20" applyFont="1" applyFill="1" applyBorder="1" applyAlignment="1">
      <alignment horizontal="center" vertical="center"/>
    </xf>
    <xf numFmtId="0" fontId="12" fillId="9" borderId="34" xfId="20" applyFont="1" applyFill="1" applyBorder="1" applyAlignment="1">
      <alignment horizontal="center" vertical="center"/>
    </xf>
    <xf numFmtId="0" fontId="12" fillId="9" borderId="14" xfId="20" applyFont="1" applyFill="1" applyBorder="1" applyAlignment="1">
      <alignment horizontal="center" vertical="center"/>
    </xf>
    <xf numFmtId="0" fontId="12" fillId="9" borderId="35" xfId="20" applyFont="1" applyFill="1" applyBorder="1" applyAlignment="1">
      <alignment horizontal="center" vertical="center"/>
    </xf>
    <xf numFmtId="0" fontId="8" fillId="0" borderId="0" xfId="20" applyFont="1" applyAlignment="1">
      <alignment horizontal="left" vertical="center" wrapText="1"/>
    </xf>
    <xf numFmtId="0" fontId="4" fillId="9" borderId="22" xfId="20" applyFont="1" applyFill="1" applyBorder="1" applyAlignment="1" applyProtection="1">
      <alignment horizontal="center" vertical="center" wrapText="1"/>
      <protection locked="0"/>
    </xf>
    <xf numFmtId="0" fontId="4" fillId="9" borderId="15" xfId="20" applyFont="1" applyFill="1" applyBorder="1" applyAlignment="1" applyProtection="1">
      <alignment horizontal="center" vertical="center" wrapText="1"/>
      <protection locked="0"/>
    </xf>
    <xf numFmtId="0" fontId="4" fillId="9" borderId="23" xfId="20" applyFont="1" applyFill="1" applyBorder="1" applyAlignment="1" applyProtection="1">
      <alignment horizontal="center" vertical="center" wrapText="1"/>
      <protection locked="0"/>
    </xf>
    <xf numFmtId="0" fontId="4" fillId="9" borderId="1" xfId="20" applyFont="1" applyFill="1" applyBorder="1" applyAlignment="1" applyProtection="1">
      <alignment horizontal="center" vertical="center" wrapText="1"/>
      <protection locked="0"/>
    </xf>
    <xf numFmtId="0" fontId="4" fillId="9" borderId="0" xfId="20" applyFont="1" applyFill="1" applyAlignment="1" applyProtection="1">
      <alignment horizontal="center" vertical="center" wrapText="1"/>
      <protection locked="0"/>
    </xf>
    <xf numFmtId="0" fontId="4" fillId="9" borderId="33" xfId="20" applyFont="1" applyFill="1" applyBorder="1" applyAlignment="1" applyProtection="1">
      <alignment horizontal="center" vertical="center" wrapText="1"/>
      <protection locked="0"/>
    </xf>
    <xf numFmtId="0" fontId="4" fillId="9" borderId="0" xfId="20" applyFont="1" applyFill="1" applyBorder="1" applyAlignment="1" applyProtection="1">
      <alignment horizontal="center" vertical="center" wrapText="1"/>
      <protection locked="0"/>
    </xf>
    <xf numFmtId="0" fontId="8" fillId="0" borderId="0" xfId="20" applyFont="1" applyAlignment="1">
      <alignment horizontal="center"/>
    </xf>
    <xf numFmtId="0" fontId="11" fillId="5" borderId="0" xfId="18" applyFont="1" applyFill="1" applyAlignment="1">
      <alignment vertical="center"/>
    </xf>
    <xf numFmtId="0" fontId="11" fillId="5" borderId="0" xfId="18" applyFont="1" applyFill="1" applyAlignment="1">
      <alignment horizontal="center"/>
    </xf>
    <xf numFmtId="0" fontId="11" fillId="5" borderId="0" xfId="18" applyFont="1" applyFill="1"/>
  </cellXfs>
  <cellStyles count="21">
    <cellStyle name="Hipervínculo 2" xfId="14" xr:uid="{03BAF42C-EB41-4BC8-8B67-847C5D9929BE}"/>
    <cellStyle name="Millares 2 22 6" xfId="3" xr:uid="{C30BC807-D2A0-4C64-82F7-9494252D9502}"/>
    <cellStyle name="Millares 2 22 6 2" xfId="9" xr:uid="{BCC43B03-3B8D-4DE5-963D-CA5210540531}"/>
    <cellStyle name="Millares 2 23 4" xfId="5" xr:uid="{FF5563A5-51A9-4136-88EE-18C13B99F3CB}"/>
    <cellStyle name="Millares 2 32" xfId="11" xr:uid="{A637999F-B059-4500-A920-6668EA8616F3}"/>
    <cellStyle name="Millares 2 4 10" xfId="4" xr:uid="{AE655A11-5879-4E93-A9F7-ED810E275877}"/>
    <cellStyle name="Millares 2 4 10 2" xfId="8" xr:uid="{AD50A185-FDD3-4BF5-BF67-E9349D133725}"/>
    <cellStyle name="Millares 2 4 2 5" xfId="2" xr:uid="{7DC532A7-4F35-4048-AB65-11539E49722F}"/>
    <cellStyle name="Millares 2 4 2 5 2" xfId="7" xr:uid="{64C5128D-93FB-4C82-AB17-B57AA7ACD8A1}"/>
    <cellStyle name="Millares 2 5 5" xfId="6" xr:uid="{3879D170-8B7E-4ABE-9CD6-098B3BF4383E}"/>
    <cellStyle name="Millares 3 17 2" xfId="15" xr:uid="{7B421C91-8E75-4116-89C1-E5845A396AD7}"/>
    <cellStyle name="Millares 4" xfId="10" xr:uid="{73293B4D-9719-4CBF-BD78-A6E1929AA1F1}"/>
    <cellStyle name="Normal" xfId="0" builtinId="0"/>
    <cellStyle name="Normal 2 2" xfId="1" xr:uid="{55C5D42B-1BFC-4C36-B847-C5EDC41516EF}"/>
    <cellStyle name="Normal 2 3 13" xfId="18" xr:uid="{7536C5FD-F64A-48FA-B29D-4537D986E25A}"/>
    <cellStyle name="Normal 2 47" xfId="19" xr:uid="{3F0433E6-24B0-43CC-A999-0A9DABF8D419}"/>
    <cellStyle name="Normal 3 2 2 11" xfId="20" xr:uid="{71808290-3191-4DB0-A97B-E4DF702FE269}"/>
    <cellStyle name="Normal 3 23" xfId="12" xr:uid="{76A8F212-8427-4465-8418-0A54B6AB3BD5}"/>
    <cellStyle name="Normal 3 3 3" xfId="16" xr:uid="{D4C47793-F1DF-41C0-AB1B-9036298375C5}"/>
    <cellStyle name="Normal 74" xfId="13" xr:uid="{50A14516-557D-4086-B36F-58BF19BC9D15}"/>
    <cellStyle name="Porcentaje 3" xfId="17" xr:uid="{C0FAB752-8A3A-4167-AB1C-B95D54F39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C956-E631-4D90-A718-9D798B89A794}">
  <sheetPr>
    <tabColor theme="6" tint="-0.499984740745262"/>
  </sheetPr>
  <dimension ref="A1:G93"/>
  <sheetViews>
    <sheetView showGridLines="0" tabSelected="1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49" customWidth="1"/>
    <col min="2" max="2" width="18.33203125" style="49" bestFit="1" customWidth="1"/>
    <col min="3" max="3" width="18.33203125" style="50" bestFit="1" customWidth="1"/>
    <col min="4" max="4" width="69" style="50" customWidth="1"/>
    <col min="5" max="5" width="16.33203125" style="50" customWidth="1"/>
    <col min="6" max="6" width="16.33203125" style="50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347" t="s">
        <v>0</v>
      </c>
      <c r="B1" s="348"/>
      <c r="C1" s="348"/>
      <c r="D1" s="348"/>
      <c r="E1" s="348"/>
      <c r="F1" s="348"/>
    </row>
    <row r="2" spans="1:6" ht="15.75" customHeight="1" thickBot="1" x14ac:dyDescent="0.25">
      <c r="A2" s="2" t="s">
        <v>1</v>
      </c>
      <c r="B2" s="3">
        <v>2023</v>
      </c>
      <c r="C2" s="3">
        <v>2022</v>
      </c>
      <c r="D2" s="3" t="s">
        <v>1</v>
      </c>
      <c r="E2" s="3">
        <v>2023</v>
      </c>
      <c r="F2" s="4">
        <v>2022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1848174765.6300001</v>
      </c>
      <c r="C5" s="15">
        <v>834569417.61000001</v>
      </c>
      <c r="D5" s="16" t="s">
        <v>7</v>
      </c>
      <c r="E5" s="15">
        <v>528092114.31</v>
      </c>
      <c r="F5" s="17">
        <v>500476532.82999998</v>
      </c>
    </row>
    <row r="6" spans="1:6" x14ac:dyDescent="0.2">
      <c r="A6" s="14" t="s">
        <v>8</v>
      </c>
      <c r="B6" s="15">
        <v>118812776.33</v>
      </c>
      <c r="C6" s="15">
        <v>119407492.13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124011179.84999999</v>
      </c>
      <c r="C7" s="15">
        <v>87817900.930000007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207165178.13</v>
      </c>
      <c r="C8" s="15">
        <v>336683466.19999999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9634000</v>
      </c>
      <c r="C11" s="15">
        <v>9634000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43428539.200000003</v>
      </c>
      <c r="F12" s="17">
        <v>37019081.109999999</v>
      </c>
    </row>
    <row r="13" spans="1:6" x14ac:dyDescent="0.2">
      <c r="A13" s="10" t="s">
        <v>21</v>
      </c>
      <c r="B13" s="20">
        <f>SUM(B5:B12)</f>
        <v>2307797899.9400001</v>
      </c>
      <c r="C13" s="20">
        <f>SUM(C5:C12)</f>
        <v>1388112276.8700001</v>
      </c>
      <c r="D13" s="21"/>
      <c r="E13" s="20"/>
      <c r="F13" s="13"/>
    </row>
    <row r="14" spans="1:6" x14ac:dyDescent="0.2">
      <c r="A14" s="22"/>
      <c r="B14" s="20"/>
      <c r="C14" s="20"/>
      <c r="D14" s="12" t="s">
        <v>22</v>
      </c>
      <c r="E14" s="20">
        <f>SUM(E5:E13)</f>
        <v>571520653.50999999</v>
      </c>
      <c r="F14" s="23">
        <f>SUM(F5:F13)</f>
        <v>537495613.93999994</v>
      </c>
    </row>
    <row r="15" spans="1:6" x14ac:dyDescent="0.2">
      <c r="A15" s="10" t="s">
        <v>23</v>
      </c>
      <c r="B15" s="24"/>
      <c r="C15" s="24"/>
      <c r="D15" s="25"/>
      <c r="E15" s="20"/>
      <c r="F15" s="13"/>
    </row>
    <row r="16" spans="1:6" x14ac:dyDescent="0.2">
      <c r="A16" s="14" t="s">
        <v>24</v>
      </c>
      <c r="B16" s="26">
        <v>0</v>
      </c>
      <c r="C16" s="26">
        <v>0</v>
      </c>
      <c r="D16" s="12" t="s">
        <v>25</v>
      </c>
      <c r="E16" s="27"/>
      <c r="F16" s="13"/>
    </row>
    <row r="17" spans="1:6" x14ac:dyDescent="0.2">
      <c r="A17" s="14" t="s">
        <v>26</v>
      </c>
      <c r="B17" s="26">
        <v>0</v>
      </c>
      <c r="C17" s="26">
        <v>0</v>
      </c>
      <c r="D17" s="16" t="s">
        <v>27</v>
      </c>
      <c r="E17" s="27">
        <v>0</v>
      </c>
      <c r="F17" s="13">
        <v>0</v>
      </c>
    </row>
    <row r="18" spans="1:6" x14ac:dyDescent="0.2">
      <c r="A18" s="14" t="s">
        <v>28</v>
      </c>
      <c r="B18" s="15">
        <v>5869508522.9799995</v>
      </c>
      <c r="C18" s="15">
        <v>5849176430.1499996</v>
      </c>
      <c r="D18" s="16" t="s">
        <v>29</v>
      </c>
      <c r="E18" s="27">
        <v>0</v>
      </c>
      <c r="F18" s="13">
        <v>0</v>
      </c>
    </row>
    <row r="19" spans="1:6" x14ac:dyDescent="0.2">
      <c r="A19" s="14" t="s">
        <v>30</v>
      </c>
      <c r="B19" s="15">
        <v>4362944688.8900003</v>
      </c>
      <c r="C19" s="15">
        <v>4413189110.1999998</v>
      </c>
      <c r="D19" s="16" t="s">
        <v>31</v>
      </c>
      <c r="E19" s="27">
        <v>0</v>
      </c>
      <c r="F19" s="13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27">
        <v>0</v>
      </c>
      <c r="F20" s="13">
        <v>0</v>
      </c>
    </row>
    <row r="21" spans="1:6" x14ac:dyDescent="0.2">
      <c r="A21" s="14" t="s">
        <v>34</v>
      </c>
      <c r="B21" s="15">
        <v>-3004135500.9499998</v>
      </c>
      <c r="C21" s="15">
        <v>-3053023822.8000002</v>
      </c>
      <c r="D21" s="16" t="s">
        <v>35</v>
      </c>
      <c r="E21" s="27">
        <v>0</v>
      </c>
      <c r="F21" s="13">
        <v>0</v>
      </c>
    </row>
    <row r="22" spans="1:6" x14ac:dyDescent="0.2">
      <c r="A22" s="14" t="s">
        <v>36</v>
      </c>
      <c r="B22" s="26">
        <v>0</v>
      </c>
      <c r="C22" s="26">
        <v>0</v>
      </c>
      <c r="D22" s="16" t="s">
        <v>37</v>
      </c>
      <c r="E22" s="27">
        <v>0</v>
      </c>
      <c r="F22" s="13">
        <v>0</v>
      </c>
    </row>
    <row r="23" spans="1:6" x14ac:dyDescent="0.2">
      <c r="A23" s="14" t="s">
        <v>38</v>
      </c>
      <c r="B23" s="26">
        <v>0</v>
      </c>
      <c r="C23" s="26">
        <v>0</v>
      </c>
      <c r="D23" s="21"/>
      <c r="E23" s="24"/>
      <c r="F23" s="28"/>
    </row>
    <row r="24" spans="1:6" x14ac:dyDescent="0.2">
      <c r="A24" s="14" t="s">
        <v>39</v>
      </c>
      <c r="B24" s="26">
        <v>0</v>
      </c>
      <c r="C24" s="26">
        <v>0</v>
      </c>
      <c r="D24" s="12" t="s">
        <v>40</v>
      </c>
      <c r="E24" s="20">
        <f>SUM(E17:E23)</f>
        <v>0</v>
      </c>
      <c r="F24" s="29">
        <f>SUM(F17:F23)</f>
        <v>0</v>
      </c>
    </row>
    <row r="25" spans="1:6" s="9" customFormat="1" x14ac:dyDescent="0.2">
      <c r="A25" s="18"/>
      <c r="B25" s="24"/>
      <c r="C25" s="24"/>
      <c r="D25" s="21"/>
      <c r="E25" s="20"/>
      <c r="F25" s="29"/>
    </row>
    <row r="26" spans="1:6" x14ac:dyDescent="0.2">
      <c r="A26" s="10" t="s">
        <v>41</v>
      </c>
      <c r="B26" s="20">
        <f>SUM(B16:B25)</f>
        <v>7228317710.9199991</v>
      </c>
      <c r="C26" s="20">
        <f>SUM(C16:C25)</f>
        <v>7209341717.5499983</v>
      </c>
      <c r="D26" s="30" t="s">
        <v>42</v>
      </c>
      <c r="E26" s="20">
        <f>+E14+E24</f>
        <v>571520653.50999999</v>
      </c>
      <c r="F26" s="29">
        <f>+F14+F24</f>
        <v>537495613.93999994</v>
      </c>
    </row>
    <row r="27" spans="1:6" x14ac:dyDescent="0.2">
      <c r="A27" s="22"/>
      <c r="B27" s="31"/>
      <c r="C27" s="31"/>
      <c r="D27" s="25"/>
      <c r="E27" s="20"/>
      <c r="F27" s="29"/>
    </row>
    <row r="28" spans="1:6" x14ac:dyDescent="0.2">
      <c r="A28" s="10" t="s">
        <v>43</v>
      </c>
      <c r="B28" s="20">
        <f>+B13+B26</f>
        <v>9536115610.8599987</v>
      </c>
      <c r="C28" s="20">
        <f>+C13+C26</f>
        <v>8597453994.4199982</v>
      </c>
      <c r="D28" s="32" t="s">
        <v>44</v>
      </c>
      <c r="E28" s="20"/>
      <c r="F28" s="33"/>
    </row>
    <row r="29" spans="1:6" x14ac:dyDescent="0.2">
      <c r="A29" s="34"/>
      <c r="B29" s="35"/>
      <c r="C29" s="36"/>
      <c r="D29" s="25"/>
      <c r="E29" s="20"/>
      <c r="F29" s="33"/>
    </row>
    <row r="30" spans="1:6" x14ac:dyDescent="0.2">
      <c r="A30" s="37"/>
      <c r="B30" s="24"/>
      <c r="C30" s="24"/>
      <c r="D30" s="12" t="s">
        <v>45</v>
      </c>
      <c r="E30" s="20">
        <f>SUM(E31:E33)</f>
        <v>8028330876.9500008</v>
      </c>
      <c r="F30" s="29">
        <f>SUM(F31:F33)</f>
        <v>7971740136.1900005</v>
      </c>
    </row>
    <row r="31" spans="1:6" x14ac:dyDescent="0.2">
      <c r="A31" s="37"/>
      <c r="B31" s="24"/>
      <c r="C31" s="24"/>
      <c r="D31" s="16" t="s">
        <v>46</v>
      </c>
      <c r="E31" s="15">
        <v>7983999941.0600004</v>
      </c>
      <c r="F31" s="17">
        <v>7927409200.3000002</v>
      </c>
    </row>
    <row r="32" spans="1:6" x14ac:dyDescent="0.2">
      <c r="A32" s="37"/>
      <c r="B32" s="24"/>
      <c r="C32" s="24"/>
      <c r="D32" s="16" t="s">
        <v>47</v>
      </c>
      <c r="E32" s="15">
        <v>35221335.789999999</v>
      </c>
      <c r="F32" s="17">
        <v>35221335.789999999</v>
      </c>
    </row>
    <row r="33" spans="1:7" x14ac:dyDescent="0.2">
      <c r="A33" s="37"/>
      <c r="B33" s="24"/>
      <c r="C33" s="24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7"/>
      <c r="B34" s="24"/>
      <c r="C34" s="24"/>
      <c r="D34" s="21"/>
      <c r="E34" s="27"/>
      <c r="F34" s="13"/>
    </row>
    <row r="35" spans="1:7" x14ac:dyDescent="0.2">
      <c r="A35" s="37"/>
      <c r="B35" s="24"/>
      <c r="C35" s="24"/>
      <c r="D35" s="12" t="s">
        <v>49</v>
      </c>
      <c r="E35" s="20">
        <f>SUM(E36:E40)</f>
        <v>936264080.39999998</v>
      </c>
      <c r="F35" s="29">
        <f>SUM(F36:F40)</f>
        <v>88218244.290000021</v>
      </c>
    </row>
    <row r="36" spans="1:7" ht="12.75" x14ac:dyDescent="0.2">
      <c r="A36" s="38"/>
      <c r="B36" s="24"/>
      <c r="C36" s="24"/>
      <c r="D36" s="16" t="s">
        <v>50</v>
      </c>
      <c r="E36" s="15">
        <v>901090642.60000002</v>
      </c>
      <c r="F36" s="17">
        <v>-214401708.75</v>
      </c>
    </row>
    <row r="37" spans="1:7" x14ac:dyDescent="0.2">
      <c r="A37" s="37"/>
      <c r="B37" s="24"/>
      <c r="C37" s="24"/>
      <c r="D37" s="16" t="s">
        <v>51</v>
      </c>
      <c r="E37" s="15">
        <v>35173437.799999997</v>
      </c>
      <c r="F37" s="17">
        <v>302619953.04000002</v>
      </c>
    </row>
    <row r="38" spans="1:7" x14ac:dyDescent="0.2">
      <c r="A38" s="37"/>
      <c r="B38" s="20"/>
      <c r="C38" s="20"/>
      <c r="D38" s="16" t="s">
        <v>52</v>
      </c>
      <c r="E38" s="26">
        <v>0</v>
      </c>
      <c r="F38" s="17">
        <v>0</v>
      </c>
      <c r="G38" s="39"/>
    </row>
    <row r="39" spans="1:7" x14ac:dyDescent="0.2">
      <c r="A39" s="37"/>
      <c r="B39" s="24"/>
      <c r="C39" s="24"/>
      <c r="D39" s="16" t="s">
        <v>53</v>
      </c>
      <c r="E39" s="26">
        <v>0</v>
      </c>
      <c r="F39" s="17">
        <v>0</v>
      </c>
    </row>
    <row r="40" spans="1:7" x14ac:dyDescent="0.2">
      <c r="A40" s="37"/>
      <c r="B40" s="24"/>
      <c r="C40" s="24"/>
      <c r="D40" s="16" t="s">
        <v>54</v>
      </c>
      <c r="E40" s="26">
        <v>0</v>
      </c>
      <c r="F40" s="17">
        <v>0</v>
      </c>
    </row>
    <row r="41" spans="1:7" x14ac:dyDescent="0.2">
      <c r="A41" s="37"/>
      <c r="B41" s="24"/>
      <c r="C41" s="24"/>
      <c r="D41" s="21"/>
      <c r="E41" s="24"/>
      <c r="F41" s="28"/>
    </row>
    <row r="42" spans="1:7" ht="22.5" x14ac:dyDescent="0.2">
      <c r="A42" s="37"/>
      <c r="B42" s="40"/>
      <c r="C42" s="41"/>
      <c r="D42" s="12" t="s">
        <v>55</v>
      </c>
      <c r="E42" s="20">
        <f>SUM(E43:E44)</f>
        <v>0</v>
      </c>
      <c r="F42" s="29">
        <f>SUM(F43:F44)</f>
        <v>0</v>
      </c>
    </row>
    <row r="43" spans="1:7" x14ac:dyDescent="0.2">
      <c r="A43" s="34"/>
      <c r="B43" s="35"/>
      <c r="C43" s="36"/>
      <c r="D43" s="16" t="s">
        <v>56</v>
      </c>
      <c r="E43" s="27">
        <v>0</v>
      </c>
      <c r="F43" s="13">
        <v>0</v>
      </c>
    </row>
    <row r="44" spans="1:7" ht="12.75" x14ac:dyDescent="0.2">
      <c r="A44" s="42"/>
      <c r="B44" s="35"/>
      <c r="C44" s="36"/>
      <c r="D44" s="16" t="s">
        <v>57</v>
      </c>
      <c r="E44" s="27">
        <v>0</v>
      </c>
      <c r="F44" s="13">
        <v>0</v>
      </c>
    </row>
    <row r="45" spans="1:7" x14ac:dyDescent="0.2">
      <c r="A45" s="34"/>
      <c r="B45" s="35"/>
      <c r="C45" s="36"/>
      <c r="D45" s="21"/>
      <c r="E45" s="24"/>
      <c r="F45" s="28"/>
    </row>
    <row r="46" spans="1:7" x14ac:dyDescent="0.2">
      <c r="A46" s="34"/>
      <c r="B46" s="35"/>
      <c r="C46" s="36"/>
      <c r="D46" s="12" t="s">
        <v>58</v>
      </c>
      <c r="E46" s="20">
        <f>+E30+E35+E42</f>
        <v>8964594957.3500004</v>
      </c>
      <c r="F46" s="29">
        <f>+F30+F35+F42</f>
        <v>8059958380.4800005</v>
      </c>
    </row>
    <row r="47" spans="1:7" x14ac:dyDescent="0.2">
      <c r="A47" s="34"/>
      <c r="B47" s="35"/>
      <c r="C47" s="36"/>
      <c r="D47" s="25"/>
      <c r="E47" s="20"/>
      <c r="F47" s="29"/>
    </row>
    <row r="48" spans="1:7" x14ac:dyDescent="0.2">
      <c r="A48" s="34"/>
      <c r="B48" s="35"/>
      <c r="C48" s="36"/>
      <c r="D48" s="12" t="s">
        <v>59</v>
      </c>
      <c r="E48" s="20">
        <f>+E46+E26</f>
        <v>9536115610.8600006</v>
      </c>
      <c r="F48" s="33">
        <f>+F46+F26</f>
        <v>8597453994.4200001</v>
      </c>
    </row>
    <row r="49" spans="1:7" ht="12" thickBot="1" x14ac:dyDescent="0.25">
      <c r="A49" s="43"/>
      <c r="B49" s="44"/>
      <c r="C49" s="45"/>
      <c r="D49" s="46"/>
      <c r="E49" s="45"/>
      <c r="F49" s="47"/>
    </row>
    <row r="50" spans="1:7" ht="12.75" x14ac:dyDescent="0.2">
      <c r="A50" s="48" t="s">
        <v>60</v>
      </c>
    </row>
    <row r="51" spans="1:7" x14ac:dyDescent="0.2">
      <c r="G51" s="50"/>
    </row>
    <row r="52" spans="1:7" x14ac:dyDescent="0.2">
      <c r="G52" s="50"/>
    </row>
    <row r="59" spans="1:7" s="49" customFormat="1" ht="12.75" x14ac:dyDescent="0.2">
      <c r="A59" s="51"/>
      <c r="C59" s="50"/>
      <c r="D59" s="50"/>
      <c r="E59" s="50"/>
      <c r="F59" s="50"/>
      <c r="G59" s="1"/>
    </row>
    <row r="67" spans="1:7" s="49" customFormat="1" ht="12.75" x14ac:dyDescent="0.2">
      <c r="A67" s="51"/>
      <c r="C67" s="50"/>
      <c r="D67" s="50"/>
      <c r="E67" s="50"/>
      <c r="F67" s="50"/>
      <c r="G67" s="1"/>
    </row>
    <row r="75" spans="1:7" s="49" customFormat="1" ht="12.75" x14ac:dyDescent="0.2">
      <c r="A75" s="51"/>
      <c r="C75" s="50"/>
      <c r="D75" s="50"/>
      <c r="E75" s="50"/>
      <c r="F75" s="50"/>
      <c r="G75" s="1"/>
    </row>
    <row r="84" spans="1:7" s="49" customFormat="1" ht="12.75" x14ac:dyDescent="0.2">
      <c r="A84" s="51"/>
      <c r="C84" s="50"/>
      <c r="D84" s="50"/>
      <c r="E84" s="50"/>
      <c r="F84" s="50"/>
      <c r="G84" s="1"/>
    </row>
    <row r="93" spans="1:7" s="49" customFormat="1" ht="12.75" x14ac:dyDescent="0.2">
      <c r="A93" s="51"/>
      <c r="C93" s="50"/>
      <c r="D93" s="50"/>
      <c r="E93" s="50"/>
      <c r="F93" s="50"/>
      <c r="G93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19F0-14BA-4015-91BB-B0B6D745E52E}">
  <sheetPr>
    <tabColor theme="6" tint="-0.499984740745262"/>
  </sheetPr>
  <dimension ref="A1:H99"/>
  <sheetViews>
    <sheetView showGridLines="0" topLeftCell="A46" zoomScaleNormal="100" workbookViewId="0">
      <selection activeCell="A76" sqref="A76"/>
    </sheetView>
  </sheetViews>
  <sheetFormatPr baseColWidth="10" defaultColWidth="12" defaultRowHeight="11.25" x14ac:dyDescent="0.2"/>
  <cols>
    <col min="1" max="1" width="108.6640625" style="79" customWidth="1"/>
    <col min="2" max="3" width="19" style="52" customWidth="1"/>
    <col min="4" max="4" width="1" style="52" customWidth="1"/>
    <col min="5" max="16384" width="12" style="52"/>
  </cols>
  <sheetData>
    <row r="1" spans="1:3" ht="48.75" customHeight="1" thickBot="1" x14ac:dyDescent="0.25">
      <c r="A1" s="349" t="s">
        <v>61</v>
      </c>
      <c r="B1" s="350"/>
      <c r="C1" s="351"/>
    </row>
    <row r="2" spans="1:3" ht="18" customHeight="1" thickBot="1" x14ac:dyDescent="0.25">
      <c r="A2" s="53" t="s">
        <v>1</v>
      </c>
      <c r="B2" s="54">
        <v>2023</v>
      </c>
      <c r="C2" s="55">
        <v>2022</v>
      </c>
    </row>
    <row r="3" spans="1:3" s="58" customFormat="1" x14ac:dyDescent="0.2">
      <c r="A3" s="5" t="s">
        <v>62</v>
      </c>
      <c r="B3" s="56"/>
      <c r="C3" s="57"/>
    </row>
    <row r="4" spans="1:3" x14ac:dyDescent="0.2">
      <c r="A4" s="10" t="s">
        <v>63</v>
      </c>
      <c r="B4" s="59">
        <f>SUM(B5:B11)</f>
        <v>14136311.77</v>
      </c>
      <c r="C4" s="60">
        <f>SUM(C5:C11)</f>
        <v>27206367.530000001</v>
      </c>
    </row>
    <row r="5" spans="1:3" x14ac:dyDescent="0.2">
      <c r="A5" s="14" t="s">
        <v>64</v>
      </c>
      <c r="B5" s="61">
        <v>0</v>
      </c>
      <c r="C5" s="62">
        <v>0</v>
      </c>
    </row>
    <row r="6" spans="1:3" x14ac:dyDescent="0.2">
      <c r="A6" s="14" t="s">
        <v>65</v>
      </c>
      <c r="B6" s="61">
        <v>0</v>
      </c>
      <c r="C6" s="62">
        <v>0</v>
      </c>
    </row>
    <row r="7" spans="1:3" x14ac:dyDescent="0.2">
      <c r="A7" s="14" t="s">
        <v>66</v>
      </c>
      <c r="B7" s="61">
        <v>0</v>
      </c>
      <c r="C7" s="62">
        <v>0</v>
      </c>
    </row>
    <row r="8" spans="1:3" x14ac:dyDescent="0.2">
      <c r="A8" s="14" t="s">
        <v>67</v>
      </c>
      <c r="B8" s="61">
        <v>0</v>
      </c>
      <c r="C8" s="62">
        <v>0</v>
      </c>
    </row>
    <row r="9" spans="1:3" x14ac:dyDescent="0.2">
      <c r="A9" s="14" t="s">
        <v>68</v>
      </c>
      <c r="B9" s="61">
        <v>0</v>
      </c>
      <c r="C9" s="62">
        <v>0</v>
      </c>
    </row>
    <row r="10" spans="1:3" x14ac:dyDescent="0.2">
      <c r="A10" s="14" t="s">
        <v>69</v>
      </c>
      <c r="B10" s="61">
        <v>0</v>
      </c>
      <c r="C10" s="62">
        <v>0</v>
      </c>
    </row>
    <row r="11" spans="1:3" x14ac:dyDescent="0.2">
      <c r="A11" s="14" t="s">
        <v>70</v>
      </c>
      <c r="B11" s="63">
        <v>14136311.77</v>
      </c>
      <c r="C11" s="64">
        <v>27206367.530000001</v>
      </c>
    </row>
    <row r="12" spans="1:3" x14ac:dyDescent="0.2">
      <c r="A12" s="14"/>
      <c r="B12" s="65"/>
      <c r="C12" s="66"/>
    </row>
    <row r="13" spans="1:3" ht="33" customHeight="1" x14ac:dyDescent="0.2">
      <c r="A13" s="10" t="s">
        <v>71</v>
      </c>
      <c r="B13" s="59">
        <f>SUM(B14:B15)</f>
        <v>4018825313.9299998</v>
      </c>
      <c r="C13" s="67">
        <f>SUM(C14:C15)</f>
        <v>14918213800.01</v>
      </c>
    </row>
    <row r="14" spans="1:3" ht="24.75" customHeight="1" x14ac:dyDescent="0.2">
      <c r="A14" s="14" t="s">
        <v>72</v>
      </c>
      <c r="B14" s="63">
        <v>2051215480.8399999</v>
      </c>
      <c r="C14" s="64">
        <v>8525881139.3000002</v>
      </c>
    </row>
    <row r="15" spans="1:3" ht="13.5" customHeight="1" x14ac:dyDescent="0.2">
      <c r="A15" s="14" t="s">
        <v>73</v>
      </c>
      <c r="B15" s="63">
        <v>1967609833.0899999</v>
      </c>
      <c r="C15" s="64">
        <v>6392332660.71</v>
      </c>
    </row>
    <row r="16" spans="1:3" x14ac:dyDescent="0.2">
      <c r="A16" s="14"/>
      <c r="B16" s="65"/>
      <c r="C16" s="66"/>
    </row>
    <row r="17" spans="1:3" x14ac:dyDescent="0.2">
      <c r="A17" s="10" t="s">
        <v>74</v>
      </c>
      <c r="B17" s="68">
        <f>SUM(B18:B22)</f>
        <v>0</v>
      </c>
      <c r="C17" s="69">
        <f>SUM(C18:C22)</f>
        <v>0</v>
      </c>
    </row>
    <row r="18" spans="1:3" x14ac:dyDescent="0.2">
      <c r="A18" s="14" t="s">
        <v>75</v>
      </c>
      <c r="B18" s="61">
        <v>0</v>
      </c>
      <c r="C18" s="62">
        <v>0</v>
      </c>
    </row>
    <row r="19" spans="1:3" x14ac:dyDescent="0.2">
      <c r="A19" s="14" t="s">
        <v>76</v>
      </c>
      <c r="B19" s="61">
        <v>0</v>
      </c>
      <c r="C19" s="62">
        <v>0</v>
      </c>
    </row>
    <row r="20" spans="1:3" x14ac:dyDescent="0.2">
      <c r="A20" s="14" t="s">
        <v>77</v>
      </c>
      <c r="B20" s="61">
        <v>0</v>
      </c>
      <c r="C20" s="62">
        <v>0</v>
      </c>
    </row>
    <row r="21" spans="1:3" x14ac:dyDescent="0.2">
      <c r="A21" s="14" t="s">
        <v>78</v>
      </c>
      <c r="B21" s="61">
        <v>0</v>
      </c>
      <c r="C21" s="62">
        <v>0</v>
      </c>
    </row>
    <row r="22" spans="1:3" x14ac:dyDescent="0.2">
      <c r="A22" s="14" t="s">
        <v>79</v>
      </c>
      <c r="B22" s="61">
        <v>0</v>
      </c>
      <c r="C22" s="64">
        <v>0</v>
      </c>
    </row>
    <row r="23" spans="1:3" x14ac:dyDescent="0.2">
      <c r="A23" s="18"/>
      <c r="B23" s="70"/>
      <c r="C23" s="71"/>
    </row>
    <row r="24" spans="1:3" x14ac:dyDescent="0.2">
      <c r="A24" s="72" t="s">
        <v>80</v>
      </c>
      <c r="B24" s="59">
        <f>+B4+B13+B17</f>
        <v>4032961625.6999998</v>
      </c>
      <c r="C24" s="29">
        <f>+C4+C13+C17</f>
        <v>14945420167.540001</v>
      </c>
    </row>
    <row r="25" spans="1:3" x14ac:dyDescent="0.2">
      <c r="A25" s="22"/>
      <c r="B25" s="73"/>
      <c r="C25" s="29"/>
    </row>
    <row r="26" spans="1:3" s="58" customFormat="1" x14ac:dyDescent="0.2">
      <c r="A26" s="72" t="s">
        <v>81</v>
      </c>
      <c r="B26" s="74"/>
      <c r="C26" s="75"/>
    </row>
    <row r="27" spans="1:3" x14ac:dyDescent="0.2">
      <c r="A27" s="10" t="s">
        <v>82</v>
      </c>
      <c r="B27" s="59">
        <f>SUM(B28:B30)</f>
        <v>2810499295.5799999</v>
      </c>
      <c r="C27" s="60">
        <f>SUM(C28:C30)</f>
        <v>13760785920.609999</v>
      </c>
    </row>
    <row r="28" spans="1:3" x14ac:dyDescent="0.2">
      <c r="A28" s="14" t="s">
        <v>83</v>
      </c>
      <c r="B28" s="63">
        <v>1991649327.8900001</v>
      </c>
      <c r="C28" s="64">
        <v>8858574570.6399994</v>
      </c>
    </row>
    <row r="29" spans="1:3" x14ac:dyDescent="0.2">
      <c r="A29" s="14" t="s">
        <v>84</v>
      </c>
      <c r="B29" s="63">
        <v>282461437.56999999</v>
      </c>
      <c r="C29" s="64">
        <v>1737148794.23</v>
      </c>
    </row>
    <row r="30" spans="1:3" x14ac:dyDescent="0.2">
      <c r="A30" s="14" t="s">
        <v>85</v>
      </c>
      <c r="B30" s="63">
        <v>536388530.12</v>
      </c>
      <c r="C30" s="64">
        <v>3165062555.7399998</v>
      </c>
    </row>
    <row r="31" spans="1:3" x14ac:dyDescent="0.2">
      <c r="A31" s="14"/>
      <c r="B31" s="65"/>
      <c r="C31" s="66"/>
    </row>
    <row r="32" spans="1:3" x14ac:dyDescent="0.2">
      <c r="A32" s="10" t="s">
        <v>86</v>
      </c>
      <c r="B32" s="59">
        <f>SUM(B33:B41)</f>
        <v>0</v>
      </c>
      <c r="C32" s="60">
        <f>SUM(C33:C41)</f>
        <v>1554000</v>
      </c>
    </row>
    <row r="33" spans="1:3" x14ac:dyDescent="0.2">
      <c r="A33" s="14" t="s">
        <v>87</v>
      </c>
      <c r="B33" s="61">
        <v>0</v>
      </c>
      <c r="C33" s="62">
        <v>0</v>
      </c>
    </row>
    <row r="34" spans="1:3" x14ac:dyDescent="0.2">
      <c r="A34" s="14" t="s">
        <v>88</v>
      </c>
      <c r="B34" s="61">
        <v>0</v>
      </c>
      <c r="C34" s="62">
        <v>0</v>
      </c>
    </row>
    <row r="35" spans="1:3" x14ac:dyDescent="0.2">
      <c r="A35" s="14" t="s">
        <v>89</v>
      </c>
      <c r="B35" s="63">
        <v>0</v>
      </c>
      <c r="C35" s="64">
        <v>465000</v>
      </c>
    </row>
    <row r="36" spans="1:3" x14ac:dyDescent="0.2">
      <c r="A36" s="14" t="s">
        <v>90</v>
      </c>
      <c r="B36" s="63">
        <v>0</v>
      </c>
      <c r="C36" s="64">
        <v>1089000</v>
      </c>
    </row>
    <row r="37" spans="1:3" x14ac:dyDescent="0.2">
      <c r="A37" s="14" t="s">
        <v>91</v>
      </c>
      <c r="B37" s="61">
        <v>0</v>
      </c>
      <c r="C37" s="62">
        <v>0</v>
      </c>
    </row>
    <row r="38" spans="1:3" x14ac:dyDescent="0.2">
      <c r="A38" s="14" t="s">
        <v>92</v>
      </c>
      <c r="B38" s="61">
        <v>0</v>
      </c>
      <c r="C38" s="62">
        <v>0</v>
      </c>
    </row>
    <row r="39" spans="1:3" x14ac:dyDescent="0.2">
      <c r="A39" s="14" t="s">
        <v>93</v>
      </c>
      <c r="B39" s="61">
        <v>0</v>
      </c>
      <c r="C39" s="62">
        <v>0</v>
      </c>
    </row>
    <row r="40" spans="1:3" x14ac:dyDescent="0.2">
      <c r="A40" s="14" t="s">
        <v>94</v>
      </c>
      <c r="B40" s="61">
        <v>0</v>
      </c>
      <c r="C40" s="62">
        <v>0</v>
      </c>
    </row>
    <row r="41" spans="1:3" x14ac:dyDescent="0.2">
      <c r="A41" s="14" t="s">
        <v>95</v>
      </c>
      <c r="B41" s="61">
        <v>0</v>
      </c>
      <c r="C41" s="62">
        <v>0</v>
      </c>
    </row>
    <row r="42" spans="1:3" x14ac:dyDescent="0.2">
      <c r="A42" s="14"/>
      <c r="B42" s="61"/>
      <c r="C42" s="62"/>
    </row>
    <row r="43" spans="1:3" x14ac:dyDescent="0.2">
      <c r="A43" s="10" t="s">
        <v>96</v>
      </c>
      <c r="B43" s="59">
        <f>SUM(B44:B46)</f>
        <v>0</v>
      </c>
      <c r="C43" s="60">
        <f>SUM(C44:C46)</f>
        <v>0</v>
      </c>
    </row>
    <row r="44" spans="1:3" x14ac:dyDescent="0.2">
      <c r="A44" s="14" t="s">
        <v>97</v>
      </c>
      <c r="B44" s="61">
        <v>0</v>
      </c>
      <c r="C44" s="62">
        <v>0</v>
      </c>
    </row>
    <row r="45" spans="1:3" x14ac:dyDescent="0.2">
      <c r="A45" s="14" t="s">
        <v>46</v>
      </c>
      <c r="B45" s="61">
        <v>0</v>
      </c>
      <c r="C45" s="62">
        <v>0</v>
      </c>
    </row>
    <row r="46" spans="1:3" x14ac:dyDescent="0.2">
      <c r="A46" s="14" t="s">
        <v>98</v>
      </c>
      <c r="B46" s="61">
        <v>0</v>
      </c>
      <c r="C46" s="62">
        <v>0</v>
      </c>
    </row>
    <row r="47" spans="1:3" x14ac:dyDescent="0.2">
      <c r="A47" s="14"/>
      <c r="B47" s="61"/>
      <c r="C47" s="62"/>
    </row>
    <row r="48" spans="1:3" x14ac:dyDescent="0.2">
      <c r="A48" s="10" t="s">
        <v>99</v>
      </c>
      <c r="B48" s="59">
        <f>SUM(B49:B53)</f>
        <v>0</v>
      </c>
      <c r="C48" s="60">
        <f>SUM(C49:C53)</f>
        <v>0</v>
      </c>
    </row>
    <row r="49" spans="1:3" x14ac:dyDescent="0.2">
      <c r="A49" s="14" t="s">
        <v>100</v>
      </c>
      <c r="B49" s="61">
        <v>0</v>
      </c>
      <c r="C49" s="62">
        <v>0</v>
      </c>
    </row>
    <row r="50" spans="1:3" x14ac:dyDescent="0.2">
      <c r="A50" s="14" t="s">
        <v>101</v>
      </c>
      <c r="B50" s="61">
        <v>0</v>
      </c>
      <c r="C50" s="62">
        <v>0</v>
      </c>
    </row>
    <row r="51" spans="1:3" x14ac:dyDescent="0.2">
      <c r="A51" s="14" t="s">
        <v>102</v>
      </c>
      <c r="B51" s="61">
        <v>0</v>
      </c>
      <c r="C51" s="62">
        <v>0</v>
      </c>
    </row>
    <row r="52" spans="1:3" x14ac:dyDescent="0.2">
      <c r="A52" s="14" t="s">
        <v>103</v>
      </c>
      <c r="B52" s="61">
        <v>0</v>
      </c>
      <c r="C52" s="62">
        <v>0</v>
      </c>
    </row>
    <row r="53" spans="1:3" x14ac:dyDescent="0.2">
      <c r="A53" s="14" t="s">
        <v>104</v>
      </c>
      <c r="B53" s="61">
        <v>0</v>
      </c>
      <c r="C53" s="62">
        <v>0</v>
      </c>
    </row>
    <row r="54" spans="1:3" x14ac:dyDescent="0.2">
      <c r="A54" s="14"/>
      <c r="B54" s="61"/>
      <c r="C54" s="62"/>
    </row>
    <row r="55" spans="1:3" x14ac:dyDescent="0.2">
      <c r="A55" s="10" t="s">
        <v>105</v>
      </c>
      <c r="B55" s="59">
        <f>SUM(B56:B59)</f>
        <v>321371687.52000004</v>
      </c>
      <c r="C55" s="60">
        <f>SUM(C56:C59)</f>
        <v>1397481955.6800001</v>
      </c>
    </row>
    <row r="56" spans="1:3" x14ac:dyDescent="0.2">
      <c r="A56" s="14" t="s">
        <v>106</v>
      </c>
      <c r="B56" s="63">
        <v>4554301.16</v>
      </c>
      <c r="C56" s="64">
        <v>256817497.31999999</v>
      </c>
    </row>
    <row r="57" spans="1:3" x14ac:dyDescent="0.2">
      <c r="A57" s="14" t="s">
        <v>107</v>
      </c>
      <c r="B57" s="63">
        <v>0</v>
      </c>
      <c r="C57" s="64">
        <v>0</v>
      </c>
    </row>
    <row r="58" spans="1:3" x14ac:dyDescent="0.2">
      <c r="A58" s="14" t="s">
        <v>108</v>
      </c>
      <c r="B58" s="63">
        <v>316817336</v>
      </c>
      <c r="C58" s="64">
        <v>1140664456.6500001</v>
      </c>
    </row>
    <row r="59" spans="1:3" x14ac:dyDescent="0.2">
      <c r="A59" s="14" t="s">
        <v>109</v>
      </c>
      <c r="B59" s="63">
        <v>50.36</v>
      </c>
      <c r="C59" s="64">
        <v>1.71</v>
      </c>
    </row>
    <row r="60" spans="1:3" x14ac:dyDescent="0.2">
      <c r="A60" s="14"/>
      <c r="B60" s="65"/>
      <c r="C60" s="66"/>
    </row>
    <row r="61" spans="1:3" x14ac:dyDescent="0.2">
      <c r="A61" s="10" t="s">
        <v>110</v>
      </c>
      <c r="B61" s="59">
        <f>+B62</f>
        <v>0</v>
      </c>
      <c r="C61" s="60">
        <f>+C62</f>
        <v>0</v>
      </c>
    </row>
    <row r="62" spans="1:3" x14ac:dyDescent="0.2">
      <c r="A62" s="14" t="s">
        <v>111</v>
      </c>
      <c r="B62" s="61">
        <v>0</v>
      </c>
      <c r="C62" s="62">
        <v>0</v>
      </c>
    </row>
    <row r="63" spans="1:3" x14ac:dyDescent="0.2">
      <c r="A63" s="18"/>
      <c r="B63" s="70"/>
      <c r="C63" s="71"/>
    </row>
    <row r="64" spans="1:3" x14ac:dyDescent="0.2">
      <c r="A64" s="72" t="s">
        <v>112</v>
      </c>
      <c r="B64" s="59">
        <f>+B61+B55+B48+B43+B32+B27</f>
        <v>3131870983.0999999</v>
      </c>
      <c r="C64" s="29">
        <f>+C61+C55+C48+C43+C32+C27</f>
        <v>15159821876.289999</v>
      </c>
    </row>
    <row r="65" spans="1:8" x14ac:dyDescent="0.2">
      <c r="A65" s="22"/>
      <c r="B65" s="59"/>
      <c r="C65" s="29"/>
    </row>
    <row r="66" spans="1:8" x14ac:dyDescent="0.2">
      <c r="A66" s="72" t="s">
        <v>113</v>
      </c>
      <c r="B66" s="59">
        <f>+B24-B64</f>
        <v>901090642.5999999</v>
      </c>
      <c r="C66" s="60">
        <f>+C24-C64</f>
        <v>-214401708.74999809</v>
      </c>
    </row>
    <row r="67" spans="1:8" ht="12" thickBot="1" x14ac:dyDescent="0.25">
      <c r="A67" s="76"/>
      <c r="B67" s="77"/>
      <c r="C67" s="78"/>
    </row>
    <row r="68" spans="1:8" s="58" customFormat="1" ht="12.75" x14ac:dyDescent="0.2">
      <c r="A68" s="352" t="s">
        <v>60</v>
      </c>
      <c r="B68" s="352"/>
      <c r="C68" s="352"/>
    </row>
    <row r="69" spans="1:8" s="58" customFormat="1" x14ac:dyDescent="0.2">
      <c r="A69" s="79"/>
      <c r="B69" s="52"/>
      <c r="C69" s="52"/>
    </row>
    <row r="70" spans="1:8" s="79" customFormat="1" ht="27" customHeight="1" x14ac:dyDescent="0.2">
      <c r="B70" s="52"/>
      <c r="C70" s="52"/>
      <c r="D70" s="52"/>
      <c r="E70" s="52"/>
      <c r="F70" s="52"/>
      <c r="G70" s="52"/>
      <c r="H70" s="52"/>
    </row>
    <row r="71" spans="1:8" x14ac:dyDescent="0.2">
      <c r="B71" s="80"/>
    </row>
    <row r="73" spans="1:8" ht="12.75" x14ac:dyDescent="0.2">
      <c r="A73" s="81"/>
    </row>
    <row r="81" spans="1:1" ht="12.75" x14ac:dyDescent="0.2">
      <c r="A81" s="81"/>
    </row>
    <row r="90" spans="1:1" ht="12.75" x14ac:dyDescent="0.2">
      <c r="A90" s="81"/>
    </row>
    <row r="99" spans="1:1" ht="12.75" x14ac:dyDescent="0.2">
      <c r="A99" s="81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BA19-D33E-4B6F-B399-720E4207D829}">
  <sheetPr>
    <tabColor theme="6" tint="-0.499984740745262"/>
    <pageSetUpPr fitToPage="1"/>
  </sheetPr>
  <dimension ref="A1:F94"/>
  <sheetViews>
    <sheetView showGridLines="0" topLeftCell="A34" zoomScaleSheetLayoutView="80" workbookViewId="0">
      <selection activeCell="A65" sqref="A65:XFD73"/>
    </sheetView>
  </sheetViews>
  <sheetFormatPr baseColWidth="10" defaultColWidth="12" defaultRowHeight="11.25" x14ac:dyDescent="0.2"/>
  <cols>
    <col min="1" max="1" width="85" style="49" customWidth="1"/>
    <col min="2" max="2" width="19.5" style="49" customWidth="1"/>
    <col min="3" max="3" width="19.5" style="50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353" t="s">
        <v>114</v>
      </c>
      <c r="B1" s="354"/>
      <c r="C1" s="355"/>
    </row>
    <row r="2" spans="1:6" s="85" customFormat="1" ht="15" customHeight="1" thickBot="1" x14ac:dyDescent="0.25">
      <c r="A2" s="82" t="s">
        <v>1</v>
      </c>
      <c r="B2" s="83" t="s">
        <v>115</v>
      </c>
      <c r="C2" s="84" t="s">
        <v>116</v>
      </c>
    </row>
    <row r="3" spans="1:6" s="9" customFormat="1" x14ac:dyDescent="0.2">
      <c r="A3" s="86" t="s">
        <v>2</v>
      </c>
      <c r="B3" s="87">
        <f>+B4+B13</f>
        <v>180357425.18000001</v>
      </c>
      <c r="C3" s="88">
        <f>+C4+C13</f>
        <v>1119019041.6199999</v>
      </c>
      <c r="E3" s="89"/>
      <c r="F3" s="90"/>
    </row>
    <row r="4" spans="1:6" ht="12.75" customHeight="1" x14ac:dyDescent="0.2">
      <c r="A4" s="91" t="s">
        <v>4</v>
      </c>
      <c r="B4" s="92">
        <f>SUM(B5:B11)</f>
        <v>130113003.86999999</v>
      </c>
      <c r="C4" s="93">
        <f>SUM(C5:C11)</f>
        <v>1049798626.9399999</v>
      </c>
    </row>
    <row r="5" spans="1:6" x14ac:dyDescent="0.2">
      <c r="A5" s="94" t="s">
        <v>6</v>
      </c>
      <c r="B5" s="95">
        <v>0</v>
      </c>
      <c r="C5" s="96">
        <v>1013605348.02</v>
      </c>
    </row>
    <row r="6" spans="1:6" x14ac:dyDescent="0.2">
      <c r="A6" s="94" t="s">
        <v>8</v>
      </c>
      <c r="B6" s="95">
        <v>594715.80000000005</v>
      </c>
      <c r="C6" s="96">
        <v>0</v>
      </c>
    </row>
    <row r="7" spans="1:6" x14ac:dyDescent="0.2">
      <c r="A7" s="94" t="s">
        <v>10</v>
      </c>
      <c r="B7" s="95">
        <v>0</v>
      </c>
      <c r="C7" s="96">
        <v>36193278.920000002</v>
      </c>
      <c r="E7" s="97"/>
    </row>
    <row r="8" spans="1:6" x14ac:dyDescent="0.2">
      <c r="A8" s="94" t="s">
        <v>12</v>
      </c>
      <c r="B8" s="95">
        <v>129518288.06999999</v>
      </c>
      <c r="C8" s="96">
        <v>0</v>
      </c>
    </row>
    <row r="9" spans="1:6" x14ac:dyDescent="0.2">
      <c r="A9" s="94" t="s">
        <v>14</v>
      </c>
      <c r="B9" s="98">
        <v>0</v>
      </c>
      <c r="C9" s="99">
        <v>0</v>
      </c>
    </row>
    <row r="10" spans="1:6" x14ac:dyDescent="0.2">
      <c r="A10" s="94" t="s">
        <v>16</v>
      </c>
      <c r="B10" s="98">
        <v>0</v>
      </c>
      <c r="C10" s="99">
        <v>0</v>
      </c>
    </row>
    <row r="11" spans="1:6" x14ac:dyDescent="0.2">
      <c r="A11" s="94" t="s">
        <v>18</v>
      </c>
      <c r="B11" s="98">
        <v>0</v>
      </c>
      <c r="C11" s="99">
        <v>0</v>
      </c>
    </row>
    <row r="12" spans="1:6" x14ac:dyDescent="0.2">
      <c r="A12" s="100"/>
      <c r="B12" s="101"/>
      <c r="C12" s="102"/>
    </row>
    <row r="13" spans="1:6" x14ac:dyDescent="0.2">
      <c r="A13" s="91" t="s">
        <v>23</v>
      </c>
      <c r="B13" s="92">
        <f>SUM(B14:B22)</f>
        <v>50244421.310000002</v>
      </c>
      <c r="C13" s="93">
        <f>SUM(C14:C22)</f>
        <v>69220414.680000007</v>
      </c>
    </row>
    <row r="14" spans="1:6" x14ac:dyDescent="0.2">
      <c r="A14" s="94" t="s">
        <v>24</v>
      </c>
      <c r="B14" s="98">
        <v>0</v>
      </c>
      <c r="C14" s="99">
        <v>0</v>
      </c>
    </row>
    <row r="15" spans="1:6" x14ac:dyDescent="0.2">
      <c r="A15" s="94" t="s">
        <v>26</v>
      </c>
      <c r="B15" s="98">
        <v>0</v>
      </c>
      <c r="C15" s="99">
        <v>0</v>
      </c>
    </row>
    <row r="16" spans="1:6" x14ac:dyDescent="0.2">
      <c r="A16" s="94" t="s">
        <v>28</v>
      </c>
      <c r="B16" s="95">
        <v>0</v>
      </c>
      <c r="C16" s="96">
        <v>20332092.829999998</v>
      </c>
    </row>
    <row r="17" spans="1:5" x14ac:dyDescent="0.2">
      <c r="A17" s="94" t="s">
        <v>30</v>
      </c>
      <c r="B17" s="95">
        <v>50244421.310000002</v>
      </c>
      <c r="C17" s="96">
        <v>0</v>
      </c>
    </row>
    <row r="18" spans="1:5" x14ac:dyDescent="0.2">
      <c r="A18" s="94" t="s">
        <v>32</v>
      </c>
      <c r="B18" s="95">
        <v>0</v>
      </c>
      <c r="C18" s="96">
        <v>0</v>
      </c>
    </row>
    <row r="19" spans="1:5" x14ac:dyDescent="0.2">
      <c r="A19" s="94" t="s">
        <v>34</v>
      </c>
      <c r="B19" s="95">
        <v>0</v>
      </c>
      <c r="C19" s="96">
        <v>48888321.850000001</v>
      </c>
    </row>
    <row r="20" spans="1:5" x14ac:dyDescent="0.2">
      <c r="A20" s="94" t="s">
        <v>36</v>
      </c>
      <c r="B20" s="98">
        <v>0</v>
      </c>
      <c r="C20" s="99">
        <v>0</v>
      </c>
    </row>
    <row r="21" spans="1:5" x14ac:dyDescent="0.2">
      <c r="A21" s="94" t="s">
        <v>38</v>
      </c>
      <c r="B21" s="98">
        <v>0</v>
      </c>
      <c r="C21" s="99">
        <v>0</v>
      </c>
    </row>
    <row r="22" spans="1:5" x14ac:dyDescent="0.2">
      <c r="A22" s="94" t="s">
        <v>39</v>
      </c>
      <c r="B22" s="98">
        <v>0</v>
      </c>
      <c r="C22" s="99">
        <v>0</v>
      </c>
    </row>
    <row r="23" spans="1:5" s="9" customFormat="1" x14ac:dyDescent="0.2">
      <c r="A23" s="103"/>
      <c r="B23" s="68"/>
      <c r="C23" s="69"/>
    </row>
    <row r="24" spans="1:5" s="9" customFormat="1" x14ac:dyDescent="0.2">
      <c r="A24" s="104" t="s">
        <v>3</v>
      </c>
      <c r="B24" s="92">
        <f>+B25+B35</f>
        <v>34025039.57</v>
      </c>
      <c r="C24" s="93">
        <f>+C25+C35</f>
        <v>0</v>
      </c>
      <c r="E24" s="89"/>
    </row>
    <row r="25" spans="1:5" x14ac:dyDescent="0.2">
      <c r="A25" s="91" t="s">
        <v>5</v>
      </c>
      <c r="B25" s="92">
        <f>SUM(B26:B33)</f>
        <v>34025039.57</v>
      </c>
      <c r="C25" s="93">
        <f>SUM(C26:C33)</f>
        <v>0</v>
      </c>
    </row>
    <row r="26" spans="1:5" x14ac:dyDescent="0.2">
      <c r="A26" s="94" t="s">
        <v>7</v>
      </c>
      <c r="B26" s="95">
        <v>27615581.48</v>
      </c>
      <c r="C26" s="96">
        <v>0</v>
      </c>
    </row>
    <row r="27" spans="1:5" x14ac:dyDescent="0.2">
      <c r="A27" s="94" t="s">
        <v>9</v>
      </c>
      <c r="B27" s="98">
        <v>0</v>
      </c>
      <c r="C27" s="99">
        <v>0</v>
      </c>
    </row>
    <row r="28" spans="1:5" x14ac:dyDescent="0.2">
      <c r="A28" s="94" t="s">
        <v>11</v>
      </c>
      <c r="B28" s="98">
        <v>0</v>
      </c>
      <c r="C28" s="99">
        <v>0</v>
      </c>
    </row>
    <row r="29" spans="1:5" x14ac:dyDescent="0.2">
      <c r="A29" s="94" t="s">
        <v>13</v>
      </c>
      <c r="B29" s="98">
        <v>0</v>
      </c>
      <c r="C29" s="99">
        <v>0</v>
      </c>
    </row>
    <row r="30" spans="1:5" x14ac:dyDescent="0.2">
      <c r="A30" s="94" t="s">
        <v>15</v>
      </c>
      <c r="B30" s="98">
        <v>0</v>
      </c>
      <c r="C30" s="99">
        <v>0</v>
      </c>
    </row>
    <row r="31" spans="1:5" x14ac:dyDescent="0.2">
      <c r="A31" s="94" t="s">
        <v>17</v>
      </c>
      <c r="B31" s="98">
        <v>0</v>
      </c>
      <c r="C31" s="99">
        <v>0</v>
      </c>
    </row>
    <row r="32" spans="1:5" x14ac:dyDescent="0.2">
      <c r="A32" s="94" t="s">
        <v>19</v>
      </c>
      <c r="B32" s="98">
        <v>0</v>
      </c>
      <c r="C32" s="99">
        <v>0</v>
      </c>
    </row>
    <row r="33" spans="1:5" x14ac:dyDescent="0.2">
      <c r="A33" s="94" t="s">
        <v>20</v>
      </c>
      <c r="B33" s="95">
        <v>6409458.0899999999</v>
      </c>
      <c r="C33" s="99">
        <v>0</v>
      </c>
    </row>
    <row r="34" spans="1:5" x14ac:dyDescent="0.2">
      <c r="A34" s="100"/>
      <c r="B34" s="101"/>
      <c r="C34" s="102"/>
    </row>
    <row r="35" spans="1:5" x14ac:dyDescent="0.2">
      <c r="A35" s="91" t="s">
        <v>25</v>
      </c>
      <c r="B35" s="92">
        <f>SUM(B36:B41)</f>
        <v>0</v>
      </c>
      <c r="C35" s="93">
        <f>SUM(C36:C41)</f>
        <v>0</v>
      </c>
    </row>
    <row r="36" spans="1:5" x14ac:dyDescent="0.2">
      <c r="A36" s="94" t="s">
        <v>27</v>
      </c>
      <c r="B36" s="105">
        <v>0</v>
      </c>
      <c r="C36" s="106">
        <v>0</v>
      </c>
    </row>
    <row r="37" spans="1:5" x14ac:dyDescent="0.2">
      <c r="A37" s="94" t="s">
        <v>29</v>
      </c>
      <c r="B37" s="105">
        <v>0</v>
      </c>
      <c r="C37" s="106">
        <v>0</v>
      </c>
    </row>
    <row r="38" spans="1:5" x14ac:dyDescent="0.2">
      <c r="A38" s="94" t="s">
        <v>31</v>
      </c>
      <c r="B38" s="105">
        <v>0</v>
      </c>
      <c r="C38" s="106">
        <v>0</v>
      </c>
    </row>
    <row r="39" spans="1:5" x14ac:dyDescent="0.2">
      <c r="A39" s="94" t="s">
        <v>33</v>
      </c>
      <c r="B39" s="105">
        <v>0</v>
      </c>
      <c r="C39" s="106">
        <v>0</v>
      </c>
    </row>
    <row r="40" spans="1:5" x14ac:dyDescent="0.2">
      <c r="A40" s="94" t="s">
        <v>35</v>
      </c>
      <c r="B40" s="105">
        <v>0</v>
      </c>
      <c r="C40" s="106">
        <v>0</v>
      </c>
    </row>
    <row r="41" spans="1:5" x14ac:dyDescent="0.2">
      <c r="A41" s="94" t="s">
        <v>37</v>
      </c>
      <c r="B41" s="105">
        <v>0</v>
      </c>
      <c r="C41" s="106">
        <v>0</v>
      </c>
    </row>
    <row r="42" spans="1:5" x14ac:dyDescent="0.2">
      <c r="A42" s="100"/>
      <c r="B42" s="101"/>
      <c r="C42" s="102"/>
    </row>
    <row r="43" spans="1:5" s="9" customFormat="1" x14ac:dyDescent="0.2">
      <c r="A43" s="104" t="s">
        <v>44</v>
      </c>
      <c r="B43" s="92">
        <f>+B45+B50+B57</f>
        <v>1172083092.1099999</v>
      </c>
      <c r="C43" s="93">
        <f>+C45+C50+C57</f>
        <v>267446515.24000001</v>
      </c>
      <c r="E43" s="89"/>
    </row>
    <row r="44" spans="1:5" s="9" customFormat="1" x14ac:dyDescent="0.2">
      <c r="A44" s="104"/>
      <c r="B44" s="92"/>
      <c r="C44" s="93"/>
      <c r="E44" s="89"/>
    </row>
    <row r="45" spans="1:5" x14ac:dyDescent="0.2">
      <c r="A45" s="91" t="s">
        <v>45</v>
      </c>
      <c r="B45" s="92">
        <f>SUM(B46:B48)</f>
        <v>56590740.759999998</v>
      </c>
      <c r="C45" s="93">
        <f>SUM(C46:C48)</f>
        <v>0</v>
      </c>
    </row>
    <row r="46" spans="1:5" x14ac:dyDescent="0.2">
      <c r="A46" s="94" t="s">
        <v>46</v>
      </c>
      <c r="B46" s="95">
        <v>56590740.759999998</v>
      </c>
      <c r="C46" s="99">
        <v>0</v>
      </c>
    </row>
    <row r="47" spans="1:5" x14ac:dyDescent="0.2">
      <c r="A47" s="94" t="s">
        <v>47</v>
      </c>
      <c r="B47" s="95">
        <v>0</v>
      </c>
      <c r="C47" s="99">
        <v>0</v>
      </c>
    </row>
    <row r="48" spans="1:5" x14ac:dyDescent="0.2">
      <c r="A48" s="94" t="s">
        <v>48</v>
      </c>
      <c r="B48" s="98">
        <v>0</v>
      </c>
      <c r="C48" s="99">
        <v>0</v>
      </c>
    </row>
    <row r="49" spans="1:5" x14ac:dyDescent="0.2">
      <c r="A49" s="100"/>
      <c r="B49" s="101"/>
      <c r="C49" s="102"/>
    </row>
    <row r="50" spans="1:5" x14ac:dyDescent="0.2">
      <c r="A50" s="91" t="s">
        <v>49</v>
      </c>
      <c r="B50" s="92">
        <f>SUM(B51:B55)</f>
        <v>1115492351.3499999</v>
      </c>
      <c r="C50" s="93">
        <f>SUM(C51:C55)</f>
        <v>267446515.24000001</v>
      </c>
    </row>
    <row r="51" spans="1:5" x14ac:dyDescent="0.2">
      <c r="A51" s="94" t="s">
        <v>50</v>
      </c>
      <c r="B51" s="95">
        <v>1115492351.3499999</v>
      </c>
      <c r="C51" s="96">
        <v>0</v>
      </c>
    </row>
    <row r="52" spans="1:5" x14ac:dyDescent="0.2">
      <c r="A52" s="94" t="s">
        <v>51</v>
      </c>
      <c r="B52" s="95">
        <v>0</v>
      </c>
      <c r="C52" s="96">
        <v>267446515.24000001</v>
      </c>
    </row>
    <row r="53" spans="1:5" x14ac:dyDescent="0.2">
      <c r="A53" s="94" t="s">
        <v>52</v>
      </c>
      <c r="B53" s="98">
        <v>0</v>
      </c>
      <c r="C53" s="99">
        <v>0</v>
      </c>
    </row>
    <row r="54" spans="1:5" x14ac:dyDescent="0.2">
      <c r="A54" s="94" t="s">
        <v>53</v>
      </c>
      <c r="B54" s="98">
        <v>0</v>
      </c>
      <c r="C54" s="99">
        <v>0</v>
      </c>
    </row>
    <row r="55" spans="1:5" x14ac:dyDescent="0.2">
      <c r="A55" s="94" t="s">
        <v>54</v>
      </c>
      <c r="B55" s="98">
        <v>0</v>
      </c>
      <c r="C55" s="99">
        <v>0</v>
      </c>
    </row>
    <row r="56" spans="1:5" x14ac:dyDescent="0.2">
      <c r="A56" s="100"/>
      <c r="B56" s="101"/>
      <c r="C56" s="102"/>
    </row>
    <row r="57" spans="1:5" x14ac:dyDescent="0.2">
      <c r="A57" s="91" t="s">
        <v>55</v>
      </c>
      <c r="B57" s="92">
        <f>SUM(B58:B59)</f>
        <v>0</v>
      </c>
      <c r="C57" s="93">
        <f>SUM(C58:C59)</f>
        <v>0</v>
      </c>
    </row>
    <row r="58" spans="1:5" x14ac:dyDescent="0.2">
      <c r="A58" s="94" t="s">
        <v>56</v>
      </c>
      <c r="B58" s="107">
        <v>0</v>
      </c>
      <c r="C58" s="108">
        <v>0</v>
      </c>
    </row>
    <row r="59" spans="1:5" x14ac:dyDescent="0.2">
      <c r="A59" s="94" t="s">
        <v>57</v>
      </c>
      <c r="B59" s="107">
        <v>0</v>
      </c>
      <c r="C59" s="108">
        <v>0</v>
      </c>
    </row>
    <row r="60" spans="1:5" ht="12" thickBot="1" x14ac:dyDescent="0.25">
      <c r="A60" s="109"/>
      <c r="B60" s="110"/>
      <c r="C60" s="111"/>
    </row>
    <row r="61" spans="1:5" ht="4.5" customHeight="1" x14ac:dyDescent="0.2">
      <c r="A61" s="112"/>
      <c r="B61" s="113"/>
      <c r="C61" s="113"/>
    </row>
    <row r="62" spans="1:5" ht="28.5" customHeight="1" x14ac:dyDescent="0.2">
      <c r="A62" s="356" t="s">
        <v>60</v>
      </c>
      <c r="B62" s="356"/>
      <c r="C62" s="356"/>
    </row>
    <row r="64" spans="1:5" x14ac:dyDescent="0.2">
      <c r="B64" s="114"/>
      <c r="C64" s="114"/>
      <c r="E64" s="97"/>
    </row>
    <row r="68" spans="1:6" ht="12.75" x14ac:dyDescent="0.2">
      <c r="A68" s="51"/>
    </row>
    <row r="76" spans="1:6" s="49" customFormat="1" ht="12.75" x14ac:dyDescent="0.2">
      <c r="A76" s="51"/>
      <c r="C76" s="50"/>
      <c r="D76" s="1"/>
      <c r="E76" s="1"/>
      <c r="F76" s="1"/>
    </row>
    <row r="85" spans="1:6" s="49" customFormat="1" ht="12.75" x14ac:dyDescent="0.2">
      <c r="A85" s="51"/>
      <c r="C85" s="50"/>
      <c r="D85" s="1"/>
      <c r="E85" s="1"/>
      <c r="F85" s="1"/>
    </row>
    <row r="94" spans="1:6" s="49" customFormat="1" ht="12.75" x14ac:dyDescent="0.2">
      <c r="A94" s="51"/>
      <c r="C94" s="50"/>
      <c r="D94" s="1"/>
      <c r="E94" s="1"/>
      <c r="F94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8C10-9D73-44A5-8ACA-D871C70E0B56}">
  <sheetPr>
    <tabColor rgb="FF4A5C26"/>
    <pageSetUpPr fitToPage="1"/>
  </sheetPr>
  <dimension ref="A1:H23"/>
  <sheetViews>
    <sheetView showGridLines="0" topLeftCell="A13" workbookViewId="0">
      <selection sqref="A1:F1"/>
    </sheetView>
  </sheetViews>
  <sheetFormatPr baseColWidth="10" defaultColWidth="12" defaultRowHeight="11.25" x14ac:dyDescent="0.2"/>
  <cols>
    <col min="1" max="1" width="57.6640625" style="115" customWidth="1"/>
    <col min="2" max="2" width="17.6640625" style="115" customWidth="1"/>
    <col min="3" max="4" width="19.83203125" style="115" customWidth="1"/>
    <col min="5" max="6" width="17.6640625" style="115" customWidth="1"/>
    <col min="7" max="7" width="1.1640625" style="115" customWidth="1"/>
    <col min="8" max="8" width="14.83203125" style="115" bestFit="1" customWidth="1"/>
    <col min="9" max="16384" width="12" style="115"/>
  </cols>
  <sheetData>
    <row r="1" spans="1:8" ht="55.5" customHeight="1" thickBot="1" x14ac:dyDescent="0.25">
      <c r="A1" s="349" t="s">
        <v>117</v>
      </c>
      <c r="B1" s="350"/>
      <c r="C1" s="350"/>
      <c r="D1" s="350"/>
      <c r="E1" s="350"/>
      <c r="F1" s="351"/>
    </row>
    <row r="2" spans="1:8" ht="23.25" thickBot="1" x14ac:dyDescent="0.25">
      <c r="A2" s="116" t="s">
        <v>1</v>
      </c>
      <c r="B2" s="117" t="s">
        <v>118</v>
      </c>
      <c r="C2" s="118" t="s">
        <v>119</v>
      </c>
      <c r="D2" s="117" t="s">
        <v>120</v>
      </c>
      <c r="E2" s="118" t="s">
        <v>121</v>
      </c>
      <c r="F2" s="119" t="s">
        <v>122</v>
      </c>
    </row>
    <row r="3" spans="1:8" x14ac:dyDescent="0.2">
      <c r="A3" s="120" t="s">
        <v>2</v>
      </c>
      <c r="B3" s="121">
        <f>+B4+B12</f>
        <v>8597453994.4199982</v>
      </c>
      <c r="C3" s="121">
        <f>+C4+C12</f>
        <v>15415372483.529999</v>
      </c>
      <c r="D3" s="121">
        <f>+D4+D12</f>
        <v>14476710867.09</v>
      </c>
      <c r="E3" s="121">
        <f>+B3+C3-D3</f>
        <v>9536115610.8599968</v>
      </c>
      <c r="F3" s="122">
        <f>+E3-B3</f>
        <v>938661616.43999863</v>
      </c>
      <c r="H3" s="89"/>
    </row>
    <row r="4" spans="1:8" x14ac:dyDescent="0.2">
      <c r="A4" s="123" t="s">
        <v>4</v>
      </c>
      <c r="B4" s="124">
        <f>+B5+B6+B7+B8+B9+B10+B11</f>
        <v>1388112276.8700001</v>
      </c>
      <c r="C4" s="124">
        <f>+C5+C6+C7+C8+C9+C10+C11</f>
        <v>15342092184.919998</v>
      </c>
      <c r="D4" s="124">
        <f>+D5+D6+D7+D8+D9+D10+D11</f>
        <v>14422406561.85</v>
      </c>
      <c r="E4" s="124">
        <f>+B4+C4-D4</f>
        <v>2307797899.9399986</v>
      </c>
      <c r="F4" s="125">
        <f>+E4-B4</f>
        <v>919685623.0699985</v>
      </c>
    </row>
    <row r="5" spans="1:8" x14ac:dyDescent="0.2">
      <c r="A5" s="126" t="s">
        <v>6</v>
      </c>
      <c r="B5" s="40">
        <v>834569417.61000001</v>
      </c>
      <c r="C5" s="40">
        <v>8471821308.1599998</v>
      </c>
      <c r="D5" s="40">
        <v>7458215960.1400003</v>
      </c>
      <c r="E5" s="40">
        <f>B5+C5-D5</f>
        <v>1848174765.6300001</v>
      </c>
      <c r="F5" s="127">
        <f t="shared" ref="F5:F10" si="0">E5-B5</f>
        <v>1013605348.0200001</v>
      </c>
    </row>
    <row r="6" spans="1:8" x14ac:dyDescent="0.2">
      <c r="A6" s="126" t="s">
        <v>8</v>
      </c>
      <c r="B6" s="40">
        <v>119407492.13</v>
      </c>
      <c r="C6" s="40">
        <v>6637261493.2799997</v>
      </c>
      <c r="D6" s="40">
        <v>6637856209.0799999</v>
      </c>
      <c r="E6" s="40">
        <f t="shared" ref="E6:E11" si="1">B6+C6-D6</f>
        <v>118812776.32999992</v>
      </c>
      <c r="F6" s="127">
        <f t="shared" si="0"/>
        <v>-594715.80000007153</v>
      </c>
    </row>
    <row r="7" spans="1:8" x14ac:dyDescent="0.2">
      <c r="A7" s="126" t="s">
        <v>10</v>
      </c>
      <c r="B7" s="40">
        <v>87817900.930000007</v>
      </c>
      <c r="C7" s="40">
        <v>45710335.5</v>
      </c>
      <c r="D7" s="40">
        <v>9517056.5800000001</v>
      </c>
      <c r="E7" s="40">
        <f t="shared" si="1"/>
        <v>124011179.85000001</v>
      </c>
      <c r="F7" s="127">
        <f t="shared" si="0"/>
        <v>36193278.920000002</v>
      </c>
    </row>
    <row r="8" spans="1:8" x14ac:dyDescent="0.2">
      <c r="A8" s="126" t="s">
        <v>12</v>
      </c>
      <c r="B8" s="40">
        <v>336683466.19999999</v>
      </c>
      <c r="C8" s="40">
        <v>187299047.97999999</v>
      </c>
      <c r="D8" s="40">
        <v>316817336.05000001</v>
      </c>
      <c r="E8" s="40">
        <f t="shared" si="1"/>
        <v>207165178.12999994</v>
      </c>
      <c r="F8" s="127">
        <f t="shared" si="0"/>
        <v>-129518288.07000005</v>
      </c>
    </row>
    <row r="9" spans="1:8" x14ac:dyDescent="0.2">
      <c r="A9" s="126" t="s">
        <v>14</v>
      </c>
      <c r="B9" s="40">
        <v>0</v>
      </c>
      <c r="C9" s="40">
        <v>0</v>
      </c>
      <c r="D9" s="40">
        <v>0</v>
      </c>
      <c r="E9" s="40">
        <f t="shared" si="1"/>
        <v>0</v>
      </c>
      <c r="F9" s="127">
        <f t="shared" si="0"/>
        <v>0</v>
      </c>
    </row>
    <row r="10" spans="1:8" x14ac:dyDescent="0.2">
      <c r="A10" s="126" t="s">
        <v>16</v>
      </c>
      <c r="B10" s="40">
        <v>0</v>
      </c>
      <c r="C10" s="40">
        <v>0</v>
      </c>
      <c r="D10" s="40">
        <v>0</v>
      </c>
      <c r="E10" s="40">
        <f t="shared" si="1"/>
        <v>0</v>
      </c>
      <c r="F10" s="127">
        <f t="shared" si="0"/>
        <v>0</v>
      </c>
    </row>
    <row r="11" spans="1:8" x14ac:dyDescent="0.2">
      <c r="A11" s="126" t="s">
        <v>18</v>
      </c>
      <c r="B11" s="40">
        <v>9634000</v>
      </c>
      <c r="C11" s="40">
        <v>0</v>
      </c>
      <c r="D11" s="40">
        <v>0</v>
      </c>
      <c r="E11" s="40">
        <f t="shared" si="1"/>
        <v>9634000</v>
      </c>
      <c r="F11" s="127">
        <v>0</v>
      </c>
    </row>
    <row r="12" spans="1:8" x14ac:dyDescent="0.2">
      <c r="A12" s="123" t="s">
        <v>23</v>
      </c>
      <c r="B12" s="124">
        <f>SUM(B13:B21)</f>
        <v>7209341717.5499983</v>
      </c>
      <c r="C12" s="124">
        <f>SUM(C13:C21)</f>
        <v>73280298.609999999</v>
      </c>
      <c r="D12" s="124">
        <f>SUM(D13:D21)</f>
        <v>54304305.239999995</v>
      </c>
      <c r="E12" s="124">
        <f>+B12+C12-D12</f>
        <v>7228317710.9199982</v>
      </c>
      <c r="F12" s="125">
        <f>+E12-B12</f>
        <v>18975993.369999886</v>
      </c>
    </row>
    <row r="13" spans="1:8" x14ac:dyDescent="0.2">
      <c r="A13" s="126" t="s">
        <v>24</v>
      </c>
      <c r="B13" s="40">
        <v>0</v>
      </c>
      <c r="C13" s="40">
        <v>0</v>
      </c>
      <c r="D13" s="40">
        <v>0</v>
      </c>
      <c r="E13" s="40">
        <f>B13+C13-D13</f>
        <v>0</v>
      </c>
      <c r="F13" s="127">
        <f t="shared" ref="F13:F21" si="2">E13-B13</f>
        <v>0</v>
      </c>
    </row>
    <row r="14" spans="1:8" x14ac:dyDescent="0.2">
      <c r="A14" s="126" t="s">
        <v>26</v>
      </c>
      <c r="B14" s="128">
        <v>0</v>
      </c>
      <c r="C14" s="128">
        <v>0</v>
      </c>
      <c r="D14" s="128">
        <v>0</v>
      </c>
      <c r="E14" s="128">
        <f t="shared" ref="E14:E21" si="3">B14+C14-D14</f>
        <v>0</v>
      </c>
      <c r="F14" s="129">
        <f t="shared" si="2"/>
        <v>0</v>
      </c>
    </row>
    <row r="15" spans="1:8" x14ac:dyDescent="0.2">
      <c r="A15" s="126" t="s">
        <v>28</v>
      </c>
      <c r="B15" s="128">
        <v>5849176430.1499996</v>
      </c>
      <c r="C15" s="128">
        <v>21193775.059999999</v>
      </c>
      <c r="D15" s="128">
        <v>861682.23</v>
      </c>
      <c r="E15" s="128">
        <f t="shared" si="3"/>
        <v>5869508522.9800005</v>
      </c>
      <c r="F15" s="129">
        <f t="shared" si="2"/>
        <v>20332092.830000877</v>
      </c>
    </row>
    <row r="16" spans="1:8" x14ac:dyDescent="0.2">
      <c r="A16" s="126" t="s">
        <v>30</v>
      </c>
      <c r="B16" s="40">
        <v>4413189110.1999998</v>
      </c>
      <c r="C16" s="40">
        <v>3198201.7</v>
      </c>
      <c r="D16" s="40">
        <v>53442623.009999998</v>
      </c>
      <c r="E16" s="40">
        <f t="shared" si="3"/>
        <v>4362944688.8899994</v>
      </c>
      <c r="F16" s="127">
        <f t="shared" si="2"/>
        <v>-50244421.31000042</v>
      </c>
    </row>
    <row r="17" spans="1:6" x14ac:dyDescent="0.2">
      <c r="A17" s="126" t="s">
        <v>32</v>
      </c>
      <c r="B17" s="40">
        <v>0</v>
      </c>
      <c r="C17" s="40">
        <v>0</v>
      </c>
      <c r="D17" s="40">
        <v>0</v>
      </c>
      <c r="E17" s="40">
        <f t="shared" si="3"/>
        <v>0</v>
      </c>
      <c r="F17" s="127">
        <f t="shared" si="2"/>
        <v>0</v>
      </c>
    </row>
    <row r="18" spans="1:6" x14ac:dyDescent="0.2">
      <c r="A18" s="126" t="s">
        <v>34</v>
      </c>
      <c r="B18" s="40">
        <v>-3053023822.8000002</v>
      </c>
      <c r="C18" s="40">
        <v>48888321.850000001</v>
      </c>
      <c r="D18" s="40">
        <v>0</v>
      </c>
      <c r="E18" s="40">
        <f t="shared" si="3"/>
        <v>-3004135500.9500003</v>
      </c>
      <c r="F18" s="127">
        <f t="shared" si="2"/>
        <v>48888321.849999905</v>
      </c>
    </row>
    <row r="19" spans="1:6" x14ac:dyDescent="0.2">
      <c r="A19" s="126" t="s">
        <v>36</v>
      </c>
      <c r="B19" s="40">
        <v>0</v>
      </c>
      <c r="C19" s="40">
        <v>0</v>
      </c>
      <c r="D19" s="40">
        <v>0</v>
      </c>
      <c r="E19" s="40">
        <f t="shared" si="3"/>
        <v>0</v>
      </c>
      <c r="F19" s="127">
        <f t="shared" si="2"/>
        <v>0</v>
      </c>
    </row>
    <row r="20" spans="1:6" x14ac:dyDescent="0.2">
      <c r="A20" s="126" t="s">
        <v>38</v>
      </c>
      <c r="B20" s="40">
        <v>0</v>
      </c>
      <c r="C20" s="40">
        <v>0</v>
      </c>
      <c r="D20" s="40">
        <v>0</v>
      </c>
      <c r="E20" s="40">
        <f t="shared" si="3"/>
        <v>0</v>
      </c>
      <c r="F20" s="127">
        <f t="shared" si="2"/>
        <v>0</v>
      </c>
    </row>
    <row r="21" spans="1:6" ht="12" thickBot="1" x14ac:dyDescent="0.25">
      <c r="A21" s="130" t="s">
        <v>39</v>
      </c>
      <c r="B21" s="131">
        <v>0</v>
      </c>
      <c r="C21" s="131">
        <v>0</v>
      </c>
      <c r="D21" s="131">
        <v>0</v>
      </c>
      <c r="E21" s="131">
        <f t="shared" si="3"/>
        <v>0</v>
      </c>
      <c r="F21" s="132">
        <f t="shared" si="2"/>
        <v>0</v>
      </c>
    </row>
    <row r="22" spans="1:6" x14ac:dyDescent="0.2">
      <c r="A22" s="133"/>
      <c r="B22" s="134"/>
      <c r="C22" s="134"/>
      <c r="D22" s="134"/>
      <c r="E22" s="134"/>
      <c r="F22" s="134"/>
    </row>
    <row r="23" spans="1:6" ht="12.75" x14ac:dyDescent="0.2">
      <c r="A23" s="357" t="s">
        <v>60</v>
      </c>
      <c r="B23" s="357"/>
      <c r="C23" s="357"/>
      <c r="D23" s="357"/>
      <c r="E23" s="357"/>
      <c r="F23" s="357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EAD5-6CFD-4DFC-BF6F-E360930E5F80}">
  <sheetPr>
    <tabColor rgb="FF4A5C26"/>
    <pageSetUpPr fitToPage="1"/>
  </sheetPr>
  <dimension ref="A1:E37"/>
  <sheetViews>
    <sheetView showGridLines="0" topLeftCell="A19" workbookViewId="0">
      <selection activeCell="A49" sqref="A49"/>
    </sheetView>
  </sheetViews>
  <sheetFormatPr baseColWidth="10" defaultColWidth="12" defaultRowHeight="11.25" x14ac:dyDescent="0.2"/>
  <cols>
    <col min="1" max="1" width="45.1640625" style="157" customWidth="1"/>
    <col min="2" max="2" width="23.83203125" style="156" customWidth="1"/>
    <col min="3" max="5" width="18.83203125" style="156" customWidth="1"/>
    <col min="6" max="6" width="2.1640625" style="135" customWidth="1"/>
    <col min="7" max="16384" width="12" style="135"/>
  </cols>
  <sheetData>
    <row r="1" spans="1:5" ht="54.75" customHeight="1" thickBot="1" x14ac:dyDescent="0.25">
      <c r="A1" s="354" t="s">
        <v>123</v>
      </c>
      <c r="B1" s="354"/>
      <c r="C1" s="354"/>
      <c r="D1" s="354"/>
      <c r="E1" s="355"/>
    </row>
    <row r="2" spans="1:5" ht="35.1" customHeight="1" thickBot="1" x14ac:dyDescent="0.25">
      <c r="A2" s="136" t="s">
        <v>124</v>
      </c>
      <c r="B2" s="137" t="s">
        <v>125</v>
      </c>
      <c r="C2" s="137" t="s">
        <v>126</v>
      </c>
      <c r="D2" s="137" t="s">
        <v>127</v>
      </c>
      <c r="E2" s="138" t="s">
        <v>128</v>
      </c>
    </row>
    <row r="3" spans="1:5" s="141" customFormat="1" ht="11.25" customHeight="1" x14ac:dyDescent="0.2">
      <c r="A3" s="139" t="s">
        <v>129</v>
      </c>
      <c r="B3" s="140"/>
      <c r="C3" s="140"/>
      <c r="D3" s="121">
        <f>+D16+D30</f>
        <v>0</v>
      </c>
      <c r="E3" s="122">
        <f>+E16+E30</f>
        <v>0</v>
      </c>
    </row>
    <row r="4" spans="1:5" ht="11.25" customHeight="1" x14ac:dyDescent="0.2">
      <c r="A4" s="142" t="s">
        <v>130</v>
      </c>
      <c r="B4" s="143"/>
      <c r="C4" s="143"/>
      <c r="D4" s="40"/>
      <c r="E4" s="127"/>
    </row>
    <row r="5" spans="1:5" ht="11.25" customHeight="1" x14ac:dyDescent="0.2">
      <c r="A5" s="144" t="s">
        <v>131</v>
      </c>
      <c r="B5" s="145"/>
      <c r="C5" s="145"/>
      <c r="D5" s="124">
        <f>+D6+D7+D8</f>
        <v>0</v>
      </c>
      <c r="E5" s="125">
        <f>+E6+E7+E8</f>
        <v>0</v>
      </c>
    </row>
    <row r="6" spans="1:5" ht="11.25" customHeight="1" x14ac:dyDescent="0.2">
      <c r="A6" s="146" t="s">
        <v>132</v>
      </c>
      <c r="B6" s="147"/>
      <c r="C6" s="147"/>
      <c r="D6" s="40">
        <v>0</v>
      </c>
      <c r="E6" s="127">
        <v>0</v>
      </c>
    </row>
    <row r="7" spans="1:5" ht="11.25" customHeight="1" x14ac:dyDescent="0.2">
      <c r="A7" s="146" t="s">
        <v>133</v>
      </c>
      <c r="B7" s="147"/>
      <c r="C7" s="147"/>
      <c r="D7" s="40">
        <v>0</v>
      </c>
      <c r="E7" s="127">
        <v>0</v>
      </c>
    </row>
    <row r="8" spans="1:5" ht="11.25" customHeight="1" x14ac:dyDescent="0.2">
      <c r="A8" s="146" t="s">
        <v>134</v>
      </c>
      <c r="B8" s="147"/>
      <c r="C8" s="147"/>
      <c r="D8" s="40">
        <v>0</v>
      </c>
      <c r="E8" s="127">
        <v>0</v>
      </c>
    </row>
    <row r="9" spans="1:5" ht="11.25" customHeight="1" x14ac:dyDescent="0.2">
      <c r="A9" s="148"/>
      <c r="B9" s="147"/>
      <c r="C9" s="147"/>
      <c r="D9" s="40"/>
      <c r="E9" s="127"/>
    </row>
    <row r="10" spans="1:5" ht="11.25" customHeight="1" x14ac:dyDescent="0.2">
      <c r="A10" s="144" t="s">
        <v>135</v>
      </c>
      <c r="B10" s="149"/>
      <c r="C10" s="149"/>
      <c r="D10" s="124">
        <f>+D11+D12+D13+D14</f>
        <v>0</v>
      </c>
      <c r="E10" s="125">
        <f>+E11+E12+E13+E14</f>
        <v>0</v>
      </c>
    </row>
    <row r="11" spans="1:5" ht="11.25" customHeight="1" x14ac:dyDescent="0.2">
      <c r="A11" s="146" t="s">
        <v>136</v>
      </c>
      <c r="B11" s="147"/>
      <c r="C11" s="147"/>
      <c r="D11" s="40">
        <v>0</v>
      </c>
      <c r="E11" s="127">
        <v>0</v>
      </c>
    </row>
    <row r="12" spans="1:5" ht="11.25" customHeight="1" x14ac:dyDescent="0.2">
      <c r="A12" s="146" t="s">
        <v>137</v>
      </c>
      <c r="B12" s="147"/>
      <c r="C12" s="147"/>
      <c r="D12" s="40">
        <v>0</v>
      </c>
      <c r="E12" s="127">
        <v>0</v>
      </c>
    </row>
    <row r="13" spans="1:5" ht="11.25" customHeight="1" x14ac:dyDescent="0.2">
      <c r="A13" s="146" t="s">
        <v>133</v>
      </c>
      <c r="B13" s="147"/>
      <c r="C13" s="147"/>
      <c r="D13" s="40">
        <v>0</v>
      </c>
      <c r="E13" s="127">
        <v>0</v>
      </c>
    </row>
    <row r="14" spans="1:5" ht="11.25" customHeight="1" x14ac:dyDescent="0.2">
      <c r="A14" s="146" t="s">
        <v>134</v>
      </c>
      <c r="B14" s="147"/>
      <c r="C14" s="147"/>
      <c r="D14" s="40">
        <v>0</v>
      </c>
      <c r="E14" s="127">
        <v>0</v>
      </c>
    </row>
    <row r="15" spans="1:5" ht="11.25" customHeight="1" x14ac:dyDescent="0.2">
      <c r="A15" s="148"/>
      <c r="B15" s="147"/>
      <c r="C15" s="147"/>
      <c r="D15" s="40"/>
      <c r="E15" s="127"/>
    </row>
    <row r="16" spans="1:5" ht="11.25" customHeight="1" x14ac:dyDescent="0.2">
      <c r="A16" s="144" t="s">
        <v>138</v>
      </c>
      <c r="B16" s="149"/>
      <c r="C16" s="149"/>
      <c r="D16" s="124">
        <f>+D10+D5</f>
        <v>0</v>
      </c>
      <c r="E16" s="125">
        <f>+E10+E5</f>
        <v>0</v>
      </c>
    </row>
    <row r="17" spans="1:5" ht="11.25" customHeight="1" x14ac:dyDescent="0.2">
      <c r="A17" s="150"/>
      <c r="B17" s="149"/>
      <c r="C17" s="149"/>
      <c r="D17" s="124"/>
      <c r="E17" s="125"/>
    </row>
    <row r="18" spans="1:5" ht="11.25" customHeight="1" x14ac:dyDescent="0.2">
      <c r="A18" s="142" t="s">
        <v>139</v>
      </c>
      <c r="B18" s="147"/>
      <c r="C18" s="147"/>
      <c r="D18" s="40"/>
      <c r="E18" s="127"/>
    </row>
    <row r="19" spans="1:5" ht="11.25" customHeight="1" x14ac:dyDescent="0.2">
      <c r="A19" s="144" t="s">
        <v>131</v>
      </c>
      <c r="B19" s="147"/>
      <c r="C19" s="147"/>
      <c r="D19" s="124">
        <f>+D20+D21+D22</f>
        <v>0</v>
      </c>
      <c r="E19" s="125">
        <f>+E20+E21+E22</f>
        <v>0</v>
      </c>
    </row>
    <row r="20" spans="1:5" ht="11.25" customHeight="1" x14ac:dyDescent="0.2">
      <c r="A20" s="146" t="s">
        <v>132</v>
      </c>
      <c r="B20" s="147"/>
      <c r="C20" s="147"/>
      <c r="D20" s="40">
        <v>0</v>
      </c>
      <c r="E20" s="127">
        <v>0</v>
      </c>
    </row>
    <row r="21" spans="1:5" ht="11.25" customHeight="1" x14ac:dyDescent="0.2">
      <c r="A21" s="146" t="s">
        <v>133</v>
      </c>
      <c r="B21" s="147"/>
      <c r="C21" s="147"/>
      <c r="D21" s="40">
        <v>0</v>
      </c>
      <c r="E21" s="127">
        <v>0</v>
      </c>
    </row>
    <row r="22" spans="1:5" ht="11.25" customHeight="1" x14ac:dyDescent="0.2">
      <c r="A22" s="146" t="s">
        <v>134</v>
      </c>
      <c r="B22" s="147"/>
      <c r="C22" s="147"/>
      <c r="D22" s="40">
        <v>0</v>
      </c>
      <c r="E22" s="127">
        <v>0</v>
      </c>
    </row>
    <row r="23" spans="1:5" ht="11.25" customHeight="1" x14ac:dyDescent="0.2">
      <c r="A23" s="148"/>
      <c r="B23" s="147"/>
      <c r="C23" s="147"/>
      <c r="D23" s="40"/>
      <c r="E23" s="127"/>
    </row>
    <row r="24" spans="1:5" ht="11.25" customHeight="1" x14ac:dyDescent="0.2">
      <c r="A24" s="144" t="s">
        <v>135</v>
      </c>
      <c r="B24" s="145"/>
      <c r="C24" s="145"/>
      <c r="D24" s="124">
        <f>+D25+D26+D27+D28</f>
        <v>0</v>
      </c>
      <c r="E24" s="125">
        <f>+E25+E26+E27+E28</f>
        <v>0</v>
      </c>
    </row>
    <row r="25" spans="1:5" ht="11.25" customHeight="1" x14ac:dyDescent="0.2">
      <c r="A25" s="146" t="s">
        <v>136</v>
      </c>
      <c r="B25" s="143"/>
      <c r="C25" s="143"/>
      <c r="D25" s="40">
        <v>0</v>
      </c>
      <c r="E25" s="127">
        <v>0</v>
      </c>
    </row>
    <row r="26" spans="1:5" ht="11.25" customHeight="1" x14ac:dyDescent="0.2">
      <c r="A26" s="146" t="s">
        <v>137</v>
      </c>
      <c r="B26" s="143"/>
      <c r="C26" s="143"/>
      <c r="D26" s="40">
        <v>0</v>
      </c>
      <c r="E26" s="127">
        <v>0</v>
      </c>
    </row>
    <row r="27" spans="1:5" ht="11.25" customHeight="1" x14ac:dyDescent="0.2">
      <c r="A27" s="146" t="s">
        <v>133</v>
      </c>
      <c r="B27" s="143"/>
      <c r="C27" s="143"/>
      <c r="D27" s="40">
        <v>0</v>
      </c>
      <c r="E27" s="127">
        <v>0</v>
      </c>
    </row>
    <row r="28" spans="1:5" ht="11.25" customHeight="1" x14ac:dyDescent="0.2">
      <c r="A28" s="146" t="s">
        <v>134</v>
      </c>
      <c r="B28" s="143"/>
      <c r="C28" s="143"/>
      <c r="D28" s="40">
        <v>0</v>
      </c>
      <c r="E28" s="127">
        <v>0</v>
      </c>
    </row>
    <row r="29" spans="1:5" ht="11.25" customHeight="1" x14ac:dyDescent="0.2">
      <c r="A29" s="148"/>
      <c r="B29" s="143"/>
      <c r="C29" s="143"/>
      <c r="D29" s="40"/>
      <c r="E29" s="127"/>
    </row>
    <row r="30" spans="1:5" ht="11.25" customHeight="1" x14ac:dyDescent="0.2">
      <c r="A30" s="144" t="s">
        <v>140</v>
      </c>
      <c r="B30" s="145"/>
      <c r="C30" s="145"/>
      <c r="D30" s="124">
        <f>+D19+D24</f>
        <v>0</v>
      </c>
      <c r="E30" s="125">
        <f>+E19+E24</f>
        <v>0</v>
      </c>
    </row>
    <row r="31" spans="1:5" ht="11.25" customHeight="1" x14ac:dyDescent="0.2">
      <c r="A31" s="151"/>
      <c r="B31" s="145"/>
      <c r="C31" s="145"/>
      <c r="D31" s="124"/>
      <c r="E31" s="125"/>
    </row>
    <row r="32" spans="1:5" ht="11.25" customHeight="1" x14ac:dyDescent="0.2">
      <c r="A32" s="144" t="s">
        <v>141</v>
      </c>
      <c r="B32" s="145"/>
      <c r="C32" s="145"/>
      <c r="D32" s="124">
        <v>537495613.94000006</v>
      </c>
      <c r="E32" s="124">
        <v>571520653.50999999</v>
      </c>
    </row>
    <row r="33" spans="1:5" ht="11.25" customHeight="1" x14ac:dyDescent="0.2">
      <c r="A33" s="152"/>
      <c r="B33" s="145"/>
      <c r="C33" s="145"/>
      <c r="D33" s="124"/>
      <c r="E33" s="125"/>
    </row>
    <row r="34" spans="1:5" ht="11.25" customHeight="1" x14ac:dyDescent="0.2">
      <c r="A34" s="144" t="s">
        <v>142</v>
      </c>
      <c r="B34" s="145"/>
      <c r="C34" s="145"/>
      <c r="D34" s="124">
        <f>+D3+D32</f>
        <v>537495613.94000006</v>
      </c>
      <c r="E34" s="125">
        <f>+E3+E32</f>
        <v>571520653.50999999</v>
      </c>
    </row>
    <row r="35" spans="1:5" ht="12" thickBot="1" x14ac:dyDescent="0.25">
      <c r="A35" s="153"/>
      <c r="B35" s="154"/>
      <c r="C35" s="154"/>
      <c r="D35" s="154"/>
      <c r="E35" s="155"/>
    </row>
    <row r="36" spans="1:5" x14ac:dyDescent="0.2">
      <c r="A36" s="358"/>
      <c r="B36" s="358"/>
      <c r="C36" s="358"/>
      <c r="D36" s="358"/>
      <c r="E36" s="358"/>
    </row>
    <row r="37" spans="1:5" ht="25.5" customHeight="1" x14ac:dyDescent="0.2">
      <c r="A37" s="359" t="s">
        <v>60</v>
      </c>
      <c r="B37" s="359"/>
      <c r="C37" s="359"/>
      <c r="D37" s="359"/>
      <c r="E37" s="359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A477-0AA8-4928-AF8F-1EF57E7FE2D6}">
  <sheetPr>
    <tabColor theme="6" tint="-0.499984740745262"/>
    <pageSetUpPr fitToPage="1"/>
  </sheetPr>
  <dimension ref="A1:H94"/>
  <sheetViews>
    <sheetView showGridLines="0" topLeftCell="B16" zoomScale="98" zoomScaleNormal="98" workbookViewId="0">
      <selection activeCell="D53" sqref="D53"/>
    </sheetView>
  </sheetViews>
  <sheetFormatPr baseColWidth="10" defaultColWidth="12" defaultRowHeight="11.25" x14ac:dyDescent="0.2"/>
  <cols>
    <col min="1" max="1" width="68.83203125" style="157" customWidth="1"/>
    <col min="2" max="5" width="18.5" style="189" customWidth="1"/>
    <col min="6" max="6" width="18.33203125" style="189" customWidth="1"/>
    <col min="7" max="7" width="1.5" style="52" customWidth="1"/>
    <col min="8" max="8" width="12.6640625" style="52" bestFit="1" customWidth="1"/>
    <col min="9" max="16384" width="12" style="52"/>
  </cols>
  <sheetData>
    <row r="1" spans="1:8" ht="51" customHeight="1" thickBot="1" x14ac:dyDescent="0.25">
      <c r="A1" s="349" t="s">
        <v>143</v>
      </c>
      <c r="B1" s="350"/>
      <c r="C1" s="350"/>
      <c r="D1" s="350"/>
      <c r="E1" s="350"/>
      <c r="F1" s="351"/>
    </row>
    <row r="2" spans="1:8" s="157" customFormat="1" ht="74.25" customHeight="1" thickBot="1" x14ac:dyDescent="0.25">
      <c r="A2" s="116" t="s">
        <v>1</v>
      </c>
      <c r="B2" s="158" t="s">
        <v>144</v>
      </c>
      <c r="C2" s="159" t="s">
        <v>145</v>
      </c>
      <c r="D2" s="158" t="s">
        <v>146</v>
      </c>
      <c r="E2" s="159" t="s">
        <v>147</v>
      </c>
      <c r="F2" s="160" t="s">
        <v>148</v>
      </c>
    </row>
    <row r="3" spans="1:8" s="157" customFormat="1" ht="9" customHeight="1" x14ac:dyDescent="0.2">
      <c r="A3" s="161"/>
      <c r="B3" s="162"/>
      <c r="C3" s="162"/>
      <c r="D3" s="162"/>
      <c r="E3" s="162"/>
      <c r="F3" s="163"/>
    </row>
    <row r="4" spans="1:8" x14ac:dyDescent="0.2">
      <c r="A4" s="164" t="s">
        <v>149</v>
      </c>
      <c r="B4" s="165">
        <f>+B5+B6+B7</f>
        <v>7971740136.1900005</v>
      </c>
      <c r="C4" s="166"/>
      <c r="D4" s="166"/>
      <c r="E4" s="166"/>
      <c r="F4" s="167">
        <f>+B4</f>
        <v>7971740136.1900005</v>
      </c>
    </row>
    <row r="5" spans="1:8" x14ac:dyDescent="0.2">
      <c r="A5" s="168" t="s">
        <v>46</v>
      </c>
      <c r="B5" s="169">
        <v>7927409200.3000002</v>
      </c>
      <c r="C5" s="170"/>
      <c r="D5" s="170"/>
      <c r="E5" s="170"/>
      <c r="F5" s="171">
        <f>+B5</f>
        <v>7927409200.3000002</v>
      </c>
      <c r="H5" s="172"/>
    </row>
    <row r="6" spans="1:8" x14ac:dyDescent="0.2">
      <c r="A6" s="168" t="s">
        <v>47</v>
      </c>
      <c r="B6" s="169">
        <v>35221335.789999999</v>
      </c>
      <c r="C6" s="170"/>
      <c r="D6" s="170"/>
      <c r="E6" s="170"/>
      <c r="F6" s="171">
        <f>+B6</f>
        <v>35221335.789999999</v>
      </c>
      <c r="H6" s="172"/>
    </row>
    <row r="7" spans="1:8" x14ac:dyDescent="0.2">
      <c r="A7" s="168" t="s">
        <v>48</v>
      </c>
      <c r="B7" s="169">
        <v>9109600.0999999996</v>
      </c>
      <c r="C7" s="170"/>
      <c r="D7" s="170"/>
      <c r="E7" s="170"/>
      <c r="F7" s="171">
        <f>+B7</f>
        <v>9109600.0999999996</v>
      </c>
    </row>
    <row r="8" spans="1:8" ht="9" customHeight="1" x14ac:dyDescent="0.2">
      <c r="A8" s="173"/>
      <c r="B8" s="61"/>
      <c r="C8" s="61"/>
      <c r="D8" s="61"/>
      <c r="E8" s="61"/>
      <c r="F8" s="62"/>
    </row>
    <row r="9" spans="1:8" x14ac:dyDescent="0.2">
      <c r="A9" s="164" t="s">
        <v>150</v>
      </c>
      <c r="B9" s="166"/>
      <c r="C9" s="165">
        <f>+C11+C12+C13+C14</f>
        <v>302619953.04000002</v>
      </c>
      <c r="D9" s="165">
        <f>+D10</f>
        <v>-214401708.75</v>
      </c>
      <c r="E9" s="166"/>
      <c r="F9" s="167">
        <f>+F10+F11+F12+F13+F14</f>
        <v>88218244.290000021</v>
      </c>
    </row>
    <row r="10" spans="1:8" x14ac:dyDescent="0.2">
      <c r="A10" s="168" t="s">
        <v>113</v>
      </c>
      <c r="B10" s="170"/>
      <c r="C10" s="170"/>
      <c r="D10" s="169">
        <v>-214401708.75</v>
      </c>
      <c r="E10" s="170"/>
      <c r="F10" s="62">
        <f>+D10</f>
        <v>-214401708.75</v>
      </c>
      <c r="G10" s="174"/>
    </row>
    <row r="11" spans="1:8" x14ac:dyDescent="0.2">
      <c r="A11" s="168" t="s">
        <v>51</v>
      </c>
      <c r="B11" s="170"/>
      <c r="C11" s="169">
        <v>302619953.04000002</v>
      </c>
      <c r="D11" s="170"/>
      <c r="E11" s="170"/>
      <c r="F11" s="62">
        <f>+C11</f>
        <v>302619953.04000002</v>
      </c>
    </row>
    <row r="12" spans="1:8" x14ac:dyDescent="0.2">
      <c r="A12" s="168" t="s">
        <v>52</v>
      </c>
      <c r="B12" s="170"/>
      <c r="C12" s="170">
        <v>0</v>
      </c>
      <c r="D12" s="170"/>
      <c r="E12" s="170"/>
      <c r="F12" s="62">
        <f>+C12</f>
        <v>0</v>
      </c>
    </row>
    <row r="13" spans="1:8" x14ac:dyDescent="0.2">
      <c r="A13" s="168" t="s">
        <v>53</v>
      </c>
      <c r="B13" s="170"/>
      <c r="C13" s="170">
        <v>0</v>
      </c>
      <c r="D13" s="170"/>
      <c r="E13" s="170"/>
      <c r="F13" s="62">
        <f>+C13</f>
        <v>0</v>
      </c>
    </row>
    <row r="14" spans="1:8" x14ac:dyDescent="0.2">
      <c r="A14" s="168" t="s">
        <v>54</v>
      </c>
      <c r="B14" s="170"/>
      <c r="C14" s="170">
        <v>0</v>
      </c>
      <c r="D14" s="170"/>
      <c r="E14" s="170"/>
      <c r="F14" s="62">
        <f>+C14</f>
        <v>0</v>
      </c>
    </row>
    <row r="15" spans="1:8" ht="9" customHeight="1" x14ac:dyDescent="0.2">
      <c r="A15" s="173"/>
      <c r="B15" s="61"/>
      <c r="C15" s="61"/>
      <c r="D15" s="61"/>
      <c r="E15" s="61"/>
      <c r="F15" s="62"/>
    </row>
    <row r="16" spans="1:8" ht="22.5" x14ac:dyDescent="0.2">
      <c r="A16" s="164" t="s">
        <v>151</v>
      </c>
      <c r="B16" s="166"/>
      <c r="C16" s="166"/>
      <c r="D16" s="166"/>
      <c r="E16" s="166">
        <f>+E17+E18</f>
        <v>0</v>
      </c>
      <c r="F16" s="62">
        <f>+F17+F18</f>
        <v>0</v>
      </c>
    </row>
    <row r="17" spans="1:6" x14ac:dyDescent="0.2">
      <c r="A17" s="168" t="s">
        <v>56</v>
      </c>
      <c r="B17" s="170"/>
      <c r="C17" s="170"/>
      <c r="D17" s="170"/>
      <c r="E17" s="175">
        <v>0</v>
      </c>
      <c r="F17" s="62">
        <f>+E17</f>
        <v>0</v>
      </c>
    </row>
    <row r="18" spans="1:6" x14ac:dyDescent="0.2">
      <c r="A18" s="168" t="s">
        <v>57</v>
      </c>
      <c r="B18" s="170"/>
      <c r="C18" s="170"/>
      <c r="D18" s="170"/>
      <c r="E18" s="175">
        <v>0</v>
      </c>
      <c r="F18" s="62">
        <f>+E18</f>
        <v>0</v>
      </c>
    </row>
    <row r="19" spans="1:6" ht="9" customHeight="1" x14ac:dyDescent="0.2">
      <c r="A19" s="173"/>
      <c r="B19" s="61"/>
      <c r="C19" s="61"/>
      <c r="D19" s="61"/>
      <c r="E19" s="61"/>
      <c r="F19" s="62"/>
    </row>
    <row r="20" spans="1:6" x14ac:dyDescent="0.2">
      <c r="A20" s="164" t="s">
        <v>152</v>
      </c>
      <c r="B20" s="176">
        <f>+B4</f>
        <v>7971740136.1900005</v>
      </c>
      <c r="C20" s="176">
        <f>+C9</f>
        <v>302619953.04000002</v>
      </c>
      <c r="D20" s="176">
        <f>+D9</f>
        <v>-214401708.75</v>
      </c>
      <c r="E20" s="176">
        <f>+E16</f>
        <v>0</v>
      </c>
      <c r="F20" s="167">
        <f>+F16+F9+F4</f>
        <v>8059958380.4800005</v>
      </c>
    </row>
    <row r="21" spans="1:6" ht="9" customHeight="1" x14ac:dyDescent="0.2">
      <c r="A21" s="177"/>
      <c r="B21" s="178"/>
      <c r="C21" s="178"/>
      <c r="D21" s="178"/>
      <c r="E21" s="178"/>
      <c r="F21" s="62"/>
    </row>
    <row r="22" spans="1:6" x14ac:dyDescent="0.2">
      <c r="A22" s="164" t="s">
        <v>153</v>
      </c>
      <c r="B22" s="166">
        <f>+B23+B24+B25</f>
        <v>56590740.759999998</v>
      </c>
      <c r="C22" s="170"/>
      <c r="D22" s="170"/>
      <c r="E22" s="166"/>
      <c r="F22" s="167">
        <f>+F23+F24+F25</f>
        <v>56590740.759999998</v>
      </c>
    </row>
    <row r="23" spans="1:6" x14ac:dyDescent="0.2">
      <c r="A23" s="168" t="s">
        <v>46</v>
      </c>
      <c r="B23" s="169">
        <v>56590740.759999998</v>
      </c>
      <c r="C23" s="170"/>
      <c r="D23" s="170"/>
      <c r="E23" s="170"/>
      <c r="F23" s="62">
        <f>+B23</f>
        <v>56590740.759999998</v>
      </c>
    </row>
    <row r="24" spans="1:6" x14ac:dyDescent="0.2">
      <c r="A24" s="168" t="s">
        <v>47</v>
      </c>
      <c r="B24" s="169">
        <v>0</v>
      </c>
      <c r="C24" s="170"/>
      <c r="D24" s="170"/>
      <c r="E24" s="170"/>
      <c r="F24" s="62">
        <f>+B24</f>
        <v>0</v>
      </c>
    </row>
    <row r="25" spans="1:6" x14ac:dyDescent="0.2">
      <c r="A25" s="168" t="s">
        <v>48</v>
      </c>
      <c r="B25" s="169">
        <v>0</v>
      </c>
      <c r="C25" s="170"/>
      <c r="D25" s="170"/>
      <c r="E25" s="170"/>
      <c r="F25" s="62">
        <f>+B25</f>
        <v>0</v>
      </c>
    </row>
    <row r="26" spans="1:6" ht="9" customHeight="1" x14ac:dyDescent="0.2">
      <c r="A26" s="173"/>
      <c r="B26" s="61"/>
      <c r="C26" s="61"/>
      <c r="D26" s="61"/>
      <c r="E26" s="61"/>
      <c r="F26" s="62"/>
    </row>
    <row r="27" spans="1:6" ht="23.25" customHeight="1" x14ac:dyDescent="0.2">
      <c r="A27" s="164" t="s">
        <v>154</v>
      </c>
      <c r="B27" s="166"/>
      <c r="C27" s="165">
        <f>+C29</f>
        <v>-267446515.24000001</v>
      </c>
      <c r="D27" s="165">
        <f>+D28+D29+D30+D31+D32</f>
        <v>1115492351.3499999</v>
      </c>
      <c r="E27" s="166"/>
      <c r="F27" s="167">
        <f>+C27+D27</f>
        <v>848045836.1099999</v>
      </c>
    </row>
    <row r="28" spans="1:6" x14ac:dyDescent="0.2">
      <c r="A28" s="168" t="s">
        <v>113</v>
      </c>
      <c r="B28" s="170"/>
      <c r="C28" s="179"/>
      <c r="D28" s="169">
        <v>901090642.60000002</v>
      </c>
      <c r="E28" s="170"/>
      <c r="F28" s="62">
        <f>+D28</f>
        <v>901090642.60000002</v>
      </c>
    </row>
    <row r="29" spans="1:6" x14ac:dyDescent="0.2">
      <c r="A29" s="168" t="s">
        <v>51</v>
      </c>
      <c r="B29" s="170"/>
      <c r="C29" s="169">
        <v>-267446515.24000001</v>
      </c>
      <c r="D29" s="169">
        <v>214401708.75</v>
      </c>
      <c r="E29" s="170"/>
      <c r="F29" s="62">
        <f>+C29+D29</f>
        <v>-53044806.49000001</v>
      </c>
    </row>
    <row r="30" spans="1:6" x14ac:dyDescent="0.2">
      <c r="A30" s="168" t="s">
        <v>52</v>
      </c>
      <c r="B30" s="170"/>
      <c r="C30" s="179"/>
      <c r="D30" s="36">
        <v>0</v>
      </c>
      <c r="E30" s="180"/>
      <c r="F30" s="62">
        <f>+D30</f>
        <v>0</v>
      </c>
    </row>
    <row r="31" spans="1:6" x14ac:dyDescent="0.2">
      <c r="A31" s="168" t="s">
        <v>53</v>
      </c>
      <c r="B31" s="170"/>
      <c r="C31" s="181"/>
      <c r="D31" s="36">
        <v>0</v>
      </c>
      <c r="E31" s="180"/>
      <c r="F31" s="62">
        <f>+D31</f>
        <v>0</v>
      </c>
    </row>
    <row r="32" spans="1:6" x14ac:dyDescent="0.2">
      <c r="A32" s="168" t="s">
        <v>54</v>
      </c>
      <c r="B32" s="170"/>
      <c r="C32" s="181"/>
      <c r="D32" s="36">
        <v>0</v>
      </c>
      <c r="E32" s="180"/>
      <c r="F32" s="62">
        <f>+D32</f>
        <v>0</v>
      </c>
    </row>
    <row r="33" spans="1:6" ht="9" customHeight="1" x14ac:dyDescent="0.2">
      <c r="A33" s="173"/>
      <c r="B33" s="61"/>
      <c r="C33" s="41"/>
      <c r="D33" s="41"/>
      <c r="E33" s="41"/>
      <c r="F33" s="62"/>
    </row>
    <row r="34" spans="1:6" ht="22.5" x14ac:dyDescent="0.2">
      <c r="A34" s="164" t="s">
        <v>155</v>
      </c>
      <c r="B34" s="166"/>
      <c r="C34" s="166"/>
      <c r="D34" s="166"/>
      <c r="E34" s="165">
        <f>+E35+E36</f>
        <v>0</v>
      </c>
      <c r="F34" s="62">
        <f>+E34</f>
        <v>0</v>
      </c>
    </row>
    <row r="35" spans="1:6" x14ac:dyDescent="0.2">
      <c r="A35" s="168" t="s">
        <v>56</v>
      </c>
      <c r="B35" s="170"/>
      <c r="C35" s="170"/>
      <c r="D35" s="170"/>
      <c r="E35" s="170">
        <v>0</v>
      </c>
      <c r="F35" s="62">
        <f>+E35</f>
        <v>0</v>
      </c>
    </row>
    <row r="36" spans="1:6" x14ac:dyDescent="0.2">
      <c r="A36" s="168" t="s">
        <v>57</v>
      </c>
      <c r="B36" s="170"/>
      <c r="C36" s="170"/>
      <c r="D36" s="170"/>
      <c r="E36" s="170">
        <v>0</v>
      </c>
      <c r="F36" s="62">
        <f>+E36</f>
        <v>0</v>
      </c>
    </row>
    <row r="37" spans="1:6" ht="9" customHeight="1" x14ac:dyDescent="0.2">
      <c r="A37" s="173"/>
      <c r="B37" s="61"/>
      <c r="C37" s="41"/>
      <c r="D37" s="41"/>
      <c r="E37" s="61"/>
      <c r="F37" s="62"/>
    </row>
    <row r="38" spans="1:6" ht="20.100000000000001" customHeight="1" thickBot="1" x14ac:dyDescent="0.25">
      <c r="A38" s="182" t="s">
        <v>156</v>
      </c>
      <c r="B38" s="183">
        <f>+B20+B22</f>
        <v>8028330876.9500008</v>
      </c>
      <c r="C38" s="183">
        <f>+C20+C27</f>
        <v>35173437.800000012</v>
      </c>
      <c r="D38" s="183">
        <f>+D20+D27</f>
        <v>901090642.5999999</v>
      </c>
      <c r="E38" s="183">
        <f>+E20+E34</f>
        <v>0</v>
      </c>
      <c r="F38" s="184">
        <f>+B38+C38+D38+E38</f>
        <v>8964594957.3500004</v>
      </c>
    </row>
    <row r="39" spans="1:6" ht="20.100000000000001" customHeight="1" x14ac:dyDescent="0.2">
      <c r="A39" s="185"/>
      <c r="B39" s="186"/>
      <c r="C39" s="186"/>
      <c r="D39" s="186"/>
      <c r="E39" s="186"/>
      <c r="F39" s="187"/>
    </row>
    <row r="40" spans="1:6" ht="12.75" x14ac:dyDescent="0.2">
      <c r="A40" s="188" t="s">
        <v>60</v>
      </c>
      <c r="F40" s="174"/>
    </row>
    <row r="41" spans="1:6" x14ac:dyDescent="0.2">
      <c r="A41" s="190"/>
      <c r="B41" s="191"/>
      <c r="F41" s="174"/>
    </row>
    <row r="42" spans="1:6" x14ac:dyDescent="0.2">
      <c r="A42" s="190"/>
      <c r="B42" s="191"/>
      <c r="F42" s="174"/>
    </row>
    <row r="46" spans="1:6" ht="12.75" x14ac:dyDescent="0.2">
      <c r="A46" s="192"/>
    </row>
    <row r="53" spans="1:8" ht="12.75" x14ac:dyDescent="0.2">
      <c r="A53" s="192"/>
    </row>
    <row r="60" spans="1:8" s="189" customFormat="1" ht="12.75" x14ac:dyDescent="0.2">
      <c r="A60" s="192"/>
      <c r="G60" s="52"/>
      <c r="H60" s="52"/>
    </row>
    <row r="68" spans="1:8" s="189" customFormat="1" ht="12.75" x14ac:dyDescent="0.2">
      <c r="A68" s="192"/>
      <c r="G68" s="52"/>
      <c r="H68" s="52"/>
    </row>
    <row r="76" spans="1:8" s="189" customFormat="1" ht="12.75" x14ac:dyDescent="0.2">
      <c r="A76" s="192"/>
      <c r="G76" s="52"/>
      <c r="H76" s="52"/>
    </row>
    <row r="85" spans="1:8" s="189" customFormat="1" ht="12.75" x14ac:dyDescent="0.2">
      <c r="A85" s="192"/>
      <c r="G85" s="52"/>
      <c r="H85" s="52"/>
    </row>
    <row r="94" spans="1:8" s="189" customFormat="1" ht="12.75" x14ac:dyDescent="0.2">
      <c r="A94" s="192"/>
      <c r="G94" s="52"/>
      <c r="H94" s="52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DDCA-45F7-488A-B355-3D6E0DBCE0DA}">
  <sheetPr>
    <tabColor theme="6" tint="-0.499984740745262"/>
    <pageSetUpPr fitToPage="1"/>
  </sheetPr>
  <dimension ref="A1:C68"/>
  <sheetViews>
    <sheetView showGridLines="0" topLeftCell="A46" workbookViewId="0">
      <selection activeCell="A83" sqref="A83"/>
    </sheetView>
  </sheetViews>
  <sheetFormatPr baseColWidth="10" defaultColWidth="12" defaultRowHeight="11.25" x14ac:dyDescent="0.2"/>
  <cols>
    <col min="1" max="1" width="90.1640625" style="135" customWidth="1"/>
    <col min="2" max="3" width="17.1640625" style="202" bestFit="1" customWidth="1"/>
    <col min="4" max="4" width="1.33203125" style="135" customWidth="1"/>
    <col min="5" max="16384" width="12" style="135"/>
  </cols>
  <sheetData>
    <row r="1" spans="1:3" ht="48.75" customHeight="1" thickBot="1" x14ac:dyDescent="0.25">
      <c r="A1" s="354" t="s">
        <v>157</v>
      </c>
      <c r="B1" s="354"/>
      <c r="C1" s="355"/>
    </row>
    <row r="2" spans="1:3" ht="15" customHeight="1" thickBot="1" x14ac:dyDescent="0.25">
      <c r="A2" s="193" t="s">
        <v>1</v>
      </c>
      <c r="B2" s="194">
        <v>2023</v>
      </c>
      <c r="C2" s="195">
        <v>2022</v>
      </c>
    </row>
    <row r="3" spans="1:3" x14ac:dyDescent="0.2">
      <c r="A3" s="86" t="s">
        <v>158</v>
      </c>
      <c r="B3" s="196"/>
      <c r="C3" s="197"/>
    </row>
    <row r="4" spans="1:3" x14ac:dyDescent="0.2">
      <c r="A4" s="91" t="s">
        <v>115</v>
      </c>
      <c r="B4" s="124">
        <f>SUM(B5:B14)</f>
        <v>4084019517.6599998</v>
      </c>
      <c r="C4" s="125">
        <f>SUM(C5:C14)</f>
        <v>15132994521.139999</v>
      </c>
    </row>
    <row r="5" spans="1:3" x14ac:dyDescent="0.2">
      <c r="A5" s="94" t="s">
        <v>64</v>
      </c>
      <c r="B5" s="40">
        <v>0</v>
      </c>
      <c r="C5" s="127">
        <v>0</v>
      </c>
    </row>
    <row r="6" spans="1:3" x14ac:dyDescent="0.2">
      <c r="A6" s="94" t="s">
        <v>65</v>
      </c>
      <c r="B6" s="40">
        <v>0</v>
      </c>
      <c r="C6" s="127">
        <v>0</v>
      </c>
    </row>
    <row r="7" spans="1:3" x14ac:dyDescent="0.2">
      <c r="A7" s="94" t="s">
        <v>66</v>
      </c>
      <c r="B7" s="40">
        <v>0</v>
      </c>
      <c r="C7" s="127">
        <v>0</v>
      </c>
    </row>
    <row r="8" spans="1:3" x14ac:dyDescent="0.2">
      <c r="A8" s="94" t="s">
        <v>67</v>
      </c>
      <c r="B8" s="40">
        <v>0</v>
      </c>
      <c r="C8" s="127">
        <v>0</v>
      </c>
    </row>
    <row r="9" spans="1:3" x14ac:dyDescent="0.2">
      <c r="A9" s="94" t="s">
        <v>68</v>
      </c>
      <c r="B9" s="40">
        <v>0</v>
      </c>
      <c r="C9" s="127">
        <v>0</v>
      </c>
    </row>
    <row r="10" spans="1:3" x14ac:dyDescent="0.2">
      <c r="A10" s="94" t="s">
        <v>69</v>
      </c>
      <c r="B10" s="40">
        <v>0</v>
      </c>
      <c r="C10" s="127">
        <v>0</v>
      </c>
    </row>
    <row r="11" spans="1:3" x14ac:dyDescent="0.2">
      <c r="A11" s="94" t="s">
        <v>70</v>
      </c>
      <c r="B11" s="40">
        <v>14136311.77</v>
      </c>
      <c r="C11" s="127">
        <v>27206367.530000001</v>
      </c>
    </row>
    <row r="12" spans="1:3" ht="22.5" x14ac:dyDescent="0.2">
      <c r="A12" s="94" t="s">
        <v>72</v>
      </c>
      <c r="B12" s="40">
        <v>2045683126.05</v>
      </c>
      <c r="C12" s="127">
        <v>8555782415.7299995</v>
      </c>
    </row>
    <row r="13" spans="1:3" x14ac:dyDescent="0.2">
      <c r="A13" s="94" t="s">
        <v>73</v>
      </c>
      <c r="B13" s="40">
        <v>2024200079.8399999</v>
      </c>
      <c r="C13" s="127">
        <v>6550005737.8800001</v>
      </c>
    </row>
    <row r="14" spans="1:3" x14ac:dyDescent="0.2">
      <c r="A14" s="94" t="s">
        <v>159</v>
      </c>
      <c r="B14" s="40">
        <v>0</v>
      </c>
      <c r="C14" s="127">
        <v>0</v>
      </c>
    </row>
    <row r="15" spans="1:3" x14ac:dyDescent="0.2">
      <c r="A15" s="100"/>
      <c r="B15" s="40"/>
      <c r="C15" s="127"/>
    </row>
    <row r="16" spans="1:3" x14ac:dyDescent="0.2">
      <c r="A16" s="91" t="s">
        <v>116</v>
      </c>
      <c r="B16" s="124">
        <f>SUM(B17:B32)</f>
        <v>2815961092.02</v>
      </c>
      <c r="C16" s="125">
        <f>SUM(C17:C32)</f>
        <v>14958028903.349998</v>
      </c>
    </row>
    <row r="17" spans="1:3" x14ac:dyDescent="0.2">
      <c r="A17" s="94" t="s">
        <v>83</v>
      </c>
      <c r="B17" s="40">
        <v>1991649327.8900001</v>
      </c>
      <c r="C17" s="40">
        <v>8858250687.9599991</v>
      </c>
    </row>
    <row r="18" spans="1:3" x14ac:dyDescent="0.2">
      <c r="A18" s="94" t="s">
        <v>84</v>
      </c>
      <c r="B18" s="40">
        <v>287923234.00999999</v>
      </c>
      <c r="C18" s="40">
        <v>2962773899.52</v>
      </c>
    </row>
    <row r="19" spans="1:3" x14ac:dyDescent="0.2">
      <c r="A19" s="94" t="s">
        <v>85</v>
      </c>
      <c r="B19" s="40">
        <v>536388530.12</v>
      </c>
      <c r="C19" s="40">
        <v>3135450315.8699999</v>
      </c>
    </row>
    <row r="20" spans="1:3" x14ac:dyDescent="0.2">
      <c r="A20" s="94" t="s">
        <v>87</v>
      </c>
      <c r="B20" s="40">
        <v>0</v>
      </c>
      <c r="C20" s="40">
        <v>0</v>
      </c>
    </row>
    <row r="21" spans="1:3" x14ac:dyDescent="0.2">
      <c r="A21" s="94" t="s">
        <v>160</v>
      </c>
      <c r="B21" s="40">
        <v>0</v>
      </c>
      <c r="C21" s="40">
        <v>0</v>
      </c>
    </row>
    <row r="22" spans="1:3" x14ac:dyDescent="0.2">
      <c r="A22" s="94" t="s">
        <v>89</v>
      </c>
      <c r="B22" s="40">
        <v>0</v>
      </c>
      <c r="C22" s="40">
        <v>465000</v>
      </c>
    </row>
    <row r="23" spans="1:3" x14ac:dyDescent="0.2">
      <c r="A23" s="94" t="s">
        <v>90</v>
      </c>
      <c r="B23" s="40">
        <v>0</v>
      </c>
      <c r="C23" s="40">
        <v>1089000</v>
      </c>
    </row>
    <row r="24" spans="1:3" x14ac:dyDescent="0.2">
      <c r="A24" s="94" t="s">
        <v>91</v>
      </c>
      <c r="B24" s="40">
        <v>0</v>
      </c>
      <c r="C24" s="127">
        <v>0</v>
      </c>
    </row>
    <row r="25" spans="1:3" x14ac:dyDescent="0.2">
      <c r="A25" s="94" t="s">
        <v>92</v>
      </c>
      <c r="B25" s="40">
        <v>0</v>
      </c>
      <c r="C25" s="127">
        <v>0</v>
      </c>
    </row>
    <row r="26" spans="1:3" x14ac:dyDescent="0.2">
      <c r="A26" s="94" t="s">
        <v>93</v>
      </c>
      <c r="B26" s="40">
        <v>0</v>
      </c>
      <c r="C26" s="127">
        <v>0</v>
      </c>
    </row>
    <row r="27" spans="1:3" x14ac:dyDescent="0.2">
      <c r="A27" s="94" t="s">
        <v>94</v>
      </c>
      <c r="B27" s="40">
        <v>0</v>
      </c>
      <c r="C27" s="127">
        <v>0</v>
      </c>
    </row>
    <row r="28" spans="1:3" x14ac:dyDescent="0.2">
      <c r="A28" s="94" t="s">
        <v>95</v>
      </c>
      <c r="B28" s="40">
        <v>0</v>
      </c>
      <c r="C28" s="127">
        <v>0</v>
      </c>
    </row>
    <row r="29" spans="1:3" x14ac:dyDescent="0.2">
      <c r="A29" s="94" t="s">
        <v>97</v>
      </c>
      <c r="B29" s="40">
        <v>0</v>
      </c>
      <c r="C29" s="127">
        <v>0</v>
      </c>
    </row>
    <row r="30" spans="1:3" x14ac:dyDescent="0.2">
      <c r="A30" s="94" t="s">
        <v>46</v>
      </c>
      <c r="B30" s="40">
        <v>0</v>
      </c>
      <c r="C30" s="127">
        <v>0</v>
      </c>
    </row>
    <row r="31" spans="1:3" x14ac:dyDescent="0.2">
      <c r="A31" s="94" t="s">
        <v>98</v>
      </c>
      <c r="B31" s="40">
        <v>0</v>
      </c>
      <c r="C31" s="127">
        <v>0</v>
      </c>
    </row>
    <row r="32" spans="1:3" x14ac:dyDescent="0.2">
      <c r="A32" s="94" t="s">
        <v>161</v>
      </c>
      <c r="B32" s="40">
        <v>0</v>
      </c>
      <c r="C32" s="127">
        <v>0</v>
      </c>
    </row>
    <row r="33" spans="1:3" x14ac:dyDescent="0.2">
      <c r="A33" s="104" t="s">
        <v>162</v>
      </c>
      <c r="B33" s="124">
        <f>+B4-B16</f>
        <v>1268058425.6399999</v>
      </c>
      <c r="C33" s="125">
        <f>+C4-C16</f>
        <v>174965617.79000092</v>
      </c>
    </row>
    <row r="34" spans="1:3" x14ac:dyDescent="0.2">
      <c r="A34" s="198"/>
      <c r="B34" s="124"/>
      <c r="C34" s="125"/>
    </row>
    <row r="35" spans="1:3" x14ac:dyDescent="0.2">
      <c r="A35" s="104" t="s">
        <v>163</v>
      </c>
      <c r="B35" s="40"/>
      <c r="C35" s="127"/>
    </row>
    <row r="36" spans="1:3" x14ac:dyDescent="0.2">
      <c r="A36" s="91" t="s">
        <v>115</v>
      </c>
      <c r="B36" s="124">
        <f>SUM(B37:B39)</f>
        <v>0</v>
      </c>
      <c r="C36" s="125">
        <f>SUM(C37:C39)</f>
        <v>0</v>
      </c>
    </row>
    <row r="37" spans="1:3" x14ac:dyDescent="0.2">
      <c r="A37" s="94" t="s">
        <v>28</v>
      </c>
      <c r="B37" s="40">
        <v>0</v>
      </c>
      <c r="C37" s="127">
        <v>0</v>
      </c>
    </row>
    <row r="38" spans="1:3" x14ac:dyDescent="0.2">
      <c r="A38" s="94" t="s">
        <v>30</v>
      </c>
      <c r="B38" s="40">
        <v>0</v>
      </c>
      <c r="C38" s="127">
        <v>0</v>
      </c>
    </row>
    <row r="39" spans="1:3" x14ac:dyDescent="0.2">
      <c r="A39" s="94" t="s">
        <v>164</v>
      </c>
      <c r="B39" s="40">
        <v>0</v>
      </c>
      <c r="C39" s="127">
        <v>0</v>
      </c>
    </row>
    <row r="40" spans="1:3" x14ac:dyDescent="0.2">
      <c r="A40" s="100"/>
      <c r="B40" s="40"/>
      <c r="C40" s="127"/>
    </row>
    <row r="41" spans="1:3" ht="11.25" customHeight="1" x14ac:dyDescent="0.2">
      <c r="A41" s="91" t="s">
        <v>116</v>
      </c>
      <c r="B41" s="124">
        <f>SUM(B42:B44)</f>
        <v>23380664.5</v>
      </c>
      <c r="C41" s="125">
        <f>SUM(C42:C44)</f>
        <v>178391982.42000002</v>
      </c>
    </row>
    <row r="42" spans="1:3" x14ac:dyDescent="0.2">
      <c r="A42" s="94" t="s">
        <v>28</v>
      </c>
      <c r="B42" s="40">
        <v>20182462.800000001</v>
      </c>
      <c r="C42" s="40">
        <v>97962384.620000005</v>
      </c>
    </row>
    <row r="43" spans="1:3" x14ac:dyDescent="0.2">
      <c r="A43" s="94" t="s">
        <v>30</v>
      </c>
      <c r="B43" s="40">
        <v>3198201.7</v>
      </c>
      <c r="C43" s="40">
        <v>80429597.799999997</v>
      </c>
    </row>
    <row r="44" spans="1:3" x14ac:dyDescent="0.2">
      <c r="A44" s="94" t="s">
        <v>165</v>
      </c>
      <c r="B44" s="40">
        <v>0</v>
      </c>
      <c r="C44" s="127">
        <v>0</v>
      </c>
    </row>
    <row r="45" spans="1:3" x14ac:dyDescent="0.2">
      <c r="A45" s="104" t="s">
        <v>166</v>
      </c>
      <c r="B45" s="124">
        <f>+B36-B41</f>
        <v>-23380664.5</v>
      </c>
      <c r="C45" s="125">
        <f>+C36-C41</f>
        <v>-178391982.42000002</v>
      </c>
    </row>
    <row r="46" spans="1:3" x14ac:dyDescent="0.2">
      <c r="A46" s="198"/>
      <c r="B46" s="124"/>
      <c r="C46" s="125"/>
    </row>
    <row r="47" spans="1:3" x14ac:dyDescent="0.2">
      <c r="A47" s="104" t="s">
        <v>167</v>
      </c>
      <c r="B47" s="40"/>
      <c r="C47" s="127"/>
    </row>
    <row r="48" spans="1:3" x14ac:dyDescent="0.2">
      <c r="A48" s="91" t="s">
        <v>115</v>
      </c>
      <c r="B48" s="124">
        <f>+B49+B52</f>
        <v>0</v>
      </c>
      <c r="C48" s="125">
        <f>+C49+C52</f>
        <v>0</v>
      </c>
    </row>
    <row r="49" spans="1:3" x14ac:dyDescent="0.2">
      <c r="A49" s="94" t="s">
        <v>168</v>
      </c>
      <c r="B49" s="40">
        <v>0</v>
      </c>
      <c r="C49" s="127">
        <v>0</v>
      </c>
    </row>
    <row r="50" spans="1:3" x14ac:dyDescent="0.2">
      <c r="A50" s="94" t="s">
        <v>169</v>
      </c>
      <c r="B50" s="40">
        <v>0</v>
      </c>
      <c r="C50" s="127">
        <v>0</v>
      </c>
    </row>
    <row r="51" spans="1:3" x14ac:dyDescent="0.2">
      <c r="A51" s="94" t="s">
        <v>170</v>
      </c>
      <c r="B51" s="40">
        <v>0</v>
      </c>
      <c r="C51" s="127">
        <v>0</v>
      </c>
    </row>
    <row r="52" spans="1:3" x14ac:dyDescent="0.2">
      <c r="A52" s="94" t="s">
        <v>171</v>
      </c>
      <c r="B52" s="40">
        <v>0</v>
      </c>
      <c r="C52" s="127">
        <v>0</v>
      </c>
    </row>
    <row r="53" spans="1:3" x14ac:dyDescent="0.2">
      <c r="A53" s="100"/>
      <c r="B53" s="40"/>
      <c r="C53" s="127"/>
    </row>
    <row r="54" spans="1:3" x14ac:dyDescent="0.2">
      <c r="A54" s="91" t="s">
        <v>116</v>
      </c>
      <c r="B54" s="124">
        <f>SUM(B56+B57+B58)</f>
        <v>231072413.12</v>
      </c>
      <c r="C54" s="125">
        <f>SUM(C56+C57+C58)</f>
        <v>771810486.83000004</v>
      </c>
    </row>
    <row r="55" spans="1:3" x14ac:dyDescent="0.2">
      <c r="A55" s="94" t="s">
        <v>172</v>
      </c>
      <c r="B55" s="40">
        <v>0</v>
      </c>
      <c r="C55" s="127">
        <v>0</v>
      </c>
    </row>
    <row r="56" spans="1:3" x14ac:dyDescent="0.2">
      <c r="A56" s="94" t="s">
        <v>169</v>
      </c>
      <c r="B56" s="40">
        <v>0</v>
      </c>
      <c r="C56" s="127">
        <v>0</v>
      </c>
    </row>
    <row r="57" spans="1:3" x14ac:dyDescent="0.2">
      <c r="A57" s="94" t="s">
        <v>170</v>
      </c>
      <c r="B57" s="40">
        <v>0</v>
      </c>
      <c r="C57" s="127">
        <v>0</v>
      </c>
    </row>
    <row r="58" spans="1:3" x14ac:dyDescent="0.2">
      <c r="A58" s="94" t="s">
        <v>173</v>
      </c>
      <c r="B58" s="40">
        <v>231072413.12</v>
      </c>
      <c r="C58" s="40">
        <v>771810486.83000004</v>
      </c>
    </row>
    <row r="59" spans="1:3" x14ac:dyDescent="0.2">
      <c r="A59" s="104" t="s">
        <v>174</v>
      </c>
      <c r="B59" s="124">
        <f>+B48-B54</f>
        <v>-231072413.12</v>
      </c>
      <c r="C59" s="125">
        <f>+C48-C54</f>
        <v>-771810486.83000004</v>
      </c>
    </row>
    <row r="60" spans="1:3" x14ac:dyDescent="0.2">
      <c r="A60" s="198"/>
      <c r="B60" s="124"/>
      <c r="C60" s="125"/>
    </row>
    <row r="61" spans="1:3" x14ac:dyDescent="0.2">
      <c r="A61" s="104" t="s">
        <v>175</v>
      </c>
      <c r="B61" s="124">
        <f>+B33+B45+B59</f>
        <v>1013605348.0199999</v>
      </c>
      <c r="C61" s="125">
        <f>+C33+C45+C59</f>
        <v>-775236851.45999908</v>
      </c>
    </row>
    <row r="62" spans="1:3" x14ac:dyDescent="0.2">
      <c r="A62" s="198"/>
      <c r="B62" s="124"/>
      <c r="C62" s="125"/>
    </row>
    <row r="63" spans="1:3" x14ac:dyDescent="0.2">
      <c r="A63" s="104" t="s">
        <v>176</v>
      </c>
      <c r="B63" s="124">
        <v>834569417.61000001</v>
      </c>
      <c r="C63" s="125">
        <v>1609806269.0699999</v>
      </c>
    </row>
    <row r="64" spans="1:3" x14ac:dyDescent="0.2">
      <c r="A64" s="198"/>
      <c r="B64" s="199"/>
      <c r="C64" s="200"/>
    </row>
    <row r="65" spans="1:3" x14ac:dyDescent="0.2">
      <c r="A65" s="104" t="s">
        <v>177</v>
      </c>
      <c r="B65" s="124">
        <v>1848174765.6300001</v>
      </c>
      <c r="C65" s="125">
        <v>834569417.61000001</v>
      </c>
    </row>
    <row r="66" spans="1:3" ht="12" thickBot="1" x14ac:dyDescent="0.25">
      <c r="A66" s="153"/>
      <c r="B66" s="154"/>
      <c r="C66" s="201"/>
    </row>
    <row r="68" spans="1:3" ht="28.5" customHeight="1" x14ac:dyDescent="0.2">
      <c r="A68" s="360" t="s">
        <v>60</v>
      </c>
      <c r="B68" s="360"/>
      <c r="C68" s="36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5392-3FD0-4365-A781-8A11C5F5297A}">
  <sheetPr>
    <tabColor rgb="FF4A5C26"/>
    <pageSetUpPr fitToPage="1"/>
  </sheetPr>
  <dimension ref="A1:B34"/>
  <sheetViews>
    <sheetView showGridLines="0" topLeftCell="A19" zoomScaleSheetLayoutView="70" workbookViewId="0">
      <selection activeCell="A51" sqref="A51"/>
    </sheetView>
  </sheetViews>
  <sheetFormatPr baseColWidth="10" defaultColWidth="12" defaultRowHeight="11.25" x14ac:dyDescent="0.2"/>
  <cols>
    <col min="1" max="1" width="66.83203125" style="135" customWidth="1"/>
    <col min="2" max="2" width="59" style="135" customWidth="1"/>
    <col min="3" max="3" width="2.1640625" style="135" customWidth="1"/>
    <col min="4" max="4" width="35.5" style="135" customWidth="1"/>
    <col min="5" max="5" width="38.1640625" style="135" customWidth="1"/>
    <col min="6" max="16384" width="12" style="135"/>
  </cols>
  <sheetData>
    <row r="1" spans="1:2" ht="51" customHeight="1" thickBot="1" x14ac:dyDescent="0.25">
      <c r="A1" s="353" t="s">
        <v>178</v>
      </c>
      <c r="B1" s="361"/>
    </row>
    <row r="2" spans="1:2" ht="15" customHeight="1" thickBot="1" x14ac:dyDescent="0.25">
      <c r="A2" s="136" t="s">
        <v>179</v>
      </c>
      <c r="B2" s="203" t="s">
        <v>180</v>
      </c>
    </row>
    <row r="3" spans="1:2" ht="12.75" x14ac:dyDescent="0.2">
      <c r="A3" s="204" t="s">
        <v>181</v>
      </c>
      <c r="B3" s="205" t="s">
        <v>182</v>
      </c>
    </row>
    <row r="4" spans="1:2" x14ac:dyDescent="0.2">
      <c r="A4" s="206"/>
      <c r="B4" s="207"/>
    </row>
    <row r="5" spans="1:2" x14ac:dyDescent="0.2">
      <c r="A5" s="206"/>
      <c r="B5" s="207"/>
    </row>
    <row r="6" spans="1:2" x14ac:dyDescent="0.2">
      <c r="A6" s="206"/>
      <c r="B6" s="207"/>
    </row>
    <row r="7" spans="1:2" x14ac:dyDescent="0.2">
      <c r="A7" s="206"/>
      <c r="B7" s="207"/>
    </row>
    <row r="8" spans="1:2" x14ac:dyDescent="0.2">
      <c r="A8" s="208"/>
      <c r="B8" s="207"/>
    </row>
    <row r="9" spans="1:2" ht="12.75" x14ac:dyDescent="0.2">
      <c r="A9" s="209" t="s">
        <v>183</v>
      </c>
      <c r="B9" s="210" t="s">
        <v>182</v>
      </c>
    </row>
    <row r="10" spans="1:2" ht="12.75" x14ac:dyDescent="0.2">
      <c r="A10" s="209"/>
      <c r="B10" s="210"/>
    </row>
    <row r="11" spans="1:2" ht="12.75" x14ac:dyDescent="0.2">
      <c r="A11" s="209"/>
      <c r="B11" s="210"/>
    </row>
    <row r="12" spans="1:2" ht="12.75" x14ac:dyDescent="0.2">
      <c r="A12" s="209"/>
      <c r="B12" s="210"/>
    </row>
    <row r="13" spans="1:2" ht="12.75" x14ac:dyDescent="0.2">
      <c r="A13" s="209"/>
      <c r="B13" s="210"/>
    </row>
    <row r="14" spans="1:2" x14ac:dyDescent="0.2">
      <c r="A14" s="208"/>
      <c r="B14" s="210"/>
    </row>
    <row r="15" spans="1:2" ht="12.75" x14ac:dyDescent="0.2">
      <c r="A15" s="209" t="s">
        <v>184</v>
      </c>
      <c r="B15" s="210" t="s">
        <v>182</v>
      </c>
    </row>
    <row r="16" spans="1:2" ht="12.75" x14ac:dyDescent="0.2">
      <c r="A16" s="209"/>
      <c r="B16" s="210"/>
    </row>
    <row r="17" spans="1:2" ht="12.75" x14ac:dyDescent="0.2">
      <c r="A17" s="209"/>
      <c r="B17" s="210"/>
    </row>
    <row r="18" spans="1:2" ht="12.75" x14ac:dyDescent="0.2">
      <c r="A18" s="209"/>
      <c r="B18" s="210"/>
    </row>
    <row r="19" spans="1:2" ht="12.75" x14ac:dyDescent="0.2">
      <c r="A19" s="209"/>
      <c r="B19" s="210"/>
    </row>
    <row r="20" spans="1:2" x14ac:dyDescent="0.2">
      <c r="A20" s="211"/>
      <c r="B20" s="210"/>
    </row>
    <row r="21" spans="1:2" ht="12.75" x14ac:dyDescent="0.2">
      <c r="A21" s="209" t="s">
        <v>91</v>
      </c>
      <c r="B21" s="210" t="s">
        <v>182</v>
      </c>
    </row>
    <row r="22" spans="1:2" ht="12.75" x14ac:dyDescent="0.2">
      <c r="A22" s="209"/>
      <c r="B22" s="210"/>
    </row>
    <row r="23" spans="1:2" ht="12.75" x14ac:dyDescent="0.2">
      <c r="A23" s="209"/>
      <c r="B23" s="210"/>
    </row>
    <row r="24" spans="1:2" ht="12.75" x14ac:dyDescent="0.2">
      <c r="A24" s="209"/>
      <c r="B24" s="210"/>
    </row>
    <row r="25" spans="1:2" ht="12.75" x14ac:dyDescent="0.2">
      <c r="A25" s="209"/>
      <c r="B25" s="210"/>
    </row>
    <row r="26" spans="1:2" ht="12" x14ac:dyDescent="0.2">
      <c r="A26" s="212"/>
      <c r="B26" s="207"/>
    </row>
    <row r="27" spans="1:2" ht="12.75" x14ac:dyDescent="0.2">
      <c r="A27" s="209" t="s">
        <v>185</v>
      </c>
      <c r="B27" s="210" t="s">
        <v>182</v>
      </c>
    </row>
    <row r="28" spans="1:2" x14ac:dyDescent="0.2">
      <c r="A28" s="213"/>
      <c r="B28" s="214"/>
    </row>
    <row r="29" spans="1:2" x14ac:dyDescent="0.2">
      <c r="A29" s="213"/>
      <c r="B29" s="215"/>
    </row>
    <row r="30" spans="1:2" x14ac:dyDescent="0.2">
      <c r="A30" s="213"/>
      <c r="B30" s="215"/>
    </row>
    <row r="31" spans="1:2" x14ac:dyDescent="0.2">
      <c r="A31" s="213"/>
      <c r="B31" s="215"/>
    </row>
    <row r="32" spans="1:2" ht="12" thickBot="1" x14ac:dyDescent="0.25">
      <c r="A32" s="216"/>
      <c r="B32" s="217"/>
    </row>
    <row r="34" spans="1:2" ht="28.5" customHeight="1" x14ac:dyDescent="0.2">
      <c r="A34" s="360" t="s">
        <v>60</v>
      </c>
      <c r="B34" s="360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97DF-98A7-4221-8EA7-8EB5D7084568}">
  <sheetPr>
    <tabColor rgb="FFCC6600"/>
    <pageSetUpPr fitToPage="1"/>
  </sheetPr>
  <dimension ref="A1:AB86"/>
  <sheetViews>
    <sheetView zoomScaleNormal="100" zoomScaleSheetLayoutView="100" workbookViewId="0">
      <pane ySplit="5" topLeftCell="A21" activePane="bottomLeft" state="frozen"/>
      <selection activeCell="D28" sqref="D28"/>
      <selection pane="bottomLeft" activeCell="A47" sqref="A47:XFD54"/>
    </sheetView>
  </sheetViews>
  <sheetFormatPr baseColWidth="10" defaultColWidth="15" defaultRowHeight="11.25" x14ac:dyDescent="0.2"/>
  <cols>
    <col min="1" max="1" width="17.1640625" style="238" customWidth="1"/>
    <col min="2" max="2" width="86.1640625" style="238" bestFit="1" customWidth="1"/>
    <col min="3" max="3" width="9.33203125" style="238" customWidth="1"/>
    <col min="4" max="5" width="15" style="238"/>
    <col min="6" max="28" width="15" style="221"/>
    <col min="29" max="16384" width="15" style="238"/>
  </cols>
  <sheetData>
    <row r="1" spans="1:14" ht="18.95" customHeight="1" x14ac:dyDescent="0.2">
      <c r="A1" s="362" t="s">
        <v>186</v>
      </c>
      <c r="B1" s="363"/>
      <c r="C1" s="218"/>
      <c r="D1" s="219" t="s">
        <v>187</v>
      </c>
      <c r="E1" s="220">
        <v>2023</v>
      </c>
    </row>
    <row r="2" spans="1:14" ht="18.95" customHeight="1" x14ac:dyDescent="0.2">
      <c r="A2" s="364" t="s">
        <v>188</v>
      </c>
      <c r="B2" s="365"/>
      <c r="C2" s="222"/>
      <c r="D2" s="223" t="s">
        <v>189</v>
      </c>
      <c r="E2" s="224" t="s">
        <v>190</v>
      </c>
    </row>
    <row r="3" spans="1:14" ht="18.95" customHeight="1" x14ac:dyDescent="0.2">
      <c r="A3" s="366" t="s">
        <v>191</v>
      </c>
      <c r="B3" s="367"/>
      <c r="C3" s="225"/>
      <c r="D3" s="223" t="s">
        <v>192</v>
      </c>
      <c r="E3" s="226">
        <v>1</v>
      </c>
    </row>
    <row r="4" spans="1:14" ht="18.95" customHeight="1" thickBot="1" x14ac:dyDescent="0.25">
      <c r="A4" s="368" t="s">
        <v>193</v>
      </c>
      <c r="B4" s="369"/>
      <c r="C4" s="369"/>
      <c r="D4" s="369"/>
      <c r="E4" s="370"/>
    </row>
    <row r="5" spans="1:14" ht="15" customHeight="1" thickBot="1" x14ac:dyDescent="0.25">
      <c r="A5" s="227" t="s">
        <v>194</v>
      </c>
      <c r="B5" s="228" t="s">
        <v>195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</row>
    <row r="6" spans="1:14" s="221" customFormat="1" x14ac:dyDescent="0.2">
      <c r="A6" s="230"/>
      <c r="B6" s="231"/>
      <c r="C6" s="229"/>
    </row>
    <row r="7" spans="1:14" s="221" customFormat="1" x14ac:dyDescent="0.2">
      <c r="A7" s="230"/>
      <c r="B7" s="232" t="s">
        <v>196</v>
      </c>
    </row>
    <row r="8" spans="1:14" s="221" customFormat="1" x14ac:dyDescent="0.2">
      <c r="A8" s="230"/>
      <c r="B8" s="232"/>
    </row>
    <row r="9" spans="1:14" s="221" customFormat="1" x14ac:dyDescent="0.2">
      <c r="A9" s="230"/>
      <c r="B9" s="233" t="s">
        <v>197</v>
      </c>
    </row>
    <row r="10" spans="1:14" s="221" customFormat="1" x14ac:dyDescent="0.2">
      <c r="A10" s="234" t="s">
        <v>198</v>
      </c>
      <c r="B10" s="235" t="s">
        <v>199</v>
      </c>
    </row>
    <row r="11" spans="1:14" s="221" customFormat="1" x14ac:dyDescent="0.2">
      <c r="A11" s="234" t="s">
        <v>200</v>
      </c>
      <c r="B11" s="235" t="s">
        <v>201</v>
      </c>
    </row>
    <row r="12" spans="1:14" s="221" customFormat="1" x14ac:dyDescent="0.2">
      <c r="A12" s="234" t="s">
        <v>202</v>
      </c>
      <c r="B12" s="235" t="s">
        <v>203</v>
      </c>
    </row>
    <row r="13" spans="1:14" s="221" customFormat="1" x14ac:dyDescent="0.2">
      <c r="A13" s="234" t="s">
        <v>204</v>
      </c>
      <c r="B13" s="235" t="s">
        <v>205</v>
      </c>
    </row>
    <row r="14" spans="1:14" s="221" customFormat="1" x14ac:dyDescent="0.2">
      <c r="A14" s="234" t="s">
        <v>206</v>
      </c>
      <c r="B14" s="235" t="s">
        <v>207</v>
      </c>
    </row>
    <row r="15" spans="1:14" s="221" customFormat="1" x14ac:dyDescent="0.2">
      <c r="A15" s="234" t="s">
        <v>208</v>
      </c>
      <c r="B15" s="235" t="s">
        <v>209</v>
      </c>
    </row>
    <row r="16" spans="1:14" s="221" customFormat="1" x14ac:dyDescent="0.2">
      <c r="A16" s="234" t="s">
        <v>210</v>
      </c>
      <c r="B16" s="235" t="s">
        <v>211</v>
      </c>
    </row>
    <row r="17" spans="1:2" s="221" customFormat="1" x14ac:dyDescent="0.2">
      <c r="A17" s="234" t="s">
        <v>212</v>
      </c>
      <c r="B17" s="235" t="s">
        <v>213</v>
      </c>
    </row>
    <row r="18" spans="1:2" s="221" customFormat="1" x14ac:dyDescent="0.2">
      <c r="A18" s="234" t="s">
        <v>214</v>
      </c>
      <c r="B18" s="235" t="s">
        <v>215</v>
      </c>
    </row>
    <row r="19" spans="1:2" s="221" customFormat="1" x14ac:dyDescent="0.2">
      <c r="A19" s="234" t="s">
        <v>216</v>
      </c>
      <c r="B19" s="235" t="s">
        <v>217</v>
      </c>
    </row>
    <row r="20" spans="1:2" s="221" customFormat="1" x14ac:dyDescent="0.2">
      <c r="A20" s="234" t="s">
        <v>218</v>
      </c>
      <c r="B20" s="235" t="s">
        <v>219</v>
      </c>
    </row>
    <row r="21" spans="1:2" s="221" customFormat="1" x14ac:dyDescent="0.2">
      <c r="A21" s="234" t="s">
        <v>220</v>
      </c>
      <c r="B21" s="235" t="s">
        <v>221</v>
      </c>
    </row>
    <row r="22" spans="1:2" s="221" customFormat="1" x14ac:dyDescent="0.2">
      <c r="A22" s="234" t="s">
        <v>222</v>
      </c>
      <c r="B22" s="235" t="s">
        <v>223</v>
      </c>
    </row>
    <row r="23" spans="1:2" s="221" customFormat="1" x14ac:dyDescent="0.2">
      <c r="A23" s="234" t="s">
        <v>224</v>
      </c>
      <c r="B23" s="235" t="s">
        <v>225</v>
      </c>
    </row>
    <row r="24" spans="1:2" s="221" customFormat="1" x14ac:dyDescent="0.2">
      <c r="A24" s="234" t="s">
        <v>226</v>
      </c>
      <c r="B24" s="235" t="s">
        <v>227</v>
      </c>
    </row>
    <row r="25" spans="1:2" s="221" customFormat="1" x14ac:dyDescent="0.2">
      <c r="A25" s="234" t="s">
        <v>228</v>
      </c>
      <c r="B25" s="235" t="s">
        <v>229</v>
      </c>
    </row>
    <row r="26" spans="1:2" s="221" customFormat="1" x14ac:dyDescent="0.2">
      <c r="A26" s="234" t="s">
        <v>230</v>
      </c>
      <c r="B26" s="235" t="s">
        <v>231</v>
      </c>
    </row>
    <row r="27" spans="1:2" s="221" customFormat="1" x14ac:dyDescent="0.2">
      <c r="A27" s="234" t="s">
        <v>232</v>
      </c>
      <c r="B27" s="235" t="s">
        <v>233</v>
      </c>
    </row>
    <row r="28" spans="1:2" s="221" customFormat="1" x14ac:dyDescent="0.2">
      <c r="A28" s="234" t="s">
        <v>234</v>
      </c>
      <c r="B28" s="235" t="s">
        <v>235</v>
      </c>
    </row>
    <row r="29" spans="1:2" s="221" customFormat="1" x14ac:dyDescent="0.2">
      <c r="A29" s="234" t="s">
        <v>236</v>
      </c>
      <c r="B29" s="235" t="s">
        <v>237</v>
      </c>
    </row>
    <row r="30" spans="1:2" s="221" customFormat="1" x14ac:dyDescent="0.2">
      <c r="A30" s="234" t="s">
        <v>238</v>
      </c>
      <c r="B30" s="235" t="s">
        <v>239</v>
      </c>
    </row>
    <row r="31" spans="1:2" s="221" customFormat="1" x14ac:dyDescent="0.2">
      <c r="A31" s="234" t="s">
        <v>240</v>
      </c>
      <c r="B31" s="235" t="s">
        <v>241</v>
      </c>
    </row>
    <row r="32" spans="1:2" s="221" customFormat="1" x14ac:dyDescent="0.2">
      <c r="A32" s="234" t="s">
        <v>242</v>
      </c>
      <c r="B32" s="235" t="s">
        <v>243</v>
      </c>
    </row>
    <row r="33" spans="1:2" s="221" customFormat="1" x14ac:dyDescent="0.2">
      <c r="A33" s="230"/>
      <c r="B33" s="231"/>
    </row>
    <row r="34" spans="1:2" s="221" customFormat="1" x14ac:dyDescent="0.2">
      <c r="A34" s="230"/>
      <c r="B34" s="233"/>
    </row>
    <row r="35" spans="1:2" s="221" customFormat="1" x14ac:dyDescent="0.2">
      <c r="A35" s="234" t="s">
        <v>244</v>
      </c>
      <c r="B35" s="235" t="s">
        <v>245</v>
      </c>
    </row>
    <row r="36" spans="1:2" s="221" customFormat="1" x14ac:dyDescent="0.2">
      <c r="A36" s="234" t="s">
        <v>246</v>
      </c>
      <c r="B36" s="235" t="s">
        <v>247</v>
      </c>
    </row>
    <row r="37" spans="1:2" s="221" customFormat="1" x14ac:dyDescent="0.2">
      <c r="A37" s="230"/>
      <c r="B37" s="231"/>
    </row>
    <row r="38" spans="1:2" s="221" customFormat="1" x14ac:dyDescent="0.2">
      <c r="A38" s="230"/>
      <c r="B38" s="232" t="s">
        <v>248</v>
      </c>
    </row>
    <row r="39" spans="1:2" s="221" customFormat="1" x14ac:dyDescent="0.2">
      <c r="A39" s="230" t="s">
        <v>249</v>
      </c>
      <c r="B39" s="235" t="s">
        <v>250</v>
      </c>
    </row>
    <row r="40" spans="1:2" s="221" customFormat="1" x14ac:dyDescent="0.2">
      <c r="A40" s="230"/>
      <c r="B40" s="235" t="s">
        <v>251</v>
      </c>
    </row>
    <row r="41" spans="1:2" s="221" customFormat="1" ht="12" thickBot="1" x14ac:dyDescent="0.25">
      <c r="A41" s="236"/>
      <c r="B41" s="237"/>
    </row>
    <row r="42" spans="1:2" s="221" customFormat="1" x14ac:dyDescent="0.2"/>
    <row r="43" spans="1:2" s="221" customFormat="1" x14ac:dyDescent="0.2"/>
    <row r="44" spans="1:2" s="221" customFormat="1" x14ac:dyDescent="0.2">
      <c r="B44" s="221" t="s">
        <v>60</v>
      </c>
    </row>
    <row r="45" spans="1:2" s="221" customFormat="1" x14ac:dyDescent="0.2"/>
    <row r="46" spans="1:2" s="221" customFormat="1" x14ac:dyDescent="0.2"/>
    <row r="47" spans="1:2" s="221" customFormat="1" x14ac:dyDescent="0.2"/>
    <row r="48" spans="1:2" s="221" customFormat="1" x14ac:dyDescent="0.2"/>
    <row r="49" s="221" customFormat="1" x14ac:dyDescent="0.2"/>
    <row r="50" s="221" customFormat="1" x14ac:dyDescent="0.2"/>
    <row r="51" s="221" customFormat="1" x14ac:dyDescent="0.2"/>
    <row r="52" s="221" customFormat="1" x14ac:dyDescent="0.2"/>
    <row r="53" s="221" customFormat="1" x14ac:dyDescent="0.2"/>
    <row r="54" s="221" customFormat="1" x14ac:dyDescent="0.2"/>
    <row r="55" s="221" customFormat="1" x14ac:dyDescent="0.2"/>
    <row r="56" s="221" customFormat="1" x14ac:dyDescent="0.2"/>
    <row r="57" s="221" customFormat="1" x14ac:dyDescent="0.2"/>
    <row r="58" s="221" customFormat="1" x14ac:dyDescent="0.2"/>
    <row r="59" s="221" customFormat="1" x14ac:dyDescent="0.2"/>
    <row r="60" s="221" customFormat="1" x14ac:dyDescent="0.2"/>
    <row r="61" s="221" customFormat="1" x14ac:dyDescent="0.2"/>
    <row r="62" s="221" customFormat="1" x14ac:dyDescent="0.2"/>
    <row r="63" s="221" customFormat="1" x14ac:dyDescent="0.2"/>
    <row r="64" s="221" customFormat="1" x14ac:dyDescent="0.2"/>
    <row r="65" s="221" customFormat="1" x14ac:dyDescent="0.2"/>
    <row r="66" s="221" customFormat="1" x14ac:dyDescent="0.2"/>
    <row r="67" s="221" customFormat="1" x14ac:dyDescent="0.2"/>
    <row r="68" s="221" customFormat="1" x14ac:dyDescent="0.2"/>
    <row r="69" s="221" customFormat="1" x14ac:dyDescent="0.2"/>
    <row r="70" s="221" customFormat="1" x14ac:dyDescent="0.2"/>
    <row r="71" s="221" customFormat="1" x14ac:dyDescent="0.2"/>
    <row r="72" s="221" customFormat="1" x14ac:dyDescent="0.2"/>
    <row r="73" s="221" customFormat="1" x14ac:dyDescent="0.2"/>
    <row r="74" s="221" customFormat="1" x14ac:dyDescent="0.2"/>
    <row r="75" s="221" customFormat="1" x14ac:dyDescent="0.2"/>
    <row r="76" s="221" customFormat="1" x14ac:dyDescent="0.2"/>
    <row r="77" s="221" customFormat="1" x14ac:dyDescent="0.2"/>
    <row r="78" s="221" customFormat="1" x14ac:dyDescent="0.2"/>
    <row r="79" s="221" customFormat="1" x14ac:dyDescent="0.2"/>
    <row r="80" s="221" customFormat="1" x14ac:dyDescent="0.2"/>
    <row r="81" s="221" customFormat="1" x14ac:dyDescent="0.2"/>
    <row r="82" s="221" customFormat="1" x14ac:dyDescent="0.2"/>
    <row r="83" s="221" customFormat="1" x14ac:dyDescent="0.2"/>
    <row r="84" s="221" customFormat="1" x14ac:dyDescent="0.2"/>
    <row r="85" s="221" customFormat="1" x14ac:dyDescent="0.2"/>
    <row r="86" s="221" customFormat="1" x14ac:dyDescent="0.2"/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2728A2F-368F-4E40-8C9B-5564C8F05CB3}">
      <formula1>"1, 2, 3, 4"</formula1>
    </dataValidation>
  </dataValidations>
  <hyperlinks>
    <hyperlink ref="A10:B10" location="ESF!A6" display="ESF-01" xr:uid="{E88E72E0-EAE6-4035-9181-F53BD3F725E6}"/>
    <hyperlink ref="A11:B11" location="ESF!A13" display="ESF-02" xr:uid="{FABE1411-7D53-4012-A0B3-094DF64DE510}"/>
    <hyperlink ref="A12:B12" location="ESF!A18" display="ESF-03" xr:uid="{CDB148C9-007C-4077-BCCA-0AD65ADCC564}"/>
    <hyperlink ref="A13:B13" location="ESF!A28" display="ESF-04" xr:uid="{EA60072A-C009-4E3B-9EB7-369B29FB900E}"/>
    <hyperlink ref="A14:B14" location="ESF!A37" display="ESF-05" xr:uid="{227DFFEC-1705-4589-8E8F-4C56BBE25E3F}"/>
    <hyperlink ref="A15:B15" location="ESF!A42" display="ESF-06" xr:uid="{FCC9DAFA-A750-452C-BA2C-6F4B75E110C9}"/>
    <hyperlink ref="A16:B16" location="ESF!A46" display="ESF-07" xr:uid="{0FECCBB4-D370-4C41-B3DA-4C6F34537EAF}"/>
    <hyperlink ref="A17:B17" location="ESF!A50" display="ESF-08" xr:uid="{88A8AB67-4F34-4F4A-84E2-210D12A1BED5}"/>
    <hyperlink ref="A18:B18" location="ESF!A70" display="ESF-09" xr:uid="{501BA263-C47A-4A49-911A-EE5B3C6EA555}"/>
    <hyperlink ref="A19:B19" location="ESF!A86" display="ESF-10" xr:uid="{304D8DA2-83F1-40AB-9823-8DE9C7C45292}"/>
    <hyperlink ref="A20:B20" location="ESF!A92" display="ESF-11" xr:uid="{CA8B7024-D86F-44B6-B26F-E14BB305A385}"/>
    <hyperlink ref="A21:B21" location="ESF!A99" display="ESF-12" xr:uid="{8E1F8459-97D4-4DB1-85CE-0D67783552B1}"/>
    <hyperlink ref="A22:B22" location="ESF!A116" display="ESF-13" xr:uid="{D947BDF9-246F-4637-99EA-C3BE4DB877BF}"/>
    <hyperlink ref="A23:B23" location="ESF!A133" display="ESF-14" xr:uid="{B9F19849-2D79-4A82-9E67-2B6A875E93AA}"/>
    <hyperlink ref="A28:B28" location="VHP!A6" display="VHP-01" xr:uid="{B437EA34-2B4C-4680-831F-5B22FCEC44B1}"/>
    <hyperlink ref="A29:B29" location="VHP!A12" display="VHP-02" xr:uid="{CF0636AB-026D-43A7-8B58-30FAB32C9254}"/>
    <hyperlink ref="A30:B30" location="EFE!A6" display="EFE-01" xr:uid="{C6596378-1850-4D8A-A989-D80FA28E6C78}"/>
    <hyperlink ref="A31:B31" location="EFE!A18" display="EFE-02" xr:uid="{E2E09BA4-432B-45D9-B8C8-F87EFC90C194}"/>
    <hyperlink ref="A32:B32" location="EFE!A44" display="EFE-03" xr:uid="{2CBB6F56-13DF-445A-90D6-DDEA838CEF9C}"/>
    <hyperlink ref="A35:B35" location="Conciliacion_Ig!B6" display="Conciliacion_Ig" xr:uid="{6071FEF7-EAC3-4EB5-80A3-F33CB6BA2DB2}"/>
    <hyperlink ref="A36:B36" location="Conciliacion_Eg!B5" display="Conciliacion_Eg" xr:uid="{FE6A11FF-98A2-4739-9299-6B90C0A224D4}"/>
    <hyperlink ref="B39" location="Memoria!A8" display="CONTABLES" xr:uid="{AAE3AFF2-F9E8-4EC8-A0EA-7A578E720A4C}"/>
    <hyperlink ref="B40" location="Memoria!A35" display="PRESUPUESTALES" xr:uid="{7C1FC0F2-B479-481A-BA91-3EA51337D4B6}"/>
    <hyperlink ref="A24:B24" location="ACT!A6" display="ACT-01" xr:uid="{60C123E7-C146-4CCB-AD77-CA85F0F47F46}"/>
    <hyperlink ref="A25:B25" location="ACT!A56" display="ACT-02" xr:uid="{489652FF-FE6B-48BA-97E6-C1A5D4C125CC}"/>
    <hyperlink ref="A26:B26" location="VHP!A71" display="ACT-03" xr:uid="{39AD28DA-A50B-4C51-829A-99AF6B52D59E}"/>
    <hyperlink ref="A27:B27" location="ACT!A96" display="ACT-04" xr:uid="{691F1568-8A0D-4E89-B009-96A2EBC374F5}"/>
    <hyperlink ref="A26" location="ACT!A71" display="ACT-03" xr:uid="{83C2CA21-22FF-40BD-A7F2-5036650EF671}"/>
    <hyperlink ref="B26" location="ACT!A71" display="ACT-03 OTROS INGRESOS" xr:uid="{CB0A0D65-6172-489A-9050-0FC58969B695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F4861-98CC-400F-A194-23FEC1D5D829}">
  <sheetPr>
    <tabColor rgb="FFFFC000"/>
    <pageSetUpPr fitToPage="1"/>
  </sheetPr>
  <dimension ref="A1:I153"/>
  <sheetViews>
    <sheetView showGridLines="0" topLeftCell="A136" zoomScale="106" zoomScaleNormal="106" workbookViewId="0">
      <selection activeCell="D28" sqref="D28"/>
    </sheetView>
  </sheetViews>
  <sheetFormatPr baseColWidth="10" defaultColWidth="10.6640625" defaultRowHeight="11.25" x14ac:dyDescent="0.2"/>
  <cols>
    <col min="1" max="1" width="11.6640625" style="244" customWidth="1"/>
    <col min="2" max="2" width="75.33203125" style="244" bestFit="1" customWidth="1"/>
    <col min="3" max="3" width="19.1640625" style="244" bestFit="1" customWidth="1"/>
    <col min="4" max="4" width="22.33203125" style="244" customWidth="1"/>
    <col min="5" max="5" width="23.6640625" style="244" customWidth="1"/>
    <col min="6" max="6" width="26.5" style="244" customWidth="1"/>
    <col min="7" max="8" width="19.5" style="244" customWidth="1"/>
    <col min="9" max="9" width="13.83203125" style="244" bestFit="1" customWidth="1"/>
    <col min="10" max="16384" width="10.6640625" style="244"/>
  </cols>
  <sheetData>
    <row r="1" spans="1:8" s="241" customFormat="1" ht="18.95" customHeight="1" x14ac:dyDescent="0.2">
      <c r="A1" s="371" t="s">
        <v>186</v>
      </c>
      <c r="B1" s="372"/>
      <c r="C1" s="372"/>
      <c r="D1" s="372"/>
      <c r="E1" s="372"/>
      <c r="F1" s="372"/>
      <c r="G1" s="239" t="s">
        <v>252</v>
      </c>
      <c r="H1" s="240">
        <v>2023</v>
      </c>
    </row>
    <row r="2" spans="1:8" s="241" customFormat="1" ht="18.95" customHeight="1" x14ac:dyDescent="0.2">
      <c r="A2" s="371" t="s">
        <v>253</v>
      </c>
      <c r="B2" s="372"/>
      <c r="C2" s="372"/>
      <c r="D2" s="372"/>
      <c r="E2" s="372"/>
      <c r="F2" s="372"/>
      <c r="G2" s="239" t="s">
        <v>254</v>
      </c>
      <c r="H2" s="240" t="s">
        <v>190</v>
      </c>
    </row>
    <row r="3" spans="1:8" s="241" customFormat="1" ht="18.95" customHeight="1" x14ac:dyDescent="0.2">
      <c r="A3" s="371" t="s">
        <v>191</v>
      </c>
      <c r="B3" s="372"/>
      <c r="C3" s="372"/>
      <c r="D3" s="372"/>
      <c r="E3" s="372"/>
      <c r="F3" s="372"/>
      <c r="G3" s="239" t="s">
        <v>255</v>
      </c>
      <c r="H3" s="240">
        <v>1</v>
      </c>
    </row>
    <row r="4" spans="1:8" x14ac:dyDescent="0.2">
      <c r="A4" s="242" t="s">
        <v>256</v>
      </c>
      <c r="B4" s="243"/>
      <c r="C4" s="243"/>
      <c r="D4" s="243"/>
      <c r="E4" s="243"/>
      <c r="F4" s="243"/>
      <c r="G4" s="243"/>
      <c r="H4" s="243"/>
    </row>
    <row r="6" spans="1:8" x14ac:dyDescent="0.2">
      <c r="A6" s="243" t="s">
        <v>257</v>
      </c>
      <c r="B6" s="243"/>
      <c r="C6" s="243"/>
      <c r="D6" s="243"/>
      <c r="E6" s="243"/>
      <c r="F6" s="243"/>
      <c r="G6" s="243"/>
      <c r="H6" s="243"/>
    </row>
    <row r="7" spans="1:8" x14ac:dyDescent="0.2">
      <c r="A7" s="245" t="s">
        <v>258</v>
      </c>
      <c r="B7" s="245" t="s">
        <v>259</v>
      </c>
      <c r="C7" s="245" t="s">
        <v>260</v>
      </c>
      <c r="D7" s="245" t="s">
        <v>261</v>
      </c>
      <c r="E7" s="245"/>
      <c r="F7" s="245"/>
      <c r="G7" s="245"/>
      <c r="H7" s="245"/>
    </row>
    <row r="8" spans="1:8" x14ac:dyDescent="0.2">
      <c r="A8" s="246">
        <v>1114</v>
      </c>
      <c r="B8" s="244" t="s">
        <v>262</v>
      </c>
      <c r="C8" s="247">
        <v>0</v>
      </c>
    </row>
    <row r="9" spans="1:8" x14ac:dyDescent="0.2">
      <c r="A9" s="246">
        <v>1115</v>
      </c>
      <c r="B9" s="244" t="s">
        <v>263</v>
      </c>
      <c r="C9" s="247">
        <v>0</v>
      </c>
    </row>
    <row r="10" spans="1:8" x14ac:dyDescent="0.2">
      <c r="A10" s="246">
        <v>1121</v>
      </c>
      <c r="B10" s="244" t="s">
        <v>264</v>
      </c>
      <c r="C10" s="247">
        <v>0</v>
      </c>
    </row>
    <row r="11" spans="1:8" x14ac:dyDescent="0.2">
      <c r="A11" s="246">
        <v>1211</v>
      </c>
      <c r="B11" s="244" t="s">
        <v>265</v>
      </c>
      <c r="C11" s="247">
        <v>0</v>
      </c>
    </row>
    <row r="12" spans="1:8" x14ac:dyDescent="0.2">
      <c r="B12" s="248" t="s">
        <v>266</v>
      </c>
    </row>
    <row r="13" spans="1:8" x14ac:dyDescent="0.2">
      <c r="A13" s="243" t="s">
        <v>267</v>
      </c>
      <c r="B13" s="243"/>
      <c r="C13" s="243"/>
      <c r="D13" s="243"/>
      <c r="E13" s="243"/>
      <c r="F13" s="243"/>
      <c r="G13" s="243"/>
      <c r="H13" s="243"/>
    </row>
    <row r="14" spans="1:8" x14ac:dyDescent="0.2">
      <c r="A14" s="245" t="s">
        <v>258</v>
      </c>
      <c r="B14" s="245" t="s">
        <v>259</v>
      </c>
      <c r="C14" s="245" t="s">
        <v>260</v>
      </c>
      <c r="D14" s="245">
        <v>2022</v>
      </c>
      <c r="E14" s="245">
        <v>2021</v>
      </c>
      <c r="F14" s="245">
        <v>2020</v>
      </c>
      <c r="G14" s="245">
        <v>2019</v>
      </c>
      <c r="H14" s="245" t="s">
        <v>268</v>
      </c>
    </row>
    <row r="15" spans="1:8" x14ac:dyDescent="0.2">
      <c r="A15" s="246">
        <v>1122</v>
      </c>
      <c r="B15" s="244" t="s">
        <v>269</v>
      </c>
      <c r="C15" s="247">
        <v>93311067.620000005</v>
      </c>
      <c r="D15" s="247">
        <v>91815559.159999996</v>
      </c>
      <c r="E15" s="247">
        <v>107241281.23</v>
      </c>
      <c r="F15" s="247">
        <v>189434890.75</v>
      </c>
      <c r="G15" s="247">
        <v>176216289.94</v>
      </c>
    </row>
    <row r="16" spans="1:8" x14ac:dyDescent="0.2">
      <c r="A16" s="246">
        <v>1124</v>
      </c>
      <c r="B16" s="244" t="s">
        <v>270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8" spans="1:8" x14ac:dyDescent="0.2">
      <c r="A18" s="243" t="s">
        <v>271</v>
      </c>
      <c r="B18" s="243"/>
      <c r="C18" s="243"/>
      <c r="D18" s="243"/>
      <c r="E18" s="243"/>
      <c r="F18" s="243"/>
      <c r="G18" s="243"/>
      <c r="H18" s="243"/>
    </row>
    <row r="19" spans="1:8" x14ac:dyDescent="0.2">
      <c r="A19" s="245" t="s">
        <v>258</v>
      </c>
      <c r="B19" s="245" t="s">
        <v>259</v>
      </c>
      <c r="C19" s="245" t="s">
        <v>260</v>
      </c>
      <c r="D19" s="245" t="s">
        <v>272</v>
      </c>
      <c r="E19" s="245" t="s">
        <v>273</v>
      </c>
      <c r="F19" s="245" t="s">
        <v>274</v>
      </c>
      <c r="G19" s="245" t="s">
        <v>275</v>
      </c>
      <c r="H19" s="245" t="s">
        <v>276</v>
      </c>
    </row>
    <row r="20" spans="1:8" x14ac:dyDescent="0.2">
      <c r="A20" s="246">
        <v>1123</v>
      </c>
      <c r="B20" s="244" t="s">
        <v>277</v>
      </c>
      <c r="C20" s="247">
        <v>4270555.9400000004</v>
      </c>
      <c r="D20" s="247">
        <v>4270555.9400000004</v>
      </c>
      <c r="E20" s="247">
        <v>0</v>
      </c>
      <c r="F20" s="247">
        <v>0</v>
      </c>
      <c r="G20" s="247">
        <v>0</v>
      </c>
    </row>
    <row r="21" spans="1:8" x14ac:dyDescent="0.2">
      <c r="A21" s="246">
        <v>1125</v>
      </c>
      <c r="B21" s="244" t="s">
        <v>278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</row>
    <row r="22" spans="1:8" x14ac:dyDescent="0.2">
      <c r="A22" s="246">
        <v>1126</v>
      </c>
      <c r="B22" s="244" t="s">
        <v>279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</row>
    <row r="23" spans="1:8" x14ac:dyDescent="0.2">
      <c r="A23" s="246">
        <v>1129</v>
      </c>
      <c r="B23" s="244" t="s">
        <v>280</v>
      </c>
      <c r="C23" s="247">
        <v>21231152.77</v>
      </c>
      <c r="D23" s="247">
        <v>21231152.77</v>
      </c>
      <c r="E23" s="247">
        <v>0</v>
      </c>
      <c r="F23" s="247">
        <v>0</v>
      </c>
      <c r="G23" s="247">
        <v>0</v>
      </c>
    </row>
    <row r="24" spans="1:8" x14ac:dyDescent="0.2">
      <c r="A24" s="246">
        <v>1131</v>
      </c>
      <c r="B24" s="244" t="s">
        <v>281</v>
      </c>
      <c r="C24" s="247">
        <v>819150.81</v>
      </c>
      <c r="D24" s="247">
        <v>819150.81</v>
      </c>
      <c r="E24" s="247">
        <v>0</v>
      </c>
      <c r="F24" s="247">
        <v>0</v>
      </c>
      <c r="G24" s="247">
        <v>0</v>
      </c>
    </row>
    <row r="25" spans="1:8" x14ac:dyDescent="0.2">
      <c r="A25" s="246">
        <v>1132</v>
      </c>
      <c r="B25" s="244" t="s">
        <v>282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</row>
    <row r="26" spans="1:8" x14ac:dyDescent="0.2">
      <c r="A26" s="246">
        <v>1133</v>
      </c>
      <c r="B26" s="244" t="s">
        <v>283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</row>
    <row r="27" spans="1:8" x14ac:dyDescent="0.2">
      <c r="A27" s="246">
        <v>1134</v>
      </c>
      <c r="B27" s="244" t="s">
        <v>284</v>
      </c>
      <c r="C27" s="247">
        <v>123192029.04000001</v>
      </c>
      <c r="D27" s="247">
        <v>123192029.04000001</v>
      </c>
      <c r="E27" s="247">
        <v>0</v>
      </c>
      <c r="F27" s="247">
        <v>0</v>
      </c>
      <c r="G27" s="247">
        <v>0</v>
      </c>
    </row>
    <row r="28" spans="1:8" x14ac:dyDescent="0.2">
      <c r="A28" s="246">
        <v>1139</v>
      </c>
      <c r="B28" s="244" t="s">
        <v>285</v>
      </c>
      <c r="C28" s="247">
        <v>0</v>
      </c>
      <c r="D28" s="247">
        <v>0</v>
      </c>
      <c r="E28" s="247">
        <v>0</v>
      </c>
      <c r="F28" s="247">
        <v>0</v>
      </c>
      <c r="G28" s="247">
        <v>0</v>
      </c>
    </row>
    <row r="30" spans="1:8" x14ac:dyDescent="0.2">
      <c r="A30" s="243" t="s">
        <v>286</v>
      </c>
      <c r="B30" s="243"/>
      <c r="C30" s="243"/>
      <c r="D30" s="243"/>
      <c r="E30" s="243"/>
      <c r="F30" s="243"/>
      <c r="G30" s="243"/>
      <c r="H30" s="243"/>
    </row>
    <row r="31" spans="1:8" x14ac:dyDescent="0.2">
      <c r="A31" s="245" t="s">
        <v>258</v>
      </c>
      <c r="B31" s="245" t="s">
        <v>259</v>
      </c>
      <c r="C31" s="245" t="s">
        <v>260</v>
      </c>
      <c r="D31" s="245" t="s">
        <v>287</v>
      </c>
      <c r="E31" s="245" t="s">
        <v>288</v>
      </c>
      <c r="F31" s="245" t="s">
        <v>289</v>
      </c>
      <c r="G31" s="245" t="s">
        <v>290</v>
      </c>
      <c r="H31" s="245"/>
    </row>
    <row r="32" spans="1:8" x14ac:dyDescent="0.2">
      <c r="A32" s="246">
        <v>1140</v>
      </c>
      <c r="B32" s="244" t="s">
        <v>12</v>
      </c>
      <c r="C32" s="247">
        <f>SUM(C33:C37)</f>
        <v>207165178.13</v>
      </c>
    </row>
    <row r="33" spans="1:8" x14ac:dyDescent="0.2">
      <c r="A33" s="246">
        <v>1141</v>
      </c>
      <c r="B33" s="244" t="s">
        <v>291</v>
      </c>
      <c r="C33" s="247">
        <v>207165178.13</v>
      </c>
    </row>
    <row r="34" spans="1:8" x14ac:dyDescent="0.2">
      <c r="A34" s="246">
        <v>1142</v>
      </c>
      <c r="B34" s="244" t="s">
        <v>292</v>
      </c>
      <c r="C34" s="247">
        <v>0</v>
      </c>
    </row>
    <row r="35" spans="1:8" x14ac:dyDescent="0.2">
      <c r="A35" s="246">
        <v>1143</v>
      </c>
      <c r="B35" s="244" t="s">
        <v>293</v>
      </c>
      <c r="C35" s="247">
        <v>0</v>
      </c>
    </row>
    <row r="36" spans="1:8" x14ac:dyDescent="0.2">
      <c r="A36" s="246">
        <v>1144</v>
      </c>
      <c r="B36" s="244" t="s">
        <v>294</v>
      </c>
      <c r="C36" s="247">
        <v>0</v>
      </c>
    </row>
    <row r="37" spans="1:8" x14ac:dyDescent="0.2">
      <c r="A37" s="246">
        <v>1145</v>
      </c>
      <c r="B37" s="244" t="s">
        <v>295</v>
      </c>
      <c r="C37" s="247">
        <v>0</v>
      </c>
    </row>
    <row r="39" spans="1:8" x14ac:dyDescent="0.2">
      <c r="A39" s="243" t="s">
        <v>296</v>
      </c>
      <c r="B39" s="243"/>
      <c r="C39" s="243"/>
      <c r="D39" s="243"/>
      <c r="E39" s="243"/>
      <c r="F39" s="243"/>
      <c r="G39" s="243"/>
      <c r="H39" s="243"/>
    </row>
    <row r="40" spans="1:8" x14ac:dyDescent="0.2">
      <c r="A40" s="245" t="s">
        <v>258</v>
      </c>
      <c r="B40" s="245" t="s">
        <v>259</v>
      </c>
      <c r="C40" s="245" t="s">
        <v>260</v>
      </c>
      <c r="D40" s="245" t="s">
        <v>297</v>
      </c>
      <c r="E40" s="245" t="s">
        <v>298</v>
      </c>
      <c r="F40" s="245" t="s">
        <v>299</v>
      </c>
      <c r="G40" s="245"/>
      <c r="H40" s="245"/>
    </row>
    <row r="41" spans="1:8" x14ac:dyDescent="0.2">
      <c r="A41" s="246">
        <v>1150</v>
      </c>
      <c r="B41" s="244" t="s">
        <v>14</v>
      </c>
      <c r="C41" s="247">
        <f>C42</f>
        <v>0</v>
      </c>
    </row>
    <row r="42" spans="1:8" x14ac:dyDescent="0.2">
      <c r="A42" s="246">
        <v>1151</v>
      </c>
      <c r="B42" s="244" t="s">
        <v>300</v>
      </c>
      <c r="C42" s="247">
        <v>0</v>
      </c>
    </row>
    <row r="43" spans="1:8" x14ac:dyDescent="0.2">
      <c r="B43" s="248" t="s">
        <v>266</v>
      </c>
    </row>
    <row r="44" spans="1:8" x14ac:dyDescent="0.2">
      <c r="A44" s="243" t="s">
        <v>301</v>
      </c>
      <c r="B44" s="243"/>
      <c r="C44" s="243"/>
      <c r="D44" s="243"/>
      <c r="E44" s="243"/>
      <c r="F44" s="243"/>
      <c r="G44" s="243"/>
      <c r="H44" s="243"/>
    </row>
    <row r="45" spans="1:8" x14ac:dyDescent="0.2">
      <c r="A45" s="245" t="s">
        <v>258</v>
      </c>
      <c r="B45" s="245" t="s">
        <v>259</v>
      </c>
      <c r="C45" s="245" t="s">
        <v>260</v>
      </c>
      <c r="D45" s="245" t="s">
        <v>261</v>
      </c>
      <c r="E45" s="245" t="s">
        <v>276</v>
      </c>
      <c r="F45" s="245"/>
      <c r="G45" s="245"/>
      <c r="H45" s="245"/>
    </row>
    <row r="46" spans="1:8" x14ac:dyDescent="0.2">
      <c r="A46" s="246">
        <v>1213</v>
      </c>
      <c r="B46" s="244" t="s">
        <v>302</v>
      </c>
      <c r="C46" s="247">
        <v>0</v>
      </c>
    </row>
    <row r="47" spans="1:8" x14ac:dyDescent="0.2">
      <c r="B47" s="248" t="s">
        <v>266</v>
      </c>
    </row>
    <row r="48" spans="1:8" x14ac:dyDescent="0.2">
      <c r="A48" s="243" t="s">
        <v>303</v>
      </c>
      <c r="B48" s="243"/>
      <c r="C48" s="243"/>
      <c r="D48" s="243"/>
      <c r="E48" s="243"/>
      <c r="F48" s="243"/>
      <c r="G48" s="243"/>
      <c r="H48" s="243"/>
    </row>
    <row r="49" spans="1:9" x14ac:dyDescent="0.2">
      <c r="A49" s="245" t="s">
        <v>258</v>
      </c>
      <c r="B49" s="245" t="s">
        <v>259</v>
      </c>
      <c r="C49" s="245" t="s">
        <v>260</v>
      </c>
      <c r="D49" s="245"/>
      <c r="E49" s="245"/>
      <c r="F49" s="245"/>
      <c r="G49" s="245"/>
      <c r="H49" s="245"/>
    </row>
    <row r="50" spans="1:9" x14ac:dyDescent="0.2">
      <c r="A50" s="246">
        <v>1214</v>
      </c>
      <c r="B50" s="244" t="s">
        <v>304</v>
      </c>
      <c r="C50" s="247">
        <v>0</v>
      </c>
    </row>
    <row r="51" spans="1:9" x14ac:dyDescent="0.2">
      <c r="B51" s="248" t="s">
        <v>266</v>
      </c>
    </row>
    <row r="52" spans="1:9" x14ac:dyDescent="0.2">
      <c r="A52" s="243" t="s">
        <v>305</v>
      </c>
      <c r="B52" s="243"/>
      <c r="C52" s="243"/>
      <c r="D52" s="243"/>
      <c r="E52" s="243"/>
      <c r="F52" s="243"/>
      <c r="G52" s="243"/>
      <c r="H52" s="243"/>
      <c r="I52" s="243"/>
    </row>
    <row r="53" spans="1:9" x14ac:dyDescent="0.2">
      <c r="A53" s="245" t="s">
        <v>258</v>
      </c>
      <c r="B53" s="245" t="s">
        <v>259</v>
      </c>
      <c r="C53" s="245" t="s">
        <v>260</v>
      </c>
      <c r="D53" s="245" t="s">
        <v>306</v>
      </c>
      <c r="E53" s="245" t="s">
        <v>307</v>
      </c>
      <c r="F53" s="245" t="s">
        <v>297</v>
      </c>
      <c r="G53" s="245" t="s">
        <v>308</v>
      </c>
      <c r="H53" s="245" t="s">
        <v>309</v>
      </c>
      <c r="I53" s="245" t="s">
        <v>310</v>
      </c>
    </row>
    <row r="54" spans="1:9" x14ac:dyDescent="0.2">
      <c r="A54" s="246">
        <v>1230</v>
      </c>
      <c r="B54" s="244" t="s">
        <v>28</v>
      </c>
      <c r="C54" s="247">
        <f>SUM(C55:C61)</f>
        <v>5869508522.9799995</v>
      </c>
      <c r="D54" s="247">
        <f>SUM(D55:D61)</f>
        <v>0</v>
      </c>
      <c r="E54" s="247">
        <f>SUM(E55:E61)</f>
        <v>0</v>
      </c>
    </row>
    <row r="55" spans="1:9" x14ac:dyDescent="0.2">
      <c r="A55" s="246">
        <v>1231</v>
      </c>
      <c r="B55" s="244" t="s">
        <v>311</v>
      </c>
      <c r="C55" s="247">
        <v>1062000</v>
      </c>
      <c r="D55" s="247">
        <v>0</v>
      </c>
      <c r="E55" s="247">
        <v>0</v>
      </c>
    </row>
    <row r="56" spans="1:9" x14ac:dyDescent="0.2">
      <c r="A56" s="246">
        <v>1232</v>
      </c>
      <c r="B56" s="244" t="s">
        <v>312</v>
      </c>
      <c r="C56" s="247">
        <v>0</v>
      </c>
      <c r="D56" s="247">
        <v>0</v>
      </c>
      <c r="E56" s="247">
        <v>0</v>
      </c>
    </row>
    <row r="57" spans="1:9" x14ac:dyDescent="0.2">
      <c r="A57" s="246">
        <v>1233</v>
      </c>
      <c r="B57" s="244" t="s">
        <v>313</v>
      </c>
      <c r="C57" s="247">
        <v>517082568.24000001</v>
      </c>
      <c r="D57" s="247">
        <v>0</v>
      </c>
      <c r="E57" s="247">
        <v>0</v>
      </c>
    </row>
    <row r="58" spans="1:9" x14ac:dyDescent="0.2">
      <c r="A58" s="246">
        <v>1234</v>
      </c>
      <c r="B58" s="244" t="s">
        <v>314</v>
      </c>
      <c r="C58" s="247">
        <v>0</v>
      </c>
      <c r="D58" s="247">
        <v>0</v>
      </c>
      <c r="E58" s="247">
        <v>0</v>
      </c>
    </row>
    <row r="59" spans="1:9" x14ac:dyDescent="0.2">
      <c r="A59" s="246">
        <v>1235</v>
      </c>
      <c r="B59" s="244" t="s">
        <v>315</v>
      </c>
      <c r="C59" s="247">
        <v>16578046.949999999</v>
      </c>
      <c r="D59" s="247">
        <v>0</v>
      </c>
      <c r="E59" s="247">
        <v>0</v>
      </c>
    </row>
    <row r="60" spans="1:9" x14ac:dyDescent="0.2">
      <c r="A60" s="246">
        <v>1236</v>
      </c>
      <c r="B60" s="244" t="s">
        <v>316</v>
      </c>
      <c r="C60" s="247">
        <v>5334785907.79</v>
      </c>
      <c r="D60" s="247">
        <v>0</v>
      </c>
      <c r="E60" s="247">
        <v>0</v>
      </c>
    </row>
    <row r="61" spans="1:9" x14ac:dyDescent="0.2">
      <c r="A61" s="246">
        <v>1239</v>
      </c>
      <c r="B61" s="244" t="s">
        <v>317</v>
      </c>
      <c r="C61" s="247">
        <v>0</v>
      </c>
      <c r="D61" s="247">
        <v>0</v>
      </c>
      <c r="E61" s="247">
        <v>0</v>
      </c>
    </row>
    <row r="62" spans="1:9" x14ac:dyDescent="0.2">
      <c r="A62" s="246">
        <v>1240</v>
      </c>
      <c r="B62" s="244" t="s">
        <v>30</v>
      </c>
      <c r="C62" s="247">
        <f>SUM(C63:C70)</f>
        <v>4362944688.8900013</v>
      </c>
      <c r="D62" s="247">
        <f t="shared" ref="D62:E62" si="0">SUM(D63:D70)</f>
        <v>0</v>
      </c>
      <c r="E62" s="247">
        <f t="shared" si="0"/>
        <v>2839206308.4400001</v>
      </c>
    </row>
    <row r="63" spans="1:9" x14ac:dyDescent="0.2">
      <c r="A63" s="246">
        <v>1241</v>
      </c>
      <c r="B63" s="244" t="s">
        <v>318</v>
      </c>
      <c r="C63" s="247">
        <v>541394316</v>
      </c>
      <c r="D63" s="247">
        <v>0</v>
      </c>
      <c r="E63" s="247">
        <v>374644917.52999997</v>
      </c>
    </row>
    <row r="64" spans="1:9" x14ac:dyDescent="0.2">
      <c r="A64" s="246">
        <v>1242</v>
      </c>
      <c r="B64" s="244" t="s">
        <v>319</v>
      </c>
      <c r="C64" s="247">
        <v>18664548.399999999</v>
      </c>
      <c r="D64" s="247">
        <v>0</v>
      </c>
      <c r="E64" s="247">
        <v>12390522.789999999</v>
      </c>
    </row>
    <row r="65" spans="1:9" x14ac:dyDescent="0.2">
      <c r="A65" s="246">
        <v>1243</v>
      </c>
      <c r="B65" s="244" t="s">
        <v>320</v>
      </c>
      <c r="C65" s="247">
        <v>3165304349.9000001</v>
      </c>
      <c r="D65" s="247">
        <v>0</v>
      </c>
      <c r="E65" s="247">
        <v>2101693392.26</v>
      </c>
    </row>
    <row r="66" spans="1:9" x14ac:dyDescent="0.2">
      <c r="A66" s="246">
        <v>1244</v>
      </c>
      <c r="B66" s="244" t="s">
        <v>321</v>
      </c>
      <c r="C66" s="247">
        <v>337203014.58999997</v>
      </c>
      <c r="D66" s="247">
        <v>0</v>
      </c>
      <c r="E66" s="247">
        <v>261030156.63999999</v>
      </c>
    </row>
    <row r="67" spans="1:9" x14ac:dyDescent="0.2">
      <c r="A67" s="246">
        <v>1245</v>
      </c>
      <c r="B67" s="244" t="s">
        <v>322</v>
      </c>
      <c r="C67" s="247">
        <v>721878.3</v>
      </c>
      <c r="D67" s="247">
        <v>0</v>
      </c>
      <c r="E67" s="247">
        <v>460937.96</v>
      </c>
    </row>
    <row r="68" spans="1:9" x14ac:dyDescent="0.2">
      <c r="A68" s="246">
        <v>1246</v>
      </c>
      <c r="B68" s="244" t="s">
        <v>323</v>
      </c>
      <c r="C68" s="247">
        <v>299576218.13999999</v>
      </c>
      <c r="D68" s="247">
        <v>0</v>
      </c>
      <c r="E68" s="247">
        <v>88986381.260000005</v>
      </c>
    </row>
    <row r="69" spans="1:9" x14ac:dyDescent="0.2">
      <c r="A69" s="246">
        <v>1247</v>
      </c>
      <c r="B69" s="244" t="s">
        <v>324</v>
      </c>
      <c r="C69" s="247">
        <v>80363.56</v>
      </c>
      <c r="D69" s="247">
        <v>0</v>
      </c>
      <c r="E69" s="247">
        <v>0</v>
      </c>
    </row>
    <row r="70" spans="1:9" x14ac:dyDescent="0.2">
      <c r="A70" s="246">
        <v>1248</v>
      </c>
      <c r="B70" s="244" t="s">
        <v>325</v>
      </c>
      <c r="C70" s="247">
        <v>0</v>
      </c>
      <c r="D70" s="247">
        <v>0</v>
      </c>
      <c r="E70" s="247">
        <v>0</v>
      </c>
    </row>
    <row r="71" spans="1:9" x14ac:dyDescent="0.2">
      <c r="A71" s="246"/>
      <c r="C71" s="249"/>
      <c r="D71" s="249"/>
      <c r="E71" s="249"/>
    </row>
    <row r="72" spans="1:9" x14ac:dyDescent="0.2">
      <c r="A72" s="246"/>
      <c r="C72" s="249"/>
      <c r="D72" s="249"/>
      <c r="E72" s="249"/>
    </row>
    <row r="74" spans="1:9" x14ac:dyDescent="0.2">
      <c r="A74" s="243" t="s">
        <v>326</v>
      </c>
      <c r="B74" s="243"/>
      <c r="C74" s="243"/>
      <c r="D74" s="243"/>
      <c r="E74" s="243"/>
      <c r="F74" s="243"/>
      <c r="G74" s="243"/>
      <c r="H74" s="243"/>
      <c r="I74" s="243"/>
    </row>
    <row r="75" spans="1:9" x14ac:dyDescent="0.2">
      <c r="A75" s="245" t="s">
        <v>258</v>
      </c>
      <c r="B75" s="245" t="s">
        <v>259</v>
      </c>
      <c r="C75" s="245" t="s">
        <v>260</v>
      </c>
      <c r="D75" s="245" t="s">
        <v>327</v>
      </c>
      <c r="E75" s="245" t="s">
        <v>328</v>
      </c>
      <c r="F75" s="245" t="s">
        <v>297</v>
      </c>
      <c r="G75" s="245" t="s">
        <v>308</v>
      </c>
      <c r="H75" s="245" t="s">
        <v>309</v>
      </c>
      <c r="I75" s="245" t="s">
        <v>310</v>
      </c>
    </row>
    <row r="76" spans="1:9" x14ac:dyDescent="0.2">
      <c r="A76" s="246">
        <v>1250</v>
      </c>
      <c r="B76" s="244" t="s">
        <v>32</v>
      </c>
      <c r="C76" s="247">
        <f>SUM(C77:C81)</f>
        <v>0</v>
      </c>
      <c r="D76" s="247">
        <f>SUM(D77:D81)</f>
        <v>0</v>
      </c>
      <c r="E76" s="247">
        <f>SUM(E77:E81)</f>
        <v>0</v>
      </c>
    </row>
    <row r="77" spans="1:9" x14ac:dyDescent="0.2">
      <c r="A77" s="246">
        <v>1251</v>
      </c>
      <c r="B77" s="244" t="s">
        <v>329</v>
      </c>
      <c r="C77" s="247">
        <v>0</v>
      </c>
      <c r="D77" s="247">
        <v>0</v>
      </c>
      <c r="E77" s="247">
        <v>0</v>
      </c>
    </row>
    <row r="78" spans="1:9" x14ac:dyDescent="0.2">
      <c r="A78" s="246">
        <v>1252</v>
      </c>
      <c r="B78" s="244" t="s">
        <v>330</v>
      </c>
      <c r="C78" s="247">
        <v>0</v>
      </c>
      <c r="D78" s="247">
        <v>0</v>
      </c>
      <c r="E78" s="247">
        <v>0</v>
      </c>
    </row>
    <row r="79" spans="1:9" x14ac:dyDescent="0.2">
      <c r="A79" s="246">
        <v>1253</v>
      </c>
      <c r="B79" s="244" t="s">
        <v>331</v>
      </c>
      <c r="C79" s="247">
        <v>0</v>
      </c>
      <c r="D79" s="247">
        <v>0</v>
      </c>
      <c r="E79" s="247">
        <v>0</v>
      </c>
    </row>
    <row r="80" spans="1:9" x14ac:dyDescent="0.2">
      <c r="A80" s="246">
        <v>1254</v>
      </c>
      <c r="B80" s="244" t="s">
        <v>332</v>
      </c>
      <c r="C80" s="247">
        <v>0</v>
      </c>
      <c r="D80" s="247">
        <v>0</v>
      </c>
      <c r="E80" s="247">
        <v>0</v>
      </c>
    </row>
    <row r="81" spans="1:8" x14ac:dyDescent="0.2">
      <c r="A81" s="246">
        <v>1259</v>
      </c>
      <c r="B81" s="244" t="s">
        <v>333</v>
      </c>
      <c r="C81" s="247">
        <v>0</v>
      </c>
      <c r="D81" s="247">
        <v>0</v>
      </c>
      <c r="E81" s="247">
        <v>0</v>
      </c>
    </row>
    <row r="82" spans="1:8" x14ac:dyDescent="0.2">
      <c r="A82" s="246">
        <v>1270</v>
      </c>
      <c r="B82" s="244" t="s">
        <v>36</v>
      </c>
      <c r="C82" s="247">
        <f>SUM(C83:C88)</f>
        <v>0</v>
      </c>
      <c r="D82" s="247">
        <f>SUM(D83:D88)</f>
        <v>0</v>
      </c>
      <c r="E82" s="247">
        <f>SUM(E83:E88)</f>
        <v>0</v>
      </c>
    </row>
    <row r="83" spans="1:8" x14ac:dyDescent="0.2">
      <c r="A83" s="246">
        <v>1271</v>
      </c>
      <c r="B83" s="244" t="s">
        <v>334</v>
      </c>
      <c r="C83" s="247">
        <v>0</v>
      </c>
      <c r="D83" s="247">
        <v>0</v>
      </c>
      <c r="E83" s="247">
        <v>0</v>
      </c>
    </row>
    <row r="84" spans="1:8" x14ac:dyDescent="0.2">
      <c r="A84" s="246">
        <v>1272</v>
      </c>
      <c r="B84" s="244" t="s">
        <v>335</v>
      </c>
      <c r="C84" s="247">
        <v>0</v>
      </c>
      <c r="D84" s="247">
        <v>0</v>
      </c>
      <c r="E84" s="247">
        <v>0</v>
      </c>
    </row>
    <row r="85" spans="1:8" x14ac:dyDescent="0.2">
      <c r="A85" s="246">
        <v>1273</v>
      </c>
      <c r="B85" s="244" t="s">
        <v>336</v>
      </c>
      <c r="C85" s="247">
        <v>0</v>
      </c>
      <c r="D85" s="247">
        <v>0</v>
      </c>
      <c r="E85" s="247">
        <v>0</v>
      </c>
    </row>
    <row r="86" spans="1:8" x14ac:dyDescent="0.2">
      <c r="A86" s="246">
        <v>1274</v>
      </c>
      <c r="B86" s="244" t="s">
        <v>337</v>
      </c>
      <c r="C86" s="247">
        <v>0</v>
      </c>
      <c r="D86" s="247">
        <v>0</v>
      </c>
      <c r="E86" s="247">
        <v>0</v>
      </c>
    </row>
    <row r="87" spans="1:8" x14ac:dyDescent="0.2">
      <c r="A87" s="246">
        <v>1275</v>
      </c>
      <c r="B87" s="244" t="s">
        <v>338</v>
      </c>
      <c r="C87" s="247">
        <v>0</v>
      </c>
      <c r="D87" s="247">
        <v>0</v>
      </c>
      <c r="E87" s="247">
        <v>0</v>
      </c>
    </row>
    <row r="88" spans="1:8" x14ac:dyDescent="0.2">
      <c r="A88" s="246">
        <v>1279</v>
      </c>
      <c r="B88" s="244" t="s">
        <v>339</v>
      </c>
      <c r="C88" s="247">
        <v>0</v>
      </c>
      <c r="D88" s="247">
        <v>0</v>
      </c>
      <c r="E88" s="247">
        <v>0</v>
      </c>
    </row>
    <row r="89" spans="1:8" x14ac:dyDescent="0.2">
      <c r="B89" s="248" t="s">
        <v>266</v>
      </c>
    </row>
    <row r="90" spans="1:8" x14ac:dyDescent="0.2">
      <c r="A90" s="243" t="s">
        <v>340</v>
      </c>
      <c r="B90" s="243"/>
      <c r="C90" s="243"/>
      <c r="D90" s="243"/>
      <c r="E90" s="243"/>
      <c r="F90" s="243"/>
      <c r="G90" s="243"/>
      <c r="H90" s="243"/>
    </row>
    <row r="91" spans="1:8" x14ac:dyDescent="0.2">
      <c r="A91" s="245" t="s">
        <v>258</v>
      </c>
      <c r="B91" s="245" t="s">
        <v>259</v>
      </c>
      <c r="C91" s="245" t="s">
        <v>260</v>
      </c>
      <c r="D91" s="245" t="s">
        <v>341</v>
      </c>
      <c r="E91" s="245"/>
      <c r="F91" s="245"/>
      <c r="G91" s="245"/>
      <c r="H91" s="245"/>
    </row>
    <row r="92" spans="1:8" x14ac:dyDescent="0.2">
      <c r="A92" s="246">
        <v>1160</v>
      </c>
      <c r="B92" s="244" t="s">
        <v>16</v>
      </c>
      <c r="C92" s="247">
        <f>SUM(C93:C94)</f>
        <v>0</v>
      </c>
    </row>
    <row r="93" spans="1:8" x14ac:dyDescent="0.2">
      <c r="A93" s="246">
        <v>1161</v>
      </c>
      <c r="B93" s="244" t="s">
        <v>342</v>
      </c>
      <c r="C93" s="247">
        <v>0</v>
      </c>
    </row>
    <row r="94" spans="1:8" x14ac:dyDescent="0.2">
      <c r="A94" s="246">
        <v>1162</v>
      </c>
      <c r="B94" s="244" t="s">
        <v>343</v>
      </c>
      <c r="C94" s="247">
        <v>0</v>
      </c>
    </row>
    <row r="95" spans="1:8" x14ac:dyDescent="0.2">
      <c r="B95" s="248" t="s">
        <v>266</v>
      </c>
    </row>
    <row r="96" spans="1:8" x14ac:dyDescent="0.2">
      <c r="A96" s="243" t="s">
        <v>344</v>
      </c>
      <c r="B96" s="243"/>
      <c r="C96" s="243"/>
      <c r="D96" s="243"/>
      <c r="E96" s="243"/>
      <c r="F96" s="243"/>
      <c r="G96" s="243"/>
      <c r="H96" s="243"/>
    </row>
    <row r="97" spans="1:8" x14ac:dyDescent="0.2">
      <c r="A97" s="245" t="s">
        <v>258</v>
      </c>
      <c r="B97" s="245" t="s">
        <v>259</v>
      </c>
      <c r="C97" s="245" t="s">
        <v>260</v>
      </c>
      <c r="D97" s="245" t="s">
        <v>276</v>
      </c>
      <c r="E97" s="245"/>
      <c r="F97" s="245"/>
      <c r="G97" s="245"/>
      <c r="H97" s="245"/>
    </row>
    <row r="98" spans="1:8" x14ac:dyDescent="0.2">
      <c r="A98" s="246">
        <v>1190</v>
      </c>
      <c r="B98" s="244" t="s">
        <v>18</v>
      </c>
      <c r="C98" s="247">
        <f>SUM(C99:C102)</f>
        <v>9634000</v>
      </c>
    </row>
    <row r="99" spans="1:8" x14ac:dyDescent="0.2">
      <c r="A99" s="246">
        <v>1191</v>
      </c>
      <c r="B99" s="244" t="s">
        <v>345</v>
      </c>
      <c r="C99" s="247">
        <v>9634000</v>
      </c>
    </row>
    <row r="100" spans="1:8" x14ac:dyDescent="0.2">
      <c r="A100" s="246">
        <v>1192</v>
      </c>
      <c r="B100" s="244" t="s">
        <v>346</v>
      </c>
      <c r="C100" s="247">
        <v>0</v>
      </c>
    </row>
    <row r="101" spans="1:8" x14ac:dyDescent="0.2">
      <c r="A101" s="246">
        <v>1193</v>
      </c>
      <c r="B101" s="244" t="s">
        <v>347</v>
      </c>
      <c r="C101" s="247">
        <v>0</v>
      </c>
    </row>
    <row r="102" spans="1:8" x14ac:dyDescent="0.2">
      <c r="A102" s="246">
        <v>1194</v>
      </c>
      <c r="B102" s="244" t="s">
        <v>348</v>
      </c>
      <c r="C102" s="247">
        <v>0</v>
      </c>
    </row>
    <row r="103" spans="1:8" x14ac:dyDescent="0.2">
      <c r="A103" s="243" t="s">
        <v>349</v>
      </c>
      <c r="C103" s="249"/>
    </row>
    <row r="104" spans="1:8" x14ac:dyDescent="0.2">
      <c r="A104" s="245" t="s">
        <v>258</v>
      </c>
      <c r="B104" s="245" t="s">
        <v>259</v>
      </c>
      <c r="C104" s="245" t="s">
        <v>260</v>
      </c>
      <c r="D104" s="245" t="s">
        <v>276</v>
      </c>
      <c r="E104" s="245"/>
      <c r="F104" s="245"/>
      <c r="G104" s="245"/>
      <c r="H104" s="245"/>
    </row>
    <row r="105" spans="1:8" x14ac:dyDescent="0.2">
      <c r="A105" s="246">
        <v>1290</v>
      </c>
      <c r="B105" s="244" t="s">
        <v>39</v>
      </c>
      <c r="C105" s="247">
        <f>SUM(C106:C108)</f>
        <v>0</v>
      </c>
    </row>
    <row r="106" spans="1:8" x14ac:dyDescent="0.2">
      <c r="A106" s="246">
        <v>1291</v>
      </c>
      <c r="B106" s="244" t="s">
        <v>350</v>
      </c>
      <c r="C106" s="247">
        <v>0</v>
      </c>
    </row>
    <row r="107" spans="1:8" x14ac:dyDescent="0.2">
      <c r="A107" s="246">
        <v>1292</v>
      </c>
      <c r="B107" s="244" t="s">
        <v>351</v>
      </c>
      <c r="C107" s="247">
        <v>0</v>
      </c>
    </row>
    <row r="108" spans="1:8" x14ac:dyDescent="0.2">
      <c r="A108" s="246">
        <v>1293</v>
      </c>
      <c r="B108" s="244" t="s">
        <v>352</v>
      </c>
      <c r="C108" s="247">
        <v>0</v>
      </c>
    </row>
    <row r="109" spans="1:8" x14ac:dyDescent="0.2">
      <c r="B109" s="248" t="s">
        <v>266</v>
      </c>
    </row>
    <row r="110" spans="1:8" x14ac:dyDescent="0.2">
      <c r="A110" s="243" t="s">
        <v>353</v>
      </c>
      <c r="B110" s="243"/>
      <c r="C110" s="243"/>
      <c r="D110" s="243"/>
      <c r="E110" s="243"/>
      <c r="F110" s="243"/>
      <c r="G110" s="243"/>
      <c r="H110" s="243"/>
    </row>
    <row r="111" spans="1:8" x14ac:dyDescent="0.2">
      <c r="A111" s="245" t="s">
        <v>258</v>
      </c>
      <c r="B111" s="245" t="s">
        <v>259</v>
      </c>
      <c r="C111" s="245" t="s">
        <v>260</v>
      </c>
      <c r="D111" s="245" t="s">
        <v>272</v>
      </c>
      <c r="E111" s="245" t="s">
        <v>273</v>
      </c>
      <c r="F111" s="245" t="s">
        <v>274</v>
      </c>
      <c r="G111" s="245" t="s">
        <v>354</v>
      </c>
      <c r="H111" s="245" t="s">
        <v>355</v>
      </c>
    </row>
    <row r="112" spans="1:8" x14ac:dyDescent="0.2">
      <c r="A112" s="246">
        <v>2110</v>
      </c>
      <c r="B112" s="244" t="s">
        <v>7</v>
      </c>
      <c r="C112" s="247">
        <f>SUM(C113:C121)</f>
        <v>528092114.31000006</v>
      </c>
      <c r="D112" s="247">
        <f>SUM(D113:D121)</f>
        <v>528092114.31000006</v>
      </c>
      <c r="E112" s="247">
        <f>SUM(E113:E121)</f>
        <v>0</v>
      </c>
      <c r="F112" s="247">
        <f>SUM(F113:F121)</f>
        <v>0</v>
      </c>
      <c r="G112" s="247">
        <f>SUM(G113:G121)</f>
        <v>0</v>
      </c>
    </row>
    <row r="113" spans="1:8" x14ac:dyDescent="0.2">
      <c r="A113" s="246">
        <v>2111</v>
      </c>
      <c r="B113" s="244" t="s">
        <v>356</v>
      </c>
      <c r="C113" s="247">
        <v>358381.93</v>
      </c>
      <c r="D113" s="247">
        <f>C113</f>
        <v>358381.93</v>
      </c>
      <c r="E113" s="247">
        <v>0</v>
      </c>
      <c r="F113" s="247">
        <v>0</v>
      </c>
      <c r="G113" s="247">
        <v>0</v>
      </c>
    </row>
    <row r="114" spans="1:8" x14ac:dyDescent="0.2">
      <c r="A114" s="246">
        <v>2112</v>
      </c>
      <c r="B114" s="244" t="s">
        <v>357</v>
      </c>
      <c r="C114" s="247">
        <v>366009</v>
      </c>
      <c r="D114" s="247">
        <f t="shared" ref="D114:D121" si="1">C114</f>
        <v>366009</v>
      </c>
      <c r="E114" s="247">
        <v>0</v>
      </c>
      <c r="F114" s="247">
        <v>0</v>
      </c>
      <c r="G114" s="247">
        <v>0</v>
      </c>
    </row>
    <row r="115" spans="1:8" x14ac:dyDescent="0.2">
      <c r="A115" s="246">
        <v>2113</v>
      </c>
      <c r="B115" s="244" t="s">
        <v>358</v>
      </c>
      <c r="C115" s="247">
        <v>115616.97</v>
      </c>
      <c r="D115" s="247">
        <f t="shared" si="1"/>
        <v>115616.97</v>
      </c>
      <c r="E115" s="247">
        <v>0</v>
      </c>
      <c r="F115" s="247">
        <v>0</v>
      </c>
      <c r="G115" s="247">
        <v>0</v>
      </c>
    </row>
    <row r="116" spans="1:8" x14ac:dyDescent="0.2">
      <c r="A116" s="246">
        <v>2114</v>
      </c>
      <c r="B116" s="244" t="s">
        <v>359</v>
      </c>
      <c r="C116" s="247">
        <v>5125138.58</v>
      </c>
      <c r="D116" s="247">
        <f t="shared" si="1"/>
        <v>5125138.58</v>
      </c>
      <c r="E116" s="247">
        <v>0</v>
      </c>
      <c r="F116" s="247">
        <v>0</v>
      </c>
      <c r="G116" s="247">
        <v>0</v>
      </c>
    </row>
    <row r="117" spans="1:8" x14ac:dyDescent="0.2">
      <c r="A117" s="246">
        <v>2115</v>
      </c>
      <c r="B117" s="244" t="s">
        <v>360</v>
      </c>
      <c r="C117" s="247">
        <v>0</v>
      </c>
      <c r="D117" s="247">
        <f t="shared" si="1"/>
        <v>0</v>
      </c>
      <c r="E117" s="247">
        <v>0</v>
      </c>
      <c r="F117" s="247">
        <v>0</v>
      </c>
      <c r="G117" s="247">
        <v>0</v>
      </c>
    </row>
    <row r="118" spans="1:8" x14ac:dyDescent="0.2">
      <c r="A118" s="246">
        <v>2116</v>
      </c>
      <c r="B118" s="244" t="s">
        <v>361</v>
      </c>
      <c r="C118" s="247">
        <v>0</v>
      </c>
      <c r="D118" s="247">
        <f t="shared" si="1"/>
        <v>0</v>
      </c>
      <c r="E118" s="247">
        <v>0</v>
      </c>
      <c r="F118" s="247">
        <v>0</v>
      </c>
      <c r="G118" s="247">
        <v>0</v>
      </c>
    </row>
    <row r="119" spans="1:8" x14ac:dyDescent="0.2">
      <c r="A119" s="246">
        <v>2117</v>
      </c>
      <c r="B119" s="244" t="s">
        <v>362</v>
      </c>
      <c r="C119" s="247">
        <v>124320526.67</v>
      </c>
      <c r="D119" s="247">
        <f t="shared" si="1"/>
        <v>124320526.67</v>
      </c>
      <c r="E119" s="247">
        <v>0</v>
      </c>
      <c r="F119" s="247">
        <v>0</v>
      </c>
      <c r="G119" s="247">
        <v>0</v>
      </c>
    </row>
    <row r="120" spans="1:8" x14ac:dyDescent="0.2">
      <c r="A120" s="246">
        <v>2118</v>
      </c>
      <c r="B120" s="244" t="s">
        <v>363</v>
      </c>
      <c r="C120" s="247">
        <v>0</v>
      </c>
      <c r="D120" s="247">
        <f t="shared" si="1"/>
        <v>0</v>
      </c>
      <c r="E120" s="247">
        <v>0</v>
      </c>
      <c r="F120" s="247">
        <v>0</v>
      </c>
      <c r="G120" s="247">
        <v>0</v>
      </c>
    </row>
    <row r="121" spans="1:8" x14ac:dyDescent="0.2">
      <c r="A121" s="246">
        <v>2119</v>
      </c>
      <c r="B121" s="244" t="s">
        <v>364</v>
      </c>
      <c r="C121" s="247">
        <v>397806441.16000003</v>
      </c>
      <c r="D121" s="247">
        <f t="shared" si="1"/>
        <v>397806441.16000003</v>
      </c>
      <c r="E121" s="247">
        <v>0</v>
      </c>
      <c r="F121" s="247">
        <v>0</v>
      </c>
      <c r="G121" s="247">
        <v>0</v>
      </c>
    </row>
    <row r="122" spans="1:8" x14ac:dyDescent="0.2">
      <c r="A122" s="246">
        <v>2120</v>
      </c>
      <c r="B122" s="244" t="s">
        <v>9</v>
      </c>
      <c r="C122" s="247">
        <f>SUM(C123:C125)</f>
        <v>0</v>
      </c>
      <c r="D122" s="247">
        <f>SUM(D123:D125)</f>
        <v>0</v>
      </c>
      <c r="E122" s="247">
        <f>SUM(E123:E125)</f>
        <v>0</v>
      </c>
      <c r="F122" s="247">
        <f>SUM(F123:F125)</f>
        <v>0</v>
      </c>
      <c r="G122" s="247">
        <f>SUM(G123:G125)</f>
        <v>0</v>
      </c>
    </row>
    <row r="123" spans="1:8" x14ac:dyDescent="0.2">
      <c r="A123" s="246">
        <v>2121</v>
      </c>
      <c r="B123" s="244" t="s">
        <v>365</v>
      </c>
      <c r="C123" s="247">
        <v>0</v>
      </c>
      <c r="D123" s="247">
        <f>C123</f>
        <v>0</v>
      </c>
      <c r="E123" s="247">
        <v>0</v>
      </c>
      <c r="F123" s="247">
        <v>0</v>
      </c>
      <c r="G123" s="247">
        <v>0</v>
      </c>
    </row>
    <row r="124" spans="1:8" x14ac:dyDescent="0.2">
      <c r="A124" s="246">
        <v>2122</v>
      </c>
      <c r="B124" s="244" t="s">
        <v>366</v>
      </c>
      <c r="C124" s="247">
        <v>0</v>
      </c>
      <c r="D124" s="247">
        <f>C124</f>
        <v>0</v>
      </c>
      <c r="E124" s="247">
        <v>0</v>
      </c>
      <c r="F124" s="247">
        <v>0</v>
      </c>
      <c r="G124" s="247">
        <v>0</v>
      </c>
    </row>
    <row r="125" spans="1:8" x14ac:dyDescent="0.2">
      <c r="A125" s="246">
        <v>2129</v>
      </c>
      <c r="B125" s="244" t="s">
        <v>367</v>
      </c>
      <c r="C125" s="247">
        <v>0</v>
      </c>
      <c r="D125" s="247">
        <f>C125</f>
        <v>0</v>
      </c>
      <c r="E125" s="247">
        <v>0</v>
      </c>
      <c r="F125" s="247">
        <v>0</v>
      </c>
      <c r="G125" s="247">
        <v>0</v>
      </c>
    </row>
    <row r="127" spans="1:8" x14ac:dyDescent="0.2">
      <c r="A127" s="243" t="s">
        <v>368</v>
      </c>
      <c r="B127" s="243"/>
      <c r="C127" s="243"/>
      <c r="D127" s="243"/>
      <c r="E127" s="243"/>
      <c r="F127" s="243"/>
      <c r="G127" s="243"/>
      <c r="H127" s="243"/>
    </row>
    <row r="128" spans="1:8" x14ac:dyDescent="0.2">
      <c r="A128" s="245" t="s">
        <v>258</v>
      </c>
      <c r="B128" s="245" t="s">
        <v>259</v>
      </c>
      <c r="C128" s="245" t="s">
        <v>260</v>
      </c>
      <c r="D128" s="245" t="s">
        <v>369</v>
      </c>
      <c r="E128" s="245" t="s">
        <v>276</v>
      </c>
      <c r="F128" s="245"/>
      <c r="G128" s="245"/>
      <c r="H128" s="245"/>
    </row>
    <row r="129" spans="1:8" x14ac:dyDescent="0.2">
      <c r="A129" s="246">
        <v>2160</v>
      </c>
      <c r="B129" s="244" t="s">
        <v>17</v>
      </c>
      <c r="C129" s="247">
        <f>SUM(C130:C135)</f>
        <v>0</v>
      </c>
    </row>
    <row r="130" spans="1:8" x14ac:dyDescent="0.2">
      <c r="A130" s="246">
        <v>2161</v>
      </c>
      <c r="B130" s="244" t="s">
        <v>370</v>
      </c>
      <c r="C130" s="247">
        <v>0</v>
      </c>
    </row>
    <row r="131" spans="1:8" x14ac:dyDescent="0.2">
      <c r="A131" s="246">
        <v>2162</v>
      </c>
      <c r="B131" s="244" t="s">
        <v>371</v>
      </c>
      <c r="C131" s="247">
        <v>0</v>
      </c>
    </row>
    <row r="132" spans="1:8" x14ac:dyDescent="0.2">
      <c r="A132" s="246">
        <v>2163</v>
      </c>
      <c r="B132" s="244" t="s">
        <v>372</v>
      </c>
      <c r="C132" s="247">
        <v>0</v>
      </c>
    </row>
    <row r="133" spans="1:8" x14ac:dyDescent="0.2">
      <c r="A133" s="246">
        <v>2164</v>
      </c>
      <c r="B133" s="244" t="s">
        <v>373</v>
      </c>
      <c r="C133" s="247">
        <v>0</v>
      </c>
    </row>
    <row r="134" spans="1:8" x14ac:dyDescent="0.2">
      <c r="A134" s="246">
        <v>2165</v>
      </c>
      <c r="B134" s="244" t="s">
        <v>374</v>
      </c>
      <c r="C134" s="247">
        <v>0</v>
      </c>
    </row>
    <row r="135" spans="1:8" x14ac:dyDescent="0.2">
      <c r="A135" s="246">
        <v>2166</v>
      </c>
      <c r="B135" s="244" t="s">
        <v>375</v>
      </c>
      <c r="C135" s="247">
        <v>0</v>
      </c>
    </row>
    <row r="136" spans="1:8" x14ac:dyDescent="0.2">
      <c r="A136" s="246">
        <v>2250</v>
      </c>
      <c r="B136" s="244" t="s">
        <v>35</v>
      </c>
      <c r="C136" s="247">
        <f>SUM(C137:C142)</f>
        <v>0</v>
      </c>
    </row>
    <row r="137" spans="1:8" x14ac:dyDescent="0.2">
      <c r="A137" s="246">
        <v>2251</v>
      </c>
      <c r="B137" s="244" t="s">
        <v>376</v>
      </c>
      <c r="C137" s="247">
        <v>0</v>
      </c>
    </row>
    <row r="138" spans="1:8" x14ac:dyDescent="0.2">
      <c r="A138" s="246">
        <v>2252</v>
      </c>
      <c r="B138" s="244" t="s">
        <v>377</v>
      </c>
      <c r="C138" s="247">
        <v>0</v>
      </c>
    </row>
    <row r="139" spans="1:8" x14ac:dyDescent="0.2">
      <c r="A139" s="246">
        <v>2253</v>
      </c>
      <c r="B139" s="244" t="s">
        <v>378</v>
      </c>
      <c r="C139" s="247">
        <v>0</v>
      </c>
    </row>
    <row r="140" spans="1:8" x14ac:dyDescent="0.2">
      <c r="A140" s="246">
        <v>2254</v>
      </c>
      <c r="B140" s="244" t="s">
        <v>379</v>
      </c>
      <c r="C140" s="247">
        <v>0</v>
      </c>
    </row>
    <row r="141" spans="1:8" x14ac:dyDescent="0.2">
      <c r="A141" s="246">
        <v>2255</v>
      </c>
      <c r="B141" s="244" t="s">
        <v>380</v>
      </c>
      <c r="C141" s="247">
        <v>0</v>
      </c>
    </row>
    <row r="142" spans="1:8" x14ac:dyDescent="0.2">
      <c r="A142" s="246">
        <v>2256</v>
      </c>
      <c r="B142" s="244" t="s">
        <v>381</v>
      </c>
      <c r="C142" s="247">
        <v>0</v>
      </c>
    </row>
    <row r="143" spans="1:8" x14ac:dyDescent="0.2">
      <c r="B143" s="248" t="s">
        <v>266</v>
      </c>
    </row>
    <row r="144" spans="1:8" x14ac:dyDescent="0.2">
      <c r="A144" s="243" t="s">
        <v>382</v>
      </c>
      <c r="B144" s="243"/>
      <c r="C144" s="243"/>
      <c r="D144" s="243"/>
      <c r="E144" s="243"/>
      <c r="F144" s="243"/>
      <c r="G144" s="243"/>
      <c r="H144" s="243"/>
    </row>
    <row r="145" spans="1:8" x14ac:dyDescent="0.2">
      <c r="A145" s="250" t="s">
        <v>258</v>
      </c>
      <c r="B145" s="250" t="s">
        <v>259</v>
      </c>
      <c r="C145" s="250" t="s">
        <v>260</v>
      </c>
      <c r="D145" s="250" t="s">
        <v>369</v>
      </c>
      <c r="E145" s="250" t="s">
        <v>276</v>
      </c>
      <c r="F145" s="250"/>
      <c r="G145" s="250"/>
      <c r="H145" s="250"/>
    </row>
    <row r="146" spans="1:8" x14ac:dyDescent="0.2">
      <c r="A146" s="246">
        <v>2159</v>
      </c>
      <c r="B146" s="244" t="s">
        <v>383</v>
      </c>
      <c r="C146" s="247">
        <v>0</v>
      </c>
    </row>
    <row r="147" spans="1:8" x14ac:dyDescent="0.2">
      <c r="A147" s="246">
        <v>2199</v>
      </c>
      <c r="B147" s="244" t="s">
        <v>384</v>
      </c>
      <c r="C147" s="247">
        <v>255.71</v>
      </c>
      <c r="D147" s="247"/>
      <c r="E147" s="247"/>
      <c r="F147" s="247"/>
      <c r="G147" s="247"/>
    </row>
    <row r="148" spans="1:8" x14ac:dyDescent="0.2">
      <c r="A148" s="246">
        <v>2240</v>
      </c>
      <c r="B148" s="244" t="s">
        <v>33</v>
      </c>
      <c r="C148" s="247">
        <f>SUM(C149:C151)</f>
        <v>0</v>
      </c>
    </row>
    <row r="149" spans="1:8" x14ac:dyDescent="0.2">
      <c r="A149" s="246">
        <v>2241</v>
      </c>
      <c r="B149" s="244" t="s">
        <v>385</v>
      </c>
      <c r="C149" s="247">
        <v>0</v>
      </c>
    </row>
    <row r="150" spans="1:8" x14ac:dyDescent="0.2">
      <c r="A150" s="246">
        <v>2242</v>
      </c>
      <c r="B150" s="244" t="s">
        <v>386</v>
      </c>
      <c r="C150" s="247">
        <v>0</v>
      </c>
    </row>
    <row r="151" spans="1:8" x14ac:dyDescent="0.2">
      <c r="A151" s="246">
        <v>2249</v>
      </c>
      <c r="B151" s="244" t="s">
        <v>387</v>
      </c>
      <c r="C151" s="247">
        <v>0</v>
      </c>
    </row>
    <row r="152" spans="1:8" x14ac:dyDescent="0.2">
      <c r="B152" s="251"/>
      <c r="C152" s="252"/>
    </row>
    <row r="153" spans="1:8" x14ac:dyDescent="0.2">
      <c r="B153" s="244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7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3A28-B891-493B-AAA9-C72EECA92BDA}">
  <sheetPr>
    <tabColor rgb="FFFFC000"/>
    <pageSetUpPr fitToPage="1"/>
  </sheetPr>
  <dimension ref="A1:E218"/>
  <sheetViews>
    <sheetView showGridLines="0" topLeftCell="A196" zoomScaleNormal="100" workbookViewId="0">
      <selection activeCell="D28" sqref="D28"/>
    </sheetView>
  </sheetViews>
  <sheetFormatPr baseColWidth="10" defaultColWidth="10.6640625" defaultRowHeight="11.25" x14ac:dyDescent="0.2"/>
  <cols>
    <col min="1" max="1" width="11.6640625" style="244" customWidth="1"/>
    <col min="2" max="2" width="96.83203125" style="244" customWidth="1"/>
    <col min="3" max="4" width="18.33203125" style="244" customWidth="1"/>
    <col min="5" max="5" width="13.83203125" style="244" bestFit="1" customWidth="1"/>
    <col min="6" max="16384" width="10.6640625" style="244"/>
  </cols>
  <sheetData>
    <row r="1" spans="1:5" s="253" customFormat="1" ht="18.95" customHeight="1" x14ac:dyDescent="0.2">
      <c r="A1" s="373" t="s">
        <v>186</v>
      </c>
      <c r="B1" s="373"/>
      <c r="C1" s="373"/>
      <c r="D1" s="239" t="s">
        <v>252</v>
      </c>
      <c r="E1" s="240">
        <v>2023</v>
      </c>
    </row>
    <row r="2" spans="1:5" s="241" customFormat="1" ht="18.95" customHeight="1" x14ac:dyDescent="0.2">
      <c r="A2" s="373" t="s">
        <v>388</v>
      </c>
      <c r="B2" s="373"/>
      <c r="C2" s="373"/>
      <c r="D2" s="239" t="s">
        <v>254</v>
      </c>
      <c r="E2" s="240" t="s">
        <v>190</v>
      </c>
    </row>
    <row r="3" spans="1:5" s="241" customFormat="1" ht="18.95" customHeight="1" x14ac:dyDescent="0.2">
      <c r="A3" s="373" t="s">
        <v>191</v>
      </c>
      <c r="B3" s="373"/>
      <c r="C3" s="373"/>
      <c r="D3" s="239" t="s">
        <v>255</v>
      </c>
      <c r="E3" s="240">
        <v>1</v>
      </c>
    </row>
    <row r="4" spans="1:5" x14ac:dyDescent="0.2">
      <c r="A4" s="242" t="s">
        <v>256</v>
      </c>
      <c r="B4" s="243"/>
      <c r="C4" s="243"/>
      <c r="D4" s="243"/>
      <c r="E4" s="243"/>
    </row>
    <row r="6" spans="1:5" x14ac:dyDescent="0.2">
      <c r="A6" s="254" t="s">
        <v>389</v>
      </c>
      <c r="B6" s="254"/>
      <c r="C6" s="254"/>
      <c r="D6" s="254"/>
      <c r="E6" s="254"/>
    </row>
    <row r="7" spans="1:5" x14ac:dyDescent="0.2">
      <c r="A7" s="255" t="s">
        <v>258</v>
      </c>
      <c r="B7" s="255" t="s">
        <v>259</v>
      </c>
      <c r="C7" s="255" t="s">
        <v>260</v>
      </c>
      <c r="D7" s="255" t="s">
        <v>390</v>
      </c>
      <c r="E7" s="255"/>
    </row>
    <row r="8" spans="1:5" x14ac:dyDescent="0.2">
      <c r="A8" s="256">
        <v>4100</v>
      </c>
      <c r="B8" s="257" t="s">
        <v>227</v>
      </c>
      <c r="C8" s="247">
        <f>SUM(C9+C19+C25+C28+C34+C37+C46)</f>
        <v>14136311.77</v>
      </c>
      <c r="D8" s="258"/>
      <c r="E8" s="259"/>
    </row>
    <row r="9" spans="1:5" x14ac:dyDescent="0.2">
      <c r="A9" s="256">
        <v>4110</v>
      </c>
      <c r="B9" s="257" t="s">
        <v>64</v>
      </c>
      <c r="C9" s="247">
        <f>SUM(C10:C18)</f>
        <v>0</v>
      </c>
      <c r="D9" s="258"/>
      <c r="E9" s="259"/>
    </row>
    <row r="10" spans="1:5" x14ac:dyDescent="0.2">
      <c r="A10" s="256">
        <v>4111</v>
      </c>
      <c r="B10" s="257" t="s">
        <v>391</v>
      </c>
      <c r="C10" s="247">
        <v>0</v>
      </c>
      <c r="D10" s="258"/>
      <c r="E10" s="259"/>
    </row>
    <row r="11" spans="1:5" x14ac:dyDescent="0.2">
      <c r="A11" s="256">
        <v>4112</v>
      </c>
      <c r="B11" s="257" t="s">
        <v>392</v>
      </c>
      <c r="C11" s="247">
        <v>0</v>
      </c>
      <c r="D11" s="258"/>
      <c r="E11" s="259"/>
    </row>
    <row r="12" spans="1:5" x14ac:dyDescent="0.2">
      <c r="A12" s="256">
        <v>4113</v>
      </c>
      <c r="B12" s="257" t="s">
        <v>393</v>
      </c>
      <c r="C12" s="247">
        <v>0</v>
      </c>
      <c r="D12" s="258"/>
      <c r="E12" s="259"/>
    </row>
    <row r="13" spans="1:5" x14ac:dyDescent="0.2">
      <c r="A13" s="256">
        <v>4114</v>
      </c>
      <c r="B13" s="257" t="s">
        <v>394</v>
      </c>
      <c r="C13" s="247">
        <v>0</v>
      </c>
      <c r="D13" s="258"/>
      <c r="E13" s="259"/>
    </row>
    <row r="14" spans="1:5" x14ac:dyDescent="0.2">
      <c r="A14" s="256">
        <v>4115</v>
      </c>
      <c r="B14" s="257" t="s">
        <v>395</v>
      </c>
      <c r="C14" s="247">
        <v>0</v>
      </c>
      <c r="D14" s="258"/>
      <c r="E14" s="259"/>
    </row>
    <row r="15" spans="1:5" x14ac:dyDescent="0.2">
      <c r="A15" s="256">
        <v>4116</v>
      </c>
      <c r="B15" s="257" t="s">
        <v>396</v>
      </c>
      <c r="C15" s="247">
        <v>0</v>
      </c>
      <c r="D15" s="258"/>
      <c r="E15" s="259"/>
    </row>
    <row r="16" spans="1:5" x14ac:dyDescent="0.2">
      <c r="A16" s="256">
        <v>4117</v>
      </c>
      <c r="B16" s="257" t="s">
        <v>397</v>
      </c>
      <c r="C16" s="247">
        <v>0</v>
      </c>
      <c r="D16" s="258"/>
      <c r="E16" s="259"/>
    </row>
    <row r="17" spans="1:5" ht="22.5" x14ac:dyDescent="0.2">
      <c r="A17" s="256">
        <v>4118</v>
      </c>
      <c r="B17" s="260" t="s">
        <v>398</v>
      </c>
      <c r="C17" s="247">
        <v>0</v>
      </c>
      <c r="D17" s="258"/>
      <c r="E17" s="259"/>
    </row>
    <row r="18" spans="1:5" x14ac:dyDescent="0.2">
      <c r="A18" s="256">
        <v>4119</v>
      </c>
      <c r="B18" s="257" t="s">
        <v>399</v>
      </c>
      <c r="C18" s="247">
        <v>0</v>
      </c>
      <c r="D18" s="258"/>
      <c r="E18" s="259"/>
    </row>
    <row r="19" spans="1:5" x14ac:dyDescent="0.2">
      <c r="A19" s="256">
        <v>4120</v>
      </c>
      <c r="B19" s="257" t="s">
        <v>65</v>
      </c>
      <c r="C19" s="247">
        <f>SUM(C20:C24)</f>
        <v>0</v>
      </c>
      <c r="D19" s="258"/>
      <c r="E19" s="259"/>
    </row>
    <row r="20" spans="1:5" x14ac:dyDescent="0.2">
      <c r="A20" s="256">
        <v>4121</v>
      </c>
      <c r="B20" s="257" t="s">
        <v>400</v>
      </c>
      <c r="C20" s="247">
        <v>0</v>
      </c>
      <c r="D20" s="258"/>
      <c r="E20" s="259"/>
    </row>
    <row r="21" spans="1:5" x14ac:dyDescent="0.2">
      <c r="A21" s="256">
        <v>4122</v>
      </c>
      <c r="B21" s="257" t="s">
        <v>401</v>
      </c>
      <c r="C21" s="247">
        <v>0</v>
      </c>
      <c r="D21" s="258"/>
      <c r="E21" s="259"/>
    </row>
    <row r="22" spans="1:5" x14ac:dyDescent="0.2">
      <c r="A22" s="256">
        <v>4123</v>
      </c>
      <c r="B22" s="257" t="s">
        <v>402</v>
      </c>
      <c r="C22" s="247">
        <v>0</v>
      </c>
      <c r="D22" s="258"/>
      <c r="E22" s="259"/>
    </row>
    <row r="23" spans="1:5" x14ac:dyDescent="0.2">
      <c r="A23" s="256">
        <v>4124</v>
      </c>
      <c r="B23" s="257" t="s">
        <v>403</v>
      </c>
      <c r="C23" s="247">
        <v>0</v>
      </c>
      <c r="D23" s="258"/>
      <c r="E23" s="259"/>
    </row>
    <row r="24" spans="1:5" x14ac:dyDescent="0.2">
      <c r="A24" s="256">
        <v>4129</v>
      </c>
      <c r="B24" s="257" t="s">
        <v>404</v>
      </c>
      <c r="C24" s="247">
        <v>0</v>
      </c>
      <c r="D24" s="258"/>
      <c r="E24" s="259"/>
    </row>
    <row r="25" spans="1:5" x14ac:dyDescent="0.2">
      <c r="A25" s="256">
        <v>4130</v>
      </c>
      <c r="B25" s="257" t="s">
        <v>66</v>
      </c>
      <c r="C25" s="247">
        <f>SUM(C26:C27)</f>
        <v>0</v>
      </c>
      <c r="D25" s="258"/>
      <c r="E25" s="259"/>
    </row>
    <row r="26" spans="1:5" x14ac:dyDescent="0.2">
      <c r="A26" s="256">
        <v>4131</v>
      </c>
      <c r="B26" s="257" t="s">
        <v>405</v>
      </c>
      <c r="C26" s="247">
        <v>0</v>
      </c>
      <c r="D26" s="258"/>
      <c r="E26" s="259"/>
    </row>
    <row r="27" spans="1:5" ht="22.5" x14ac:dyDescent="0.2">
      <c r="A27" s="256">
        <v>4132</v>
      </c>
      <c r="B27" s="260" t="s">
        <v>406</v>
      </c>
      <c r="C27" s="247">
        <v>0</v>
      </c>
      <c r="D27" s="258"/>
      <c r="E27" s="259"/>
    </row>
    <row r="28" spans="1:5" x14ac:dyDescent="0.2">
      <c r="A28" s="256">
        <v>4140</v>
      </c>
      <c r="B28" s="257" t="s">
        <v>67</v>
      </c>
      <c r="C28" s="247">
        <f>SUM(C29:C33)</f>
        <v>0</v>
      </c>
      <c r="D28" s="258"/>
      <c r="E28" s="259"/>
    </row>
    <row r="29" spans="1:5" x14ac:dyDescent="0.2">
      <c r="A29" s="256">
        <v>4141</v>
      </c>
      <c r="B29" s="257" t="s">
        <v>407</v>
      </c>
      <c r="C29" s="247">
        <v>0</v>
      </c>
      <c r="D29" s="258"/>
      <c r="E29" s="259"/>
    </row>
    <row r="30" spans="1:5" x14ac:dyDescent="0.2">
      <c r="A30" s="256">
        <v>4143</v>
      </c>
      <c r="B30" s="257" t="s">
        <v>408</v>
      </c>
      <c r="C30" s="247">
        <v>0</v>
      </c>
      <c r="D30" s="258"/>
      <c r="E30" s="259"/>
    </row>
    <row r="31" spans="1:5" x14ac:dyDescent="0.2">
      <c r="A31" s="256">
        <v>4144</v>
      </c>
      <c r="B31" s="257" t="s">
        <v>409</v>
      </c>
      <c r="C31" s="247">
        <v>0</v>
      </c>
      <c r="D31" s="258"/>
      <c r="E31" s="259"/>
    </row>
    <row r="32" spans="1:5" ht="22.5" x14ac:dyDescent="0.2">
      <c r="A32" s="256">
        <v>4145</v>
      </c>
      <c r="B32" s="260" t="s">
        <v>410</v>
      </c>
      <c r="C32" s="247">
        <v>0</v>
      </c>
      <c r="D32" s="258"/>
      <c r="E32" s="259"/>
    </row>
    <row r="33" spans="1:5" x14ac:dyDescent="0.2">
      <c r="A33" s="256">
        <v>4149</v>
      </c>
      <c r="B33" s="257" t="s">
        <v>411</v>
      </c>
      <c r="C33" s="247">
        <v>0</v>
      </c>
      <c r="D33" s="258"/>
      <c r="E33" s="259"/>
    </row>
    <row r="34" spans="1:5" x14ac:dyDescent="0.2">
      <c r="A34" s="256">
        <v>4150</v>
      </c>
      <c r="B34" s="257" t="s">
        <v>68</v>
      </c>
      <c r="C34" s="247">
        <f>SUM(C35:C36)</f>
        <v>0</v>
      </c>
      <c r="D34" s="258"/>
      <c r="E34" s="259"/>
    </row>
    <row r="35" spans="1:5" x14ac:dyDescent="0.2">
      <c r="A35" s="256">
        <v>4151</v>
      </c>
      <c r="B35" s="257" t="s">
        <v>68</v>
      </c>
      <c r="C35" s="247">
        <v>0</v>
      </c>
      <c r="D35" s="258"/>
      <c r="E35" s="259"/>
    </row>
    <row r="36" spans="1:5" ht="22.5" x14ac:dyDescent="0.2">
      <c r="A36" s="256">
        <v>4154</v>
      </c>
      <c r="B36" s="260" t="s">
        <v>412</v>
      </c>
      <c r="C36" s="247">
        <v>0</v>
      </c>
      <c r="D36" s="258"/>
      <c r="E36" s="259"/>
    </row>
    <row r="37" spans="1:5" x14ac:dyDescent="0.2">
      <c r="A37" s="256">
        <v>4160</v>
      </c>
      <c r="B37" s="257" t="s">
        <v>69</v>
      </c>
      <c r="C37" s="247">
        <f>SUM(C38:C45)</f>
        <v>0</v>
      </c>
      <c r="D37" s="258"/>
      <c r="E37" s="259"/>
    </row>
    <row r="38" spans="1:5" x14ac:dyDescent="0.2">
      <c r="A38" s="256">
        <v>4161</v>
      </c>
      <c r="B38" s="257" t="s">
        <v>413</v>
      </c>
      <c r="C38" s="247">
        <v>0</v>
      </c>
      <c r="D38" s="258"/>
      <c r="E38" s="259"/>
    </row>
    <row r="39" spans="1:5" x14ac:dyDescent="0.2">
      <c r="A39" s="256">
        <v>4162</v>
      </c>
      <c r="B39" s="257" t="s">
        <v>414</v>
      </c>
      <c r="C39" s="247">
        <v>0</v>
      </c>
      <c r="D39" s="258"/>
      <c r="E39" s="259"/>
    </row>
    <row r="40" spans="1:5" x14ac:dyDescent="0.2">
      <c r="A40" s="256">
        <v>4163</v>
      </c>
      <c r="B40" s="257" t="s">
        <v>415</v>
      </c>
      <c r="C40" s="247">
        <v>0</v>
      </c>
      <c r="D40" s="258"/>
      <c r="E40" s="259"/>
    </row>
    <row r="41" spans="1:5" x14ac:dyDescent="0.2">
      <c r="A41" s="256">
        <v>4164</v>
      </c>
      <c r="B41" s="257" t="s">
        <v>416</v>
      </c>
      <c r="C41" s="247">
        <v>0</v>
      </c>
      <c r="D41" s="258"/>
      <c r="E41" s="259"/>
    </row>
    <row r="42" spans="1:5" x14ac:dyDescent="0.2">
      <c r="A42" s="256">
        <v>4165</v>
      </c>
      <c r="B42" s="257" t="s">
        <v>417</v>
      </c>
      <c r="C42" s="247">
        <v>0</v>
      </c>
      <c r="D42" s="258"/>
      <c r="E42" s="259"/>
    </row>
    <row r="43" spans="1:5" ht="22.5" x14ac:dyDescent="0.2">
      <c r="A43" s="256">
        <v>4166</v>
      </c>
      <c r="B43" s="260" t="s">
        <v>418</v>
      </c>
      <c r="C43" s="247">
        <v>0</v>
      </c>
      <c r="D43" s="258"/>
      <c r="E43" s="259"/>
    </row>
    <row r="44" spans="1:5" x14ac:dyDescent="0.2">
      <c r="A44" s="256">
        <v>4168</v>
      </c>
      <c r="B44" s="257" t="s">
        <v>419</v>
      </c>
      <c r="C44" s="247">
        <v>0</v>
      </c>
      <c r="D44" s="258"/>
      <c r="E44" s="259"/>
    </row>
    <row r="45" spans="1:5" x14ac:dyDescent="0.2">
      <c r="A45" s="256">
        <v>4169</v>
      </c>
      <c r="B45" s="257" t="s">
        <v>420</v>
      </c>
      <c r="C45" s="247">
        <v>0</v>
      </c>
      <c r="D45" s="258"/>
      <c r="E45" s="259"/>
    </row>
    <row r="46" spans="1:5" x14ac:dyDescent="0.2">
      <c r="A46" s="256">
        <v>4170</v>
      </c>
      <c r="B46" s="257" t="s">
        <v>70</v>
      </c>
      <c r="C46" s="247">
        <f>SUM(C47:C54)</f>
        <v>14136311.77</v>
      </c>
      <c r="D46" s="258"/>
      <c r="E46" s="259"/>
    </row>
    <row r="47" spans="1:5" x14ac:dyDescent="0.2">
      <c r="A47" s="256">
        <v>4171</v>
      </c>
      <c r="B47" s="261" t="s">
        <v>421</v>
      </c>
      <c r="C47" s="247">
        <v>0</v>
      </c>
      <c r="D47" s="258"/>
      <c r="E47" s="259"/>
    </row>
    <row r="48" spans="1:5" x14ac:dyDescent="0.2">
      <c r="A48" s="256">
        <v>4172</v>
      </c>
      <c r="B48" s="257" t="s">
        <v>422</v>
      </c>
      <c r="C48" s="247">
        <v>0</v>
      </c>
      <c r="D48" s="258"/>
      <c r="E48" s="259"/>
    </row>
    <row r="49" spans="1:5" ht="22.5" x14ac:dyDescent="0.2">
      <c r="A49" s="256">
        <v>4173</v>
      </c>
      <c r="B49" s="260" t="s">
        <v>423</v>
      </c>
      <c r="C49" s="247">
        <v>14136311.77</v>
      </c>
      <c r="D49" s="258"/>
      <c r="E49" s="259"/>
    </row>
    <row r="50" spans="1:5" ht="22.5" x14ac:dyDescent="0.2">
      <c r="A50" s="256">
        <v>4174</v>
      </c>
      <c r="B50" s="260" t="s">
        <v>424</v>
      </c>
      <c r="C50" s="262">
        <v>0</v>
      </c>
      <c r="D50" s="258"/>
      <c r="E50" s="259"/>
    </row>
    <row r="51" spans="1:5" ht="22.5" x14ac:dyDescent="0.2">
      <c r="A51" s="256">
        <v>4175</v>
      </c>
      <c r="B51" s="260" t="s">
        <v>425</v>
      </c>
      <c r="C51" s="262">
        <v>0</v>
      </c>
      <c r="D51" s="258"/>
      <c r="E51" s="259"/>
    </row>
    <row r="52" spans="1:5" ht="22.5" x14ac:dyDescent="0.2">
      <c r="A52" s="256">
        <v>4176</v>
      </c>
      <c r="B52" s="260" t="s">
        <v>426</v>
      </c>
      <c r="C52" s="262">
        <v>0</v>
      </c>
      <c r="D52" s="258"/>
      <c r="E52" s="259"/>
    </row>
    <row r="53" spans="1:5" ht="22.5" x14ac:dyDescent="0.2">
      <c r="A53" s="256">
        <v>4177</v>
      </c>
      <c r="B53" s="260" t="s">
        <v>427</v>
      </c>
      <c r="C53" s="262">
        <v>0</v>
      </c>
      <c r="D53" s="258"/>
      <c r="E53" s="259"/>
    </row>
    <row r="54" spans="1:5" ht="22.5" x14ac:dyDescent="0.2">
      <c r="A54" s="256">
        <v>4178</v>
      </c>
      <c r="B54" s="260" t="s">
        <v>428</v>
      </c>
      <c r="C54" s="262">
        <v>0</v>
      </c>
      <c r="D54" s="258"/>
      <c r="E54" s="259"/>
    </row>
    <row r="55" spans="1:5" x14ac:dyDescent="0.2">
      <c r="A55" s="256"/>
      <c r="B55" s="260"/>
      <c r="C55" s="263"/>
      <c r="D55" s="258"/>
      <c r="E55" s="259"/>
    </row>
    <row r="56" spans="1:5" x14ac:dyDescent="0.2">
      <c r="A56" s="254" t="s">
        <v>429</v>
      </c>
      <c r="B56" s="254"/>
      <c r="C56" s="254"/>
      <c r="D56" s="254"/>
      <c r="E56" s="254"/>
    </row>
    <row r="57" spans="1:5" x14ac:dyDescent="0.2">
      <c r="A57" s="255" t="s">
        <v>258</v>
      </c>
      <c r="B57" s="255" t="s">
        <v>259</v>
      </c>
      <c r="C57" s="255" t="s">
        <v>260</v>
      </c>
      <c r="D57" s="255" t="s">
        <v>390</v>
      </c>
      <c r="E57" s="255"/>
    </row>
    <row r="58" spans="1:5" ht="33.75" x14ac:dyDescent="0.2">
      <c r="A58" s="256">
        <v>4200</v>
      </c>
      <c r="B58" s="260" t="s">
        <v>430</v>
      </c>
      <c r="C58" s="247">
        <f>+C59+C65</f>
        <v>4018825313.9300003</v>
      </c>
      <c r="D58" s="258"/>
      <c r="E58" s="259"/>
    </row>
    <row r="59" spans="1:5" ht="22.5" x14ac:dyDescent="0.2">
      <c r="A59" s="256">
        <v>4210</v>
      </c>
      <c r="B59" s="260" t="s">
        <v>72</v>
      </c>
      <c r="C59" s="247">
        <f>SUM(C60:C64)</f>
        <v>2051215480.8400002</v>
      </c>
      <c r="D59" s="258"/>
      <c r="E59" s="259"/>
    </row>
    <row r="60" spans="1:5" x14ac:dyDescent="0.2">
      <c r="A60" s="256">
        <v>4211</v>
      </c>
      <c r="B60" s="257" t="s">
        <v>97</v>
      </c>
      <c r="C60" s="247">
        <v>0</v>
      </c>
      <c r="D60" s="258"/>
      <c r="E60" s="259"/>
    </row>
    <row r="61" spans="1:5" x14ac:dyDescent="0.2">
      <c r="A61" s="256">
        <v>4212</v>
      </c>
      <c r="B61" s="257" t="s">
        <v>46</v>
      </c>
      <c r="C61" s="247">
        <v>1041485822.21</v>
      </c>
      <c r="D61" s="258"/>
      <c r="E61" s="259"/>
    </row>
    <row r="62" spans="1:5" x14ac:dyDescent="0.2">
      <c r="A62" s="256">
        <v>4213</v>
      </c>
      <c r="B62" s="257" t="s">
        <v>98</v>
      </c>
      <c r="C62" s="247">
        <v>1009729658.63</v>
      </c>
      <c r="D62" s="258"/>
      <c r="E62" s="259"/>
    </row>
    <row r="63" spans="1:5" x14ac:dyDescent="0.2">
      <c r="A63" s="256">
        <v>4214</v>
      </c>
      <c r="B63" s="257" t="s">
        <v>431</v>
      </c>
      <c r="C63" s="247">
        <v>0</v>
      </c>
      <c r="D63" s="258"/>
      <c r="E63" s="259"/>
    </row>
    <row r="64" spans="1:5" x14ac:dyDescent="0.2">
      <c r="A64" s="256">
        <v>4215</v>
      </c>
      <c r="B64" s="257" t="s">
        <v>432</v>
      </c>
      <c r="C64" s="247">
        <v>0</v>
      </c>
      <c r="D64" s="258"/>
      <c r="E64" s="259"/>
    </row>
    <row r="65" spans="1:5" x14ac:dyDescent="0.2">
      <c r="A65" s="256">
        <v>4220</v>
      </c>
      <c r="B65" s="257" t="s">
        <v>433</v>
      </c>
      <c r="C65" s="247">
        <f>SUM(C66:C69)</f>
        <v>1967609833.0899999</v>
      </c>
      <c r="D65" s="258"/>
      <c r="E65" s="259"/>
    </row>
    <row r="66" spans="1:5" x14ac:dyDescent="0.2">
      <c r="A66" s="256">
        <v>4221</v>
      </c>
      <c r="B66" s="257" t="s">
        <v>434</v>
      </c>
      <c r="C66" s="247">
        <v>1967609833.0899999</v>
      </c>
      <c r="D66" s="258"/>
      <c r="E66" s="259"/>
    </row>
    <row r="67" spans="1:5" x14ac:dyDescent="0.2">
      <c r="A67" s="256">
        <v>4223</v>
      </c>
      <c r="B67" s="257" t="s">
        <v>89</v>
      </c>
      <c r="C67" s="247">
        <v>0</v>
      </c>
      <c r="D67" s="258"/>
      <c r="E67" s="259"/>
    </row>
    <row r="68" spans="1:5" x14ac:dyDescent="0.2">
      <c r="A68" s="256">
        <v>4225</v>
      </c>
      <c r="B68" s="257" t="s">
        <v>91</v>
      </c>
      <c r="C68" s="247">
        <v>0</v>
      </c>
      <c r="D68" s="258"/>
      <c r="E68" s="259"/>
    </row>
    <row r="69" spans="1:5" x14ac:dyDescent="0.2">
      <c r="A69" s="256">
        <v>4227</v>
      </c>
      <c r="B69" s="257" t="s">
        <v>435</v>
      </c>
      <c r="C69" s="247">
        <v>0</v>
      </c>
      <c r="D69" s="258"/>
      <c r="E69" s="259"/>
    </row>
    <row r="70" spans="1:5" x14ac:dyDescent="0.2">
      <c r="A70" s="259"/>
      <c r="B70" s="259"/>
      <c r="C70" s="259"/>
      <c r="D70" s="259"/>
      <c r="E70" s="259"/>
    </row>
    <row r="71" spans="1:5" x14ac:dyDescent="0.2">
      <c r="A71" s="254" t="s">
        <v>436</v>
      </c>
      <c r="B71" s="254"/>
      <c r="C71" s="254"/>
      <c r="D71" s="254"/>
      <c r="E71" s="254"/>
    </row>
    <row r="72" spans="1:5" x14ac:dyDescent="0.2">
      <c r="A72" s="255" t="s">
        <v>258</v>
      </c>
      <c r="B72" s="255" t="s">
        <v>259</v>
      </c>
      <c r="C72" s="255" t="s">
        <v>260</v>
      </c>
      <c r="D72" s="255" t="s">
        <v>369</v>
      </c>
      <c r="E72" s="255" t="s">
        <v>276</v>
      </c>
    </row>
    <row r="73" spans="1:5" x14ac:dyDescent="0.2">
      <c r="A73" s="264">
        <v>4300</v>
      </c>
      <c r="B73" s="257" t="s">
        <v>231</v>
      </c>
      <c r="C73" s="262">
        <f>C74+C77+C83+C85+C87</f>
        <v>0</v>
      </c>
      <c r="D73" s="265"/>
      <c r="E73" s="265"/>
    </row>
    <row r="74" spans="1:5" x14ac:dyDescent="0.2">
      <c r="A74" s="264">
        <v>4310</v>
      </c>
      <c r="B74" s="257" t="s">
        <v>75</v>
      </c>
      <c r="C74" s="262">
        <f>SUM(C75:C76)</f>
        <v>0</v>
      </c>
      <c r="D74" s="265"/>
      <c r="E74" s="265"/>
    </row>
    <row r="75" spans="1:5" x14ac:dyDescent="0.2">
      <c r="A75" s="264">
        <v>4311</v>
      </c>
      <c r="B75" s="257" t="s">
        <v>437</v>
      </c>
      <c r="C75" s="262">
        <v>0</v>
      </c>
      <c r="D75" s="265"/>
      <c r="E75" s="265"/>
    </row>
    <row r="76" spans="1:5" x14ac:dyDescent="0.2">
      <c r="A76" s="264">
        <v>4319</v>
      </c>
      <c r="B76" s="257" t="s">
        <v>438</v>
      </c>
      <c r="C76" s="262">
        <v>0</v>
      </c>
      <c r="D76" s="265"/>
      <c r="E76" s="265"/>
    </row>
    <row r="77" spans="1:5" x14ac:dyDescent="0.2">
      <c r="A77" s="264">
        <v>4320</v>
      </c>
      <c r="B77" s="257" t="s">
        <v>76</v>
      </c>
      <c r="C77" s="262">
        <f>SUM(C78:C82)</f>
        <v>0</v>
      </c>
      <c r="D77" s="265"/>
      <c r="E77" s="265"/>
    </row>
    <row r="78" spans="1:5" x14ac:dyDescent="0.2">
      <c r="A78" s="264">
        <v>4321</v>
      </c>
      <c r="B78" s="257" t="s">
        <v>439</v>
      </c>
      <c r="C78" s="262">
        <v>0</v>
      </c>
      <c r="D78" s="265"/>
      <c r="E78" s="265"/>
    </row>
    <row r="79" spans="1:5" x14ac:dyDescent="0.2">
      <c r="A79" s="264">
        <v>4322</v>
      </c>
      <c r="B79" s="257" t="s">
        <v>440</v>
      </c>
      <c r="C79" s="262">
        <v>0</v>
      </c>
      <c r="D79" s="265"/>
      <c r="E79" s="265"/>
    </row>
    <row r="80" spans="1:5" x14ac:dyDescent="0.2">
      <c r="A80" s="264">
        <v>4323</v>
      </c>
      <c r="B80" s="257" t="s">
        <v>441</v>
      </c>
      <c r="C80" s="262">
        <v>0</v>
      </c>
      <c r="D80" s="265"/>
      <c r="E80" s="265"/>
    </row>
    <row r="81" spans="1:5" x14ac:dyDescent="0.2">
      <c r="A81" s="264">
        <v>4324</v>
      </c>
      <c r="B81" s="257" t="s">
        <v>442</v>
      </c>
      <c r="C81" s="262">
        <v>0</v>
      </c>
      <c r="D81" s="265"/>
      <c r="E81" s="265"/>
    </row>
    <row r="82" spans="1:5" x14ac:dyDescent="0.2">
      <c r="A82" s="264">
        <v>4325</v>
      </c>
      <c r="B82" s="257" t="s">
        <v>443</v>
      </c>
      <c r="C82" s="262">
        <v>0</v>
      </c>
      <c r="D82" s="265"/>
      <c r="E82" s="265"/>
    </row>
    <row r="83" spans="1:5" x14ac:dyDescent="0.2">
      <c r="A83" s="264">
        <v>4330</v>
      </c>
      <c r="B83" s="257" t="s">
        <v>77</v>
      </c>
      <c r="C83" s="262">
        <f>SUM(C84)</f>
        <v>0</v>
      </c>
      <c r="D83" s="265"/>
      <c r="E83" s="265"/>
    </row>
    <row r="84" spans="1:5" x14ac:dyDescent="0.2">
      <c r="A84" s="264">
        <v>4331</v>
      </c>
      <c r="B84" s="257" t="s">
        <v>77</v>
      </c>
      <c r="C84" s="262">
        <v>0</v>
      </c>
      <c r="D84" s="265"/>
      <c r="E84" s="265"/>
    </row>
    <row r="85" spans="1:5" x14ac:dyDescent="0.2">
      <c r="A85" s="264">
        <v>4340</v>
      </c>
      <c r="B85" s="257" t="s">
        <v>78</v>
      </c>
      <c r="C85" s="262">
        <f>SUM(C86)</f>
        <v>0</v>
      </c>
      <c r="D85" s="265"/>
      <c r="E85" s="265"/>
    </row>
    <row r="86" spans="1:5" x14ac:dyDescent="0.2">
      <c r="A86" s="264">
        <v>4341</v>
      </c>
      <c r="B86" s="257" t="s">
        <v>78</v>
      </c>
      <c r="C86" s="262">
        <v>0</v>
      </c>
      <c r="D86" s="265"/>
      <c r="E86" s="265"/>
    </row>
    <row r="87" spans="1:5" x14ac:dyDescent="0.2">
      <c r="A87" s="264">
        <v>4390</v>
      </c>
      <c r="B87" s="257" t="s">
        <v>79</v>
      </c>
      <c r="C87" s="262">
        <f>SUM(C88:C94)</f>
        <v>0</v>
      </c>
      <c r="D87" s="265"/>
      <c r="E87" s="265"/>
    </row>
    <row r="88" spans="1:5" x14ac:dyDescent="0.2">
      <c r="A88" s="264">
        <v>4392</v>
      </c>
      <c r="B88" s="257" t="s">
        <v>444</v>
      </c>
      <c r="C88" s="262">
        <v>0</v>
      </c>
      <c r="D88" s="265"/>
      <c r="E88" s="265"/>
    </row>
    <row r="89" spans="1:5" x14ac:dyDescent="0.2">
      <c r="A89" s="264">
        <v>4393</v>
      </c>
      <c r="B89" s="257" t="s">
        <v>445</v>
      </c>
      <c r="C89" s="262">
        <v>0</v>
      </c>
      <c r="D89" s="265"/>
      <c r="E89" s="265"/>
    </row>
    <row r="90" spans="1:5" x14ac:dyDescent="0.2">
      <c r="A90" s="264">
        <v>4394</v>
      </c>
      <c r="B90" s="257" t="s">
        <v>446</v>
      </c>
      <c r="C90" s="262">
        <v>0</v>
      </c>
      <c r="D90" s="265"/>
      <c r="E90" s="265"/>
    </row>
    <row r="91" spans="1:5" x14ac:dyDescent="0.2">
      <c r="A91" s="264">
        <v>4395</v>
      </c>
      <c r="B91" s="257" t="s">
        <v>56</v>
      </c>
      <c r="C91" s="262">
        <v>0</v>
      </c>
      <c r="D91" s="265"/>
      <c r="E91" s="265"/>
    </row>
    <row r="92" spans="1:5" x14ac:dyDescent="0.2">
      <c r="A92" s="264">
        <v>4396</v>
      </c>
      <c r="B92" s="257" t="s">
        <v>447</v>
      </c>
      <c r="C92" s="262">
        <v>0</v>
      </c>
      <c r="D92" s="265"/>
      <c r="E92" s="265"/>
    </row>
    <row r="93" spans="1:5" x14ac:dyDescent="0.2">
      <c r="A93" s="264">
        <v>4397</v>
      </c>
      <c r="B93" s="257" t="s">
        <v>448</v>
      </c>
      <c r="C93" s="262">
        <v>0</v>
      </c>
      <c r="D93" s="265"/>
      <c r="E93" s="265"/>
    </row>
    <row r="94" spans="1:5" x14ac:dyDescent="0.2">
      <c r="A94" s="264">
        <v>4399</v>
      </c>
      <c r="B94" s="257" t="s">
        <v>79</v>
      </c>
      <c r="C94" s="262">
        <v>0</v>
      </c>
      <c r="D94" s="265"/>
      <c r="E94" s="265"/>
    </row>
    <row r="95" spans="1:5" x14ac:dyDescent="0.2">
      <c r="A95" s="259"/>
      <c r="B95" s="251" t="s">
        <v>266</v>
      </c>
      <c r="C95" s="259"/>
      <c r="D95" s="259"/>
      <c r="E95" s="259"/>
    </row>
    <row r="96" spans="1:5" x14ac:dyDescent="0.2">
      <c r="A96" s="254" t="s">
        <v>449</v>
      </c>
      <c r="B96" s="254"/>
      <c r="C96" s="254"/>
      <c r="D96" s="254"/>
      <c r="E96" s="254"/>
    </row>
    <row r="97" spans="1:5" x14ac:dyDescent="0.2">
      <c r="A97" s="255" t="s">
        <v>258</v>
      </c>
      <c r="B97" s="255" t="s">
        <v>259</v>
      </c>
      <c r="C97" s="255" t="s">
        <v>260</v>
      </c>
      <c r="D97" s="255" t="s">
        <v>450</v>
      </c>
      <c r="E97" s="255" t="s">
        <v>276</v>
      </c>
    </row>
    <row r="98" spans="1:5" x14ac:dyDescent="0.2">
      <c r="A98" s="264">
        <v>5000</v>
      </c>
      <c r="B98" s="257" t="s">
        <v>233</v>
      </c>
      <c r="C98" s="247">
        <f>C99+C127+C160+C170+C185+C214</f>
        <v>3131870983.0999999</v>
      </c>
      <c r="D98" s="266">
        <v>1</v>
      </c>
      <c r="E98" s="265"/>
    </row>
    <row r="99" spans="1:5" x14ac:dyDescent="0.2">
      <c r="A99" s="264">
        <v>5100</v>
      </c>
      <c r="B99" s="257" t="s">
        <v>451</v>
      </c>
      <c r="C99" s="247">
        <f>C100+C107+C117</f>
        <v>2810499295.5799999</v>
      </c>
      <c r="D99" s="266">
        <f t="shared" ref="D99:D162" si="0">C99/$C$98</f>
        <v>0.89738667740332689</v>
      </c>
      <c r="E99" s="265"/>
    </row>
    <row r="100" spans="1:5" x14ac:dyDescent="0.2">
      <c r="A100" s="264">
        <v>5110</v>
      </c>
      <c r="B100" s="257" t="s">
        <v>83</v>
      </c>
      <c r="C100" s="247">
        <f>SUM(C101:C106)</f>
        <v>1991649327.8900001</v>
      </c>
      <c r="D100" s="266">
        <f t="shared" si="0"/>
        <v>0.63592955732761969</v>
      </c>
      <c r="E100" s="265"/>
    </row>
    <row r="101" spans="1:5" x14ac:dyDescent="0.2">
      <c r="A101" s="264">
        <v>5111</v>
      </c>
      <c r="B101" s="257" t="s">
        <v>452</v>
      </c>
      <c r="C101" s="247">
        <v>528813337.26999998</v>
      </c>
      <c r="D101" s="266">
        <f t="shared" si="0"/>
        <v>0.16884901712859451</v>
      </c>
      <c r="E101" s="265"/>
    </row>
    <row r="102" spans="1:5" x14ac:dyDescent="0.2">
      <c r="A102" s="264">
        <v>5112</v>
      </c>
      <c r="B102" s="257" t="s">
        <v>453</v>
      </c>
      <c r="C102" s="247">
        <v>559807363.85000002</v>
      </c>
      <c r="D102" s="266">
        <f t="shared" si="0"/>
        <v>0.17874534643055107</v>
      </c>
      <c r="E102" s="265"/>
    </row>
    <row r="103" spans="1:5" x14ac:dyDescent="0.2">
      <c r="A103" s="264">
        <v>5113</v>
      </c>
      <c r="B103" s="257" t="s">
        <v>454</v>
      </c>
      <c r="C103" s="247">
        <v>328871016.74000001</v>
      </c>
      <c r="D103" s="266">
        <f t="shared" si="0"/>
        <v>0.10500784307994568</v>
      </c>
      <c r="E103" s="265"/>
    </row>
    <row r="104" spans="1:5" x14ac:dyDescent="0.2">
      <c r="A104" s="264">
        <v>5114</v>
      </c>
      <c r="B104" s="257" t="s">
        <v>455</v>
      </c>
      <c r="C104" s="247">
        <v>141870368.88999999</v>
      </c>
      <c r="D104" s="266">
        <f t="shared" si="0"/>
        <v>4.5298918651359432E-2</v>
      </c>
      <c r="E104" s="265"/>
    </row>
    <row r="105" spans="1:5" x14ac:dyDescent="0.2">
      <c r="A105" s="264">
        <v>5115</v>
      </c>
      <c r="B105" s="257" t="s">
        <v>456</v>
      </c>
      <c r="C105" s="247">
        <v>425661158.63</v>
      </c>
      <c r="D105" s="266">
        <f t="shared" si="0"/>
        <v>0.13591273744254642</v>
      </c>
      <c r="E105" s="265"/>
    </row>
    <row r="106" spans="1:5" x14ac:dyDescent="0.2">
      <c r="A106" s="264">
        <v>5116</v>
      </c>
      <c r="B106" s="257" t="s">
        <v>457</v>
      </c>
      <c r="C106" s="247">
        <v>6626082.5099999998</v>
      </c>
      <c r="D106" s="266">
        <f t="shared" si="0"/>
        <v>2.1156945946225877E-3</v>
      </c>
      <c r="E106" s="265"/>
    </row>
    <row r="107" spans="1:5" x14ac:dyDescent="0.2">
      <c r="A107" s="264">
        <v>5120</v>
      </c>
      <c r="B107" s="257" t="s">
        <v>84</v>
      </c>
      <c r="C107" s="247">
        <f>SUM(C108:C116)</f>
        <v>282461437.56999993</v>
      </c>
      <c r="D107" s="266">
        <f t="shared" si="0"/>
        <v>9.0189359361927776E-2</v>
      </c>
      <c r="E107" s="265"/>
    </row>
    <row r="108" spans="1:5" x14ac:dyDescent="0.2">
      <c r="A108" s="264">
        <v>5121</v>
      </c>
      <c r="B108" s="257" t="s">
        <v>458</v>
      </c>
      <c r="C108" s="247">
        <v>14857678.1</v>
      </c>
      <c r="D108" s="266">
        <f t="shared" si="0"/>
        <v>4.7440262322982155E-3</v>
      </c>
      <c r="E108" s="265"/>
    </row>
    <row r="109" spans="1:5" x14ac:dyDescent="0.2">
      <c r="A109" s="264">
        <v>5122</v>
      </c>
      <c r="B109" s="257" t="s">
        <v>459</v>
      </c>
      <c r="C109" s="247">
        <v>20405745.48</v>
      </c>
      <c r="D109" s="266">
        <f t="shared" si="0"/>
        <v>6.5155128005311095E-3</v>
      </c>
      <c r="E109" s="265"/>
    </row>
    <row r="110" spans="1:5" x14ac:dyDescent="0.2">
      <c r="A110" s="264">
        <v>5123</v>
      </c>
      <c r="B110" s="257" t="s">
        <v>460</v>
      </c>
      <c r="C110" s="247">
        <v>0</v>
      </c>
      <c r="D110" s="266">
        <f t="shared" si="0"/>
        <v>0</v>
      </c>
      <c r="E110" s="265"/>
    </row>
    <row r="111" spans="1:5" x14ac:dyDescent="0.2">
      <c r="A111" s="264">
        <v>5124</v>
      </c>
      <c r="B111" s="257" t="s">
        <v>461</v>
      </c>
      <c r="C111" s="247">
        <v>381568.64</v>
      </c>
      <c r="D111" s="266">
        <f t="shared" si="0"/>
        <v>1.218340864163933E-4</v>
      </c>
      <c r="E111" s="265"/>
    </row>
    <row r="112" spans="1:5" x14ac:dyDescent="0.2">
      <c r="A112" s="264">
        <v>5125</v>
      </c>
      <c r="B112" s="257" t="s">
        <v>462</v>
      </c>
      <c r="C112" s="247">
        <v>236487224.81</v>
      </c>
      <c r="D112" s="266">
        <f t="shared" si="0"/>
        <v>7.550988724826696E-2</v>
      </c>
      <c r="E112" s="265"/>
    </row>
    <row r="113" spans="1:5" x14ac:dyDescent="0.2">
      <c r="A113" s="264">
        <v>5126</v>
      </c>
      <c r="B113" s="257" t="s">
        <v>463</v>
      </c>
      <c r="C113" s="247">
        <v>9403424.1899999995</v>
      </c>
      <c r="D113" s="266">
        <f t="shared" si="0"/>
        <v>3.0024941131809547E-3</v>
      </c>
      <c r="E113" s="265"/>
    </row>
    <row r="114" spans="1:5" x14ac:dyDescent="0.2">
      <c r="A114" s="264">
        <v>5127</v>
      </c>
      <c r="B114" s="257" t="s">
        <v>464</v>
      </c>
      <c r="C114" s="247">
        <v>224078.4</v>
      </c>
      <c r="D114" s="266">
        <f t="shared" si="0"/>
        <v>7.1547774863382752E-5</v>
      </c>
      <c r="E114" s="265"/>
    </row>
    <row r="115" spans="1:5" x14ac:dyDescent="0.2">
      <c r="A115" s="264">
        <v>5128</v>
      </c>
      <c r="B115" s="257" t="s">
        <v>465</v>
      </c>
      <c r="C115" s="247">
        <v>0</v>
      </c>
      <c r="D115" s="266">
        <f t="shared" si="0"/>
        <v>0</v>
      </c>
      <c r="E115" s="265"/>
    </row>
    <row r="116" spans="1:5" x14ac:dyDescent="0.2">
      <c r="A116" s="264">
        <v>5129</v>
      </c>
      <c r="B116" s="257" t="s">
        <v>466</v>
      </c>
      <c r="C116" s="247">
        <v>701717.95</v>
      </c>
      <c r="D116" s="266">
        <f t="shared" si="0"/>
        <v>2.2405710637078127E-4</v>
      </c>
      <c r="E116" s="265"/>
    </row>
    <row r="117" spans="1:5" x14ac:dyDescent="0.2">
      <c r="A117" s="264">
        <v>5130</v>
      </c>
      <c r="B117" s="257" t="s">
        <v>85</v>
      </c>
      <c r="C117" s="247">
        <f>SUM(C118:C126)</f>
        <v>536388530.12</v>
      </c>
      <c r="D117" s="266">
        <f t="shared" si="0"/>
        <v>0.17126776071377944</v>
      </c>
      <c r="E117" s="265"/>
    </row>
    <row r="118" spans="1:5" x14ac:dyDescent="0.2">
      <c r="A118" s="264">
        <v>5131</v>
      </c>
      <c r="B118" s="257" t="s">
        <v>467</v>
      </c>
      <c r="C118" s="247">
        <v>27749641.440000001</v>
      </c>
      <c r="D118" s="266">
        <f t="shared" si="0"/>
        <v>8.8604037617580119E-3</v>
      </c>
      <c r="E118" s="265"/>
    </row>
    <row r="119" spans="1:5" x14ac:dyDescent="0.2">
      <c r="A119" s="264">
        <v>5132</v>
      </c>
      <c r="B119" s="257" t="s">
        <v>468</v>
      </c>
      <c r="C119" s="247">
        <v>4635685.6100000003</v>
      </c>
      <c r="D119" s="266">
        <f t="shared" si="0"/>
        <v>1.4801649349589392E-3</v>
      </c>
      <c r="E119" s="265"/>
    </row>
    <row r="120" spans="1:5" x14ac:dyDescent="0.2">
      <c r="A120" s="264">
        <v>5133</v>
      </c>
      <c r="B120" s="257" t="s">
        <v>469</v>
      </c>
      <c r="C120" s="247">
        <v>195554293</v>
      </c>
      <c r="D120" s="266">
        <f t="shared" si="0"/>
        <v>6.2440085832155108E-2</v>
      </c>
      <c r="E120" s="265"/>
    </row>
    <row r="121" spans="1:5" x14ac:dyDescent="0.2">
      <c r="A121" s="264">
        <v>5134</v>
      </c>
      <c r="B121" s="257" t="s">
        <v>470</v>
      </c>
      <c r="C121" s="247">
        <v>77517926.290000007</v>
      </c>
      <c r="D121" s="266">
        <f t="shared" si="0"/>
        <v>2.4751315334602619E-2</v>
      </c>
      <c r="E121" s="265"/>
    </row>
    <row r="122" spans="1:5" x14ac:dyDescent="0.2">
      <c r="A122" s="264">
        <v>5135</v>
      </c>
      <c r="B122" s="257" t="s">
        <v>471</v>
      </c>
      <c r="C122" s="247">
        <v>148044635.03</v>
      </c>
      <c r="D122" s="266">
        <f t="shared" si="0"/>
        <v>4.7270349203038346E-2</v>
      </c>
      <c r="E122" s="265"/>
    </row>
    <row r="123" spans="1:5" x14ac:dyDescent="0.2">
      <c r="A123" s="264">
        <v>5136</v>
      </c>
      <c r="B123" s="257" t="s">
        <v>472</v>
      </c>
      <c r="C123" s="247">
        <v>0</v>
      </c>
      <c r="D123" s="266">
        <f t="shared" si="0"/>
        <v>0</v>
      </c>
      <c r="E123" s="265"/>
    </row>
    <row r="124" spans="1:5" x14ac:dyDescent="0.2">
      <c r="A124" s="264">
        <v>5137</v>
      </c>
      <c r="B124" s="257" t="s">
        <v>473</v>
      </c>
      <c r="C124" s="247">
        <v>441440.22</v>
      </c>
      <c r="D124" s="266">
        <f t="shared" si="0"/>
        <v>1.4095095946865986E-4</v>
      </c>
      <c r="E124" s="265"/>
    </row>
    <row r="125" spans="1:5" x14ac:dyDescent="0.2">
      <c r="A125" s="264">
        <v>5138</v>
      </c>
      <c r="B125" s="257" t="s">
        <v>474</v>
      </c>
      <c r="C125" s="247">
        <v>14635710.25</v>
      </c>
      <c r="D125" s="266">
        <f t="shared" si="0"/>
        <v>4.6731523517336048E-3</v>
      </c>
      <c r="E125" s="265"/>
    </row>
    <row r="126" spans="1:5" x14ac:dyDescent="0.2">
      <c r="A126" s="264">
        <v>5139</v>
      </c>
      <c r="B126" s="257" t="s">
        <v>475</v>
      </c>
      <c r="C126" s="247">
        <v>67809198.280000001</v>
      </c>
      <c r="D126" s="266">
        <f t="shared" si="0"/>
        <v>2.1651338336064169E-2</v>
      </c>
      <c r="E126" s="265"/>
    </row>
    <row r="127" spans="1:5" x14ac:dyDescent="0.2">
      <c r="A127" s="264">
        <v>5200</v>
      </c>
      <c r="B127" s="257" t="s">
        <v>476</v>
      </c>
      <c r="C127" s="247">
        <f>C128+C131+C134+C137+C142+C146+C149+C151+C157</f>
        <v>0</v>
      </c>
      <c r="D127" s="266">
        <f t="shared" si="0"/>
        <v>0</v>
      </c>
      <c r="E127" s="265"/>
    </row>
    <row r="128" spans="1:5" x14ac:dyDescent="0.2">
      <c r="A128" s="264">
        <v>5210</v>
      </c>
      <c r="B128" s="257" t="s">
        <v>87</v>
      </c>
      <c r="C128" s="247">
        <f>SUM(C129:C130)</f>
        <v>0</v>
      </c>
      <c r="D128" s="266">
        <f t="shared" si="0"/>
        <v>0</v>
      </c>
      <c r="E128" s="265"/>
    </row>
    <row r="129" spans="1:5" x14ac:dyDescent="0.2">
      <c r="A129" s="264">
        <v>5211</v>
      </c>
      <c r="B129" s="257" t="s">
        <v>477</v>
      </c>
      <c r="C129" s="247">
        <v>0</v>
      </c>
      <c r="D129" s="266">
        <f t="shared" si="0"/>
        <v>0</v>
      </c>
      <c r="E129" s="265"/>
    </row>
    <row r="130" spans="1:5" x14ac:dyDescent="0.2">
      <c r="A130" s="264">
        <v>5212</v>
      </c>
      <c r="B130" s="257" t="s">
        <v>478</v>
      </c>
      <c r="C130" s="247">
        <v>0</v>
      </c>
      <c r="D130" s="266">
        <f t="shared" si="0"/>
        <v>0</v>
      </c>
      <c r="E130" s="265"/>
    </row>
    <row r="131" spans="1:5" x14ac:dyDescent="0.2">
      <c r="A131" s="264">
        <v>5220</v>
      </c>
      <c r="B131" s="257" t="s">
        <v>88</v>
      </c>
      <c r="C131" s="247">
        <f>SUM(C132:C133)</f>
        <v>0</v>
      </c>
      <c r="D131" s="266">
        <f t="shared" si="0"/>
        <v>0</v>
      </c>
      <c r="E131" s="265"/>
    </row>
    <row r="132" spans="1:5" x14ac:dyDescent="0.2">
      <c r="A132" s="264">
        <v>5221</v>
      </c>
      <c r="B132" s="257" t="s">
        <v>479</v>
      </c>
      <c r="C132" s="247">
        <v>0</v>
      </c>
      <c r="D132" s="266">
        <f t="shared" si="0"/>
        <v>0</v>
      </c>
      <c r="E132" s="265"/>
    </row>
    <row r="133" spans="1:5" x14ac:dyDescent="0.2">
      <c r="A133" s="264">
        <v>5222</v>
      </c>
      <c r="B133" s="257" t="s">
        <v>480</v>
      </c>
      <c r="C133" s="247">
        <v>0</v>
      </c>
      <c r="D133" s="266">
        <f t="shared" si="0"/>
        <v>0</v>
      </c>
      <c r="E133" s="265"/>
    </row>
    <row r="134" spans="1:5" x14ac:dyDescent="0.2">
      <c r="A134" s="264">
        <v>5230</v>
      </c>
      <c r="B134" s="257" t="s">
        <v>89</v>
      </c>
      <c r="C134" s="247">
        <f>SUM(C135:C136)</f>
        <v>0</v>
      </c>
      <c r="D134" s="266">
        <f t="shared" si="0"/>
        <v>0</v>
      </c>
      <c r="E134" s="265"/>
    </row>
    <row r="135" spans="1:5" x14ac:dyDescent="0.2">
      <c r="A135" s="264">
        <v>5231</v>
      </c>
      <c r="B135" s="257" t="s">
        <v>481</v>
      </c>
      <c r="C135" s="247">
        <v>0</v>
      </c>
      <c r="D135" s="266">
        <f t="shared" si="0"/>
        <v>0</v>
      </c>
      <c r="E135" s="265"/>
    </row>
    <row r="136" spans="1:5" x14ac:dyDescent="0.2">
      <c r="A136" s="264">
        <v>5232</v>
      </c>
      <c r="B136" s="257" t="s">
        <v>482</v>
      </c>
      <c r="C136" s="247">
        <v>0</v>
      </c>
      <c r="D136" s="266">
        <f t="shared" si="0"/>
        <v>0</v>
      </c>
      <c r="E136" s="265"/>
    </row>
    <row r="137" spans="1:5" x14ac:dyDescent="0.2">
      <c r="A137" s="264">
        <v>5240</v>
      </c>
      <c r="B137" s="257" t="s">
        <v>90</v>
      </c>
      <c r="C137" s="247">
        <f>SUM(C138:C141)</f>
        <v>0</v>
      </c>
      <c r="D137" s="266">
        <f t="shared" si="0"/>
        <v>0</v>
      </c>
      <c r="E137" s="265"/>
    </row>
    <row r="138" spans="1:5" x14ac:dyDescent="0.2">
      <c r="A138" s="264">
        <v>5241</v>
      </c>
      <c r="B138" s="257" t="s">
        <v>483</v>
      </c>
      <c r="C138" s="247">
        <v>0</v>
      </c>
      <c r="D138" s="266">
        <f t="shared" si="0"/>
        <v>0</v>
      </c>
      <c r="E138" s="265"/>
    </row>
    <row r="139" spans="1:5" x14ac:dyDescent="0.2">
      <c r="A139" s="264">
        <v>5242</v>
      </c>
      <c r="B139" s="257" t="s">
        <v>484</v>
      </c>
      <c r="C139" s="247">
        <v>0</v>
      </c>
      <c r="D139" s="266">
        <f t="shared" si="0"/>
        <v>0</v>
      </c>
      <c r="E139" s="265"/>
    </row>
    <row r="140" spans="1:5" x14ac:dyDescent="0.2">
      <c r="A140" s="264">
        <v>5243</v>
      </c>
      <c r="B140" s="257" t="s">
        <v>485</v>
      </c>
      <c r="C140" s="247">
        <v>0</v>
      </c>
      <c r="D140" s="266">
        <f t="shared" si="0"/>
        <v>0</v>
      </c>
      <c r="E140" s="265"/>
    </row>
    <row r="141" spans="1:5" x14ac:dyDescent="0.2">
      <c r="A141" s="264">
        <v>5244</v>
      </c>
      <c r="B141" s="257" t="s">
        <v>486</v>
      </c>
      <c r="C141" s="247">
        <v>0</v>
      </c>
      <c r="D141" s="266">
        <f t="shared" si="0"/>
        <v>0</v>
      </c>
      <c r="E141" s="265"/>
    </row>
    <row r="142" spans="1:5" x14ac:dyDescent="0.2">
      <c r="A142" s="264">
        <v>5250</v>
      </c>
      <c r="B142" s="257" t="s">
        <v>91</v>
      </c>
      <c r="C142" s="247">
        <f>SUM(C143:C145)</f>
        <v>0</v>
      </c>
      <c r="D142" s="266">
        <f t="shared" si="0"/>
        <v>0</v>
      </c>
      <c r="E142" s="265"/>
    </row>
    <row r="143" spans="1:5" x14ac:dyDescent="0.2">
      <c r="A143" s="264">
        <v>5251</v>
      </c>
      <c r="B143" s="257" t="s">
        <v>487</v>
      </c>
      <c r="C143" s="247">
        <v>0</v>
      </c>
      <c r="D143" s="266">
        <f t="shared" si="0"/>
        <v>0</v>
      </c>
      <c r="E143" s="265"/>
    </row>
    <row r="144" spans="1:5" x14ac:dyDescent="0.2">
      <c r="A144" s="264">
        <v>5252</v>
      </c>
      <c r="B144" s="257" t="s">
        <v>488</v>
      </c>
      <c r="C144" s="247">
        <v>0</v>
      </c>
      <c r="D144" s="266">
        <f t="shared" si="0"/>
        <v>0</v>
      </c>
      <c r="E144" s="265"/>
    </row>
    <row r="145" spans="1:5" x14ac:dyDescent="0.2">
      <c r="A145" s="264">
        <v>5259</v>
      </c>
      <c r="B145" s="257" t="s">
        <v>489</v>
      </c>
      <c r="C145" s="247">
        <v>0</v>
      </c>
      <c r="D145" s="266">
        <f t="shared" si="0"/>
        <v>0</v>
      </c>
      <c r="E145" s="265"/>
    </row>
    <row r="146" spans="1:5" x14ac:dyDescent="0.2">
      <c r="A146" s="264">
        <v>5260</v>
      </c>
      <c r="B146" s="257" t="s">
        <v>92</v>
      </c>
      <c r="C146" s="247">
        <f>SUM(C147:C148)</f>
        <v>0</v>
      </c>
      <c r="D146" s="266">
        <f t="shared" si="0"/>
        <v>0</v>
      </c>
      <c r="E146" s="265"/>
    </row>
    <row r="147" spans="1:5" x14ac:dyDescent="0.2">
      <c r="A147" s="264">
        <v>5261</v>
      </c>
      <c r="B147" s="257" t="s">
        <v>490</v>
      </c>
      <c r="C147" s="247">
        <v>0</v>
      </c>
      <c r="D147" s="266">
        <f t="shared" si="0"/>
        <v>0</v>
      </c>
      <c r="E147" s="265"/>
    </row>
    <row r="148" spans="1:5" x14ac:dyDescent="0.2">
      <c r="A148" s="264">
        <v>5262</v>
      </c>
      <c r="B148" s="257" t="s">
        <v>491</v>
      </c>
      <c r="C148" s="247">
        <v>0</v>
      </c>
      <c r="D148" s="266">
        <f t="shared" si="0"/>
        <v>0</v>
      </c>
      <c r="E148" s="265"/>
    </row>
    <row r="149" spans="1:5" x14ac:dyDescent="0.2">
      <c r="A149" s="264">
        <v>5270</v>
      </c>
      <c r="B149" s="257" t="s">
        <v>93</v>
      </c>
      <c r="C149" s="247">
        <f>SUM(C150)</f>
        <v>0</v>
      </c>
      <c r="D149" s="266">
        <f t="shared" si="0"/>
        <v>0</v>
      </c>
      <c r="E149" s="265"/>
    </row>
    <row r="150" spans="1:5" x14ac:dyDescent="0.2">
      <c r="A150" s="264">
        <v>5271</v>
      </c>
      <c r="B150" s="257" t="s">
        <v>492</v>
      </c>
      <c r="C150" s="247">
        <v>0</v>
      </c>
      <c r="D150" s="266">
        <f t="shared" si="0"/>
        <v>0</v>
      </c>
      <c r="E150" s="265"/>
    </row>
    <row r="151" spans="1:5" x14ac:dyDescent="0.2">
      <c r="A151" s="264">
        <v>5280</v>
      </c>
      <c r="B151" s="257" t="s">
        <v>94</v>
      </c>
      <c r="C151" s="247">
        <f>SUM(C152:C156)</f>
        <v>0</v>
      </c>
      <c r="D151" s="266">
        <f t="shared" si="0"/>
        <v>0</v>
      </c>
      <c r="E151" s="265"/>
    </row>
    <row r="152" spans="1:5" x14ac:dyDescent="0.2">
      <c r="A152" s="264">
        <v>5281</v>
      </c>
      <c r="B152" s="257" t="s">
        <v>493</v>
      </c>
      <c r="C152" s="247">
        <v>0</v>
      </c>
      <c r="D152" s="266">
        <f t="shared" si="0"/>
        <v>0</v>
      </c>
      <c r="E152" s="265"/>
    </row>
    <row r="153" spans="1:5" x14ac:dyDescent="0.2">
      <c r="A153" s="264">
        <v>5282</v>
      </c>
      <c r="B153" s="257" t="s">
        <v>494</v>
      </c>
      <c r="C153" s="247">
        <v>0</v>
      </c>
      <c r="D153" s="266">
        <f t="shared" si="0"/>
        <v>0</v>
      </c>
      <c r="E153" s="265"/>
    </row>
    <row r="154" spans="1:5" x14ac:dyDescent="0.2">
      <c r="A154" s="264">
        <v>5283</v>
      </c>
      <c r="B154" s="257" t="s">
        <v>495</v>
      </c>
      <c r="C154" s="247">
        <v>0</v>
      </c>
      <c r="D154" s="266">
        <f t="shared" si="0"/>
        <v>0</v>
      </c>
      <c r="E154" s="265"/>
    </row>
    <row r="155" spans="1:5" x14ac:dyDescent="0.2">
      <c r="A155" s="264">
        <v>5284</v>
      </c>
      <c r="B155" s="257" t="s">
        <v>496</v>
      </c>
      <c r="C155" s="247">
        <v>0</v>
      </c>
      <c r="D155" s="266">
        <f t="shared" si="0"/>
        <v>0</v>
      </c>
      <c r="E155" s="265"/>
    </row>
    <row r="156" spans="1:5" x14ac:dyDescent="0.2">
      <c r="A156" s="264">
        <v>5285</v>
      </c>
      <c r="B156" s="257" t="s">
        <v>497</v>
      </c>
      <c r="C156" s="247">
        <v>0</v>
      </c>
      <c r="D156" s="266">
        <f t="shared" si="0"/>
        <v>0</v>
      </c>
      <c r="E156" s="265"/>
    </row>
    <row r="157" spans="1:5" x14ac:dyDescent="0.2">
      <c r="A157" s="264">
        <v>5290</v>
      </c>
      <c r="B157" s="257" t="s">
        <v>95</v>
      </c>
      <c r="C157" s="247">
        <f>SUM(C158:C159)</f>
        <v>0</v>
      </c>
      <c r="D157" s="266">
        <f t="shared" si="0"/>
        <v>0</v>
      </c>
      <c r="E157" s="265"/>
    </row>
    <row r="158" spans="1:5" x14ac:dyDescent="0.2">
      <c r="A158" s="264">
        <v>5291</v>
      </c>
      <c r="B158" s="257" t="s">
        <v>498</v>
      </c>
      <c r="C158" s="247">
        <v>0</v>
      </c>
      <c r="D158" s="266">
        <f t="shared" si="0"/>
        <v>0</v>
      </c>
      <c r="E158" s="265"/>
    </row>
    <row r="159" spans="1:5" x14ac:dyDescent="0.2">
      <c r="A159" s="264">
        <v>5292</v>
      </c>
      <c r="B159" s="257" t="s">
        <v>499</v>
      </c>
      <c r="C159" s="247">
        <v>0</v>
      </c>
      <c r="D159" s="266">
        <f t="shared" si="0"/>
        <v>0</v>
      </c>
      <c r="E159" s="265"/>
    </row>
    <row r="160" spans="1:5" x14ac:dyDescent="0.2">
      <c r="A160" s="264">
        <v>5300</v>
      </c>
      <c r="B160" s="257" t="s">
        <v>500</v>
      </c>
      <c r="C160" s="247">
        <f>C161+C164+C167</f>
        <v>0</v>
      </c>
      <c r="D160" s="266">
        <f t="shared" si="0"/>
        <v>0</v>
      </c>
      <c r="E160" s="265"/>
    </row>
    <row r="161" spans="1:5" x14ac:dyDescent="0.2">
      <c r="A161" s="264">
        <v>5310</v>
      </c>
      <c r="B161" s="257" t="s">
        <v>97</v>
      </c>
      <c r="C161" s="247">
        <f>C162+C163</f>
        <v>0</v>
      </c>
      <c r="D161" s="266">
        <f t="shared" si="0"/>
        <v>0</v>
      </c>
      <c r="E161" s="265"/>
    </row>
    <row r="162" spans="1:5" x14ac:dyDescent="0.2">
      <c r="A162" s="264">
        <v>5311</v>
      </c>
      <c r="B162" s="257" t="s">
        <v>501</v>
      </c>
      <c r="C162" s="247">
        <v>0</v>
      </c>
      <c r="D162" s="266">
        <f t="shared" si="0"/>
        <v>0</v>
      </c>
      <c r="E162" s="265"/>
    </row>
    <row r="163" spans="1:5" x14ac:dyDescent="0.2">
      <c r="A163" s="264">
        <v>5312</v>
      </c>
      <c r="B163" s="257" t="s">
        <v>502</v>
      </c>
      <c r="C163" s="247">
        <v>0</v>
      </c>
      <c r="D163" s="266">
        <f t="shared" ref="D163:D216" si="1">C163/$C$98</f>
        <v>0</v>
      </c>
      <c r="E163" s="265"/>
    </row>
    <row r="164" spans="1:5" x14ac:dyDescent="0.2">
      <c r="A164" s="264">
        <v>5320</v>
      </c>
      <c r="B164" s="257" t="s">
        <v>46</v>
      </c>
      <c r="C164" s="247">
        <f>SUM(C165:C166)</f>
        <v>0</v>
      </c>
      <c r="D164" s="266">
        <f t="shared" si="1"/>
        <v>0</v>
      </c>
      <c r="E164" s="265"/>
    </row>
    <row r="165" spans="1:5" x14ac:dyDescent="0.2">
      <c r="A165" s="264">
        <v>5321</v>
      </c>
      <c r="B165" s="257" t="s">
        <v>503</v>
      </c>
      <c r="C165" s="247">
        <v>0</v>
      </c>
      <c r="D165" s="266">
        <f t="shared" si="1"/>
        <v>0</v>
      </c>
      <c r="E165" s="265"/>
    </row>
    <row r="166" spans="1:5" x14ac:dyDescent="0.2">
      <c r="A166" s="264">
        <v>5322</v>
      </c>
      <c r="B166" s="257" t="s">
        <v>504</v>
      </c>
      <c r="C166" s="247">
        <v>0</v>
      </c>
      <c r="D166" s="266">
        <f t="shared" si="1"/>
        <v>0</v>
      </c>
      <c r="E166" s="265"/>
    </row>
    <row r="167" spans="1:5" x14ac:dyDescent="0.2">
      <c r="A167" s="264">
        <v>5330</v>
      </c>
      <c r="B167" s="257" t="s">
        <v>98</v>
      </c>
      <c r="C167" s="247">
        <f>SUM(C168:C169)</f>
        <v>0</v>
      </c>
      <c r="D167" s="266">
        <f t="shared" si="1"/>
        <v>0</v>
      </c>
      <c r="E167" s="265"/>
    </row>
    <row r="168" spans="1:5" x14ac:dyDescent="0.2">
      <c r="A168" s="264">
        <v>5331</v>
      </c>
      <c r="B168" s="257" t="s">
        <v>505</v>
      </c>
      <c r="C168" s="247">
        <v>0</v>
      </c>
      <c r="D168" s="266">
        <f t="shared" si="1"/>
        <v>0</v>
      </c>
      <c r="E168" s="265"/>
    </row>
    <row r="169" spans="1:5" x14ac:dyDescent="0.2">
      <c r="A169" s="264">
        <v>5332</v>
      </c>
      <c r="B169" s="257" t="s">
        <v>506</v>
      </c>
      <c r="C169" s="247">
        <v>0</v>
      </c>
      <c r="D169" s="266">
        <f t="shared" si="1"/>
        <v>0</v>
      </c>
      <c r="E169" s="265"/>
    </row>
    <row r="170" spans="1:5" x14ac:dyDescent="0.2">
      <c r="A170" s="264">
        <v>5400</v>
      </c>
      <c r="B170" s="257" t="s">
        <v>507</v>
      </c>
      <c r="C170" s="247">
        <f>C171+C174+C177+C180+C182</f>
        <v>0</v>
      </c>
      <c r="D170" s="266">
        <f t="shared" si="1"/>
        <v>0</v>
      </c>
      <c r="E170" s="265"/>
    </row>
    <row r="171" spans="1:5" x14ac:dyDescent="0.2">
      <c r="A171" s="264">
        <v>5410</v>
      </c>
      <c r="B171" s="257" t="s">
        <v>100</v>
      </c>
      <c r="C171" s="247">
        <f>SUM(C172:C173)</f>
        <v>0</v>
      </c>
      <c r="D171" s="266">
        <f t="shared" si="1"/>
        <v>0</v>
      </c>
      <c r="E171" s="265"/>
    </row>
    <row r="172" spans="1:5" x14ac:dyDescent="0.2">
      <c r="A172" s="264">
        <v>5411</v>
      </c>
      <c r="B172" s="257" t="s">
        <v>508</v>
      </c>
      <c r="C172" s="247">
        <v>0</v>
      </c>
      <c r="D172" s="266">
        <f t="shared" si="1"/>
        <v>0</v>
      </c>
      <c r="E172" s="265"/>
    </row>
    <row r="173" spans="1:5" x14ac:dyDescent="0.2">
      <c r="A173" s="264">
        <v>5412</v>
      </c>
      <c r="B173" s="257" t="s">
        <v>509</v>
      </c>
      <c r="C173" s="247">
        <v>0</v>
      </c>
      <c r="D173" s="266">
        <f t="shared" si="1"/>
        <v>0</v>
      </c>
      <c r="E173" s="265"/>
    </row>
    <row r="174" spans="1:5" x14ac:dyDescent="0.2">
      <c r="A174" s="264">
        <v>5420</v>
      </c>
      <c r="B174" s="257" t="s">
        <v>101</v>
      </c>
      <c r="C174" s="247">
        <f>SUM(C175:C176)</f>
        <v>0</v>
      </c>
      <c r="D174" s="266">
        <f t="shared" si="1"/>
        <v>0</v>
      </c>
      <c r="E174" s="265"/>
    </row>
    <row r="175" spans="1:5" x14ac:dyDescent="0.2">
      <c r="A175" s="264">
        <v>5421</v>
      </c>
      <c r="B175" s="257" t="s">
        <v>510</v>
      </c>
      <c r="C175" s="247">
        <v>0</v>
      </c>
      <c r="D175" s="266">
        <f t="shared" si="1"/>
        <v>0</v>
      </c>
      <c r="E175" s="265"/>
    </row>
    <row r="176" spans="1:5" x14ac:dyDescent="0.2">
      <c r="A176" s="264">
        <v>5422</v>
      </c>
      <c r="B176" s="257" t="s">
        <v>511</v>
      </c>
      <c r="C176" s="247">
        <v>0</v>
      </c>
      <c r="D176" s="266">
        <f t="shared" si="1"/>
        <v>0</v>
      </c>
      <c r="E176" s="265"/>
    </row>
    <row r="177" spans="1:5" x14ac:dyDescent="0.2">
      <c r="A177" s="264">
        <v>5430</v>
      </c>
      <c r="B177" s="257" t="s">
        <v>102</v>
      </c>
      <c r="C177" s="247">
        <f>SUM(C178:C179)</f>
        <v>0</v>
      </c>
      <c r="D177" s="266">
        <f t="shared" si="1"/>
        <v>0</v>
      </c>
      <c r="E177" s="265"/>
    </row>
    <row r="178" spans="1:5" x14ac:dyDescent="0.2">
      <c r="A178" s="264">
        <v>5431</v>
      </c>
      <c r="B178" s="257" t="s">
        <v>512</v>
      </c>
      <c r="C178" s="247">
        <v>0</v>
      </c>
      <c r="D178" s="266">
        <f t="shared" si="1"/>
        <v>0</v>
      </c>
      <c r="E178" s="265"/>
    </row>
    <row r="179" spans="1:5" x14ac:dyDescent="0.2">
      <c r="A179" s="264">
        <v>5432</v>
      </c>
      <c r="B179" s="257" t="s">
        <v>513</v>
      </c>
      <c r="C179" s="247">
        <v>0</v>
      </c>
      <c r="D179" s="266">
        <f t="shared" si="1"/>
        <v>0</v>
      </c>
      <c r="E179" s="265"/>
    </row>
    <row r="180" spans="1:5" x14ac:dyDescent="0.2">
      <c r="A180" s="264">
        <v>5440</v>
      </c>
      <c r="B180" s="257" t="s">
        <v>103</v>
      </c>
      <c r="C180" s="247">
        <f>SUM(C181)</f>
        <v>0</v>
      </c>
      <c r="D180" s="266">
        <f t="shared" si="1"/>
        <v>0</v>
      </c>
      <c r="E180" s="265"/>
    </row>
    <row r="181" spans="1:5" x14ac:dyDescent="0.2">
      <c r="A181" s="264">
        <v>5441</v>
      </c>
      <c r="B181" s="257" t="s">
        <v>103</v>
      </c>
      <c r="C181" s="247">
        <v>0</v>
      </c>
      <c r="D181" s="266">
        <f t="shared" si="1"/>
        <v>0</v>
      </c>
      <c r="E181" s="265"/>
    </row>
    <row r="182" spans="1:5" x14ac:dyDescent="0.2">
      <c r="A182" s="264">
        <v>5450</v>
      </c>
      <c r="B182" s="257" t="s">
        <v>104</v>
      </c>
      <c r="C182" s="247">
        <f>SUM(C183:C184)</f>
        <v>0</v>
      </c>
      <c r="D182" s="266">
        <f t="shared" si="1"/>
        <v>0</v>
      </c>
      <c r="E182" s="265"/>
    </row>
    <row r="183" spans="1:5" x14ac:dyDescent="0.2">
      <c r="A183" s="264">
        <v>5451</v>
      </c>
      <c r="B183" s="257" t="s">
        <v>514</v>
      </c>
      <c r="C183" s="247">
        <v>0</v>
      </c>
      <c r="D183" s="266">
        <f t="shared" si="1"/>
        <v>0</v>
      </c>
      <c r="E183" s="265"/>
    </row>
    <row r="184" spans="1:5" x14ac:dyDescent="0.2">
      <c r="A184" s="264">
        <v>5452</v>
      </c>
      <c r="B184" s="257" t="s">
        <v>515</v>
      </c>
      <c r="C184" s="247">
        <v>0</v>
      </c>
      <c r="D184" s="266">
        <f t="shared" si="1"/>
        <v>0</v>
      </c>
      <c r="E184" s="265"/>
    </row>
    <row r="185" spans="1:5" x14ac:dyDescent="0.2">
      <c r="A185" s="264">
        <v>5500</v>
      </c>
      <c r="B185" s="257" t="s">
        <v>516</v>
      </c>
      <c r="C185" s="247">
        <f>C186+C195+C198+C204</f>
        <v>321371687.52000004</v>
      </c>
      <c r="D185" s="266">
        <f t="shared" si="1"/>
        <v>0.10261332259667311</v>
      </c>
      <c r="E185" s="265"/>
    </row>
    <row r="186" spans="1:5" x14ac:dyDescent="0.2">
      <c r="A186" s="264">
        <v>5510</v>
      </c>
      <c r="B186" s="257" t="s">
        <v>106</v>
      </c>
      <c r="C186" s="247">
        <f>SUM(C187:C194)</f>
        <v>4554301.16</v>
      </c>
      <c r="D186" s="266">
        <f t="shared" si="1"/>
        <v>1.4541790465110555E-3</v>
      </c>
      <c r="E186" s="265"/>
    </row>
    <row r="187" spans="1:5" x14ac:dyDescent="0.2">
      <c r="A187" s="264">
        <v>5511</v>
      </c>
      <c r="B187" s="257" t="s">
        <v>517</v>
      </c>
      <c r="C187" s="247">
        <v>0</v>
      </c>
      <c r="D187" s="266">
        <f t="shared" si="1"/>
        <v>0</v>
      </c>
      <c r="E187" s="265"/>
    </row>
    <row r="188" spans="1:5" x14ac:dyDescent="0.2">
      <c r="A188" s="264">
        <v>5512</v>
      </c>
      <c r="B188" s="257" t="s">
        <v>518</v>
      </c>
      <c r="C188" s="247">
        <v>0</v>
      </c>
      <c r="D188" s="266">
        <f t="shared" si="1"/>
        <v>0</v>
      </c>
      <c r="E188" s="265"/>
    </row>
    <row r="189" spans="1:5" x14ac:dyDescent="0.2">
      <c r="A189" s="264">
        <v>5513</v>
      </c>
      <c r="B189" s="257" t="s">
        <v>519</v>
      </c>
      <c r="C189" s="247">
        <v>0</v>
      </c>
      <c r="D189" s="266">
        <f t="shared" si="1"/>
        <v>0</v>
      </c>
      <c r="E189" s="265"/>
    </row>
    <row r="190" spans="1:5" x14ac:dyDescent="0.2">
      <c r="A190" s="264">
        <v>5514</v>
      </c>
      <c r="B190" s="257" t="s">
        <v>520</v>
      </c>
      <c r="C190" s="247">
        <v>0</v>
      </c>
      <c r="D190" s="266">
        <f t="shared" si="1"/>
        <v>0</v>
      </c>
      <c r="E190" s="265"/>
    </row>
    <row r="191" spans="1:5" x14ac:dyDescent="0.2">
      <c r="A191" s="264">
        <v>5515</v>
      </c>
      <c r="B191" s="257" t="s">
        <v>521</v>
      </c>
      <c r="C191" s="247">
        <v>0</v>
      </c>
      <c r="D191" s="266">
        <f t="shared" si="1"/>
        <v>0</v>
      </c>
      <c r="E191" s="265"/>
    </row>
    <row r="192" spans="1:5" x14ac:dyDescent="0.2">
      <c r="A192" s="264">
        <v>5516</v>
      </c>
      <c r="B192" s="257" t="s">
        <v>522</v>
      </c>
      <c r="C192" s="247">
        <v>0</v>
      </c>
      <c r="D192" s="266">
        <f t="shared" si="1"/>
        <v>0</v>
      </c>
      <c r="E192" s="265"/>
    </row>
    <row r="193" spans="1:5" x14ac:dyDescent="0.2">
      <c r="A193" s="264">
        <v>5517</v>
      </c>
      <c r="B193" s="257" t="s">
        <v>523</v>
      </c>
      <c r="C193" s="247">
        <v>0</v>
      </c>
      <c r="D193" s="266">
        <f t="shared" si="1"/>
        <v>0</v>
      </c>
      <c r="E193" s="265"/>
    </row>
    <row r="194" spans="1:5" x14ac:dyDescent="0.2">
      <c r="A194" s="264">
        <v>5518</v>
      </c>
      <c r="B194" s="257" t="s">
        <v>524</v>
      </c>
      <c r="C194" s="247">
        <v>4554301.16</v>
      </c>
      <c r="D194" s="266">
        <f t="shared" si="1"/>
        <v>1.4541790465110555E-3</v>
      </c>
      <c r="E194" s="265"/>
    </row>
    <row r="195" spans="1:5" x14ac:dyDescent="0.2">
      <c r="A195" s="264">
        <v>5520</v>
      </c>
      <c r="B195" s="257" t="s">
        <v>107</v>
      </c>
      <c r="C195" s="247">
        <f>SUM(C196:C197)</f>
        <v>0</v>
      </c>
      <c r="D195" s="266">
        <f t="shared" si="1"/>
        <v>0</v>
      </c>
      <c r="E195" s="265"/>
    </row>
    <row r="196" spans="1:5" x14ac:dyDescent="0.2">
      <c r="A196" s="264">
        <v>5521</v>
      </c>
      <c r="B196" s="257" t="s">
        <v>525</v>
      </c>
      <c r="C196" s="247">
        <v>0</v>
      </c>
      <c r="D196" s="266">
        <f t="shared" si="1"/>
        <v>0</v>
      </c>
      <c r="E196" s="265"/>
    </row>
    <row r="197" spans="1:5" x14ac:dyDescent="0.2">
      <c r="A197" s="264">
        <v>5522</v>
      </c>
      <c r="B197" s="257" t="s">
        <v>526</v>
      </c>
      <c r="C197" s="247">
        <v>0</v>
      </c>
      <c r="D197" s="266">
        <f t="shared" si="1"/>
        <v>0</v>
      </c>
      <c r="E197" s="265"/>
    </row>
    <row r="198" spans="1:5" x14ac:dyDescent="0.2">
      <c r="A198" s="264">
        <v>5530</v>
      </c>
      <c r="B198" s="257" t="s">
        <v>108</v>
      </c>
      <c r="C198" s="247">
        <f>SUM(C199:C203)</f>
        <v>316817336</v>
      </c>
      <c r="D198" s="266">
        <f t="shared" si="1"/>
        <v>0.10115912747031702</v>
      </c>
      <c r="E198" s="265"/>
    </row>
    <row r="199" spans="1:5" x14ac:dyDescent="0.2">
      <c r="A199" s="264">
        <v>5531</v>
      </c>
      <c r="B199" s="257" t="s">
        <v>527</v>
      </c>
      <c r="C199" s="247">
        <v>0</v>
      </c>
      <c r="D199" s="266">
        <f t="shared" si="1"/>
        <v>0</v>
      </c>
      <c r="E199" s="265"/>
    </row>
    <row r="200" spans="1:5" x14ac:dyDescent="0.2">
      <c r="A200" s="264">
        <v>5532</v>
      </c>
      <c r="B200" s="257" t="s">
        <v>528</v>
      </c>
      <c r="C200" s="247">
        <v>0</v>
      </c>
      <c r="D200" s="266">
        <f t="shared" si="1"/>
        <v>0</v>
      </c>
      <c r="E200" s="265"/>
    </row>
    <row r="201" spans="1:5" x14ac:dyDescent="0.2">
      <c r="A201" s="264">
        <v>5533</v>
      </c>
      <c r="B201" s="257" t="s">
        <v>529</v>
      </c>
      <c r="C201" s="247">
        <v>0</v>
      </c>
      <c r="D201" s="266">
        <f t="shared" si="1"/>
        <v>0</v>
      </c>
      <c r="E201" s="265"/>
    </row>
    <row r="202" spans="1:5" x14ac:dyDescent="0.2">
      <c r="A202" s="264">
        <v>5534</v>
      </c>
      <c r="B202" s="257" t="s">
        <v>530</v>
      </c>
      <c r="C202" s="247">
        <v>0</v>
      </c>
      <c r="D202" s="266">
        <f t="shared" si="1"/>
        <v>0</v>
      </c>
      <c r="E202" s="265"/>
    </row>
    <row r="203" spans="1:5" x14ac:dyDescent="0.2">
      <c r="A203" s="264">
        <v>5535</v>
      </c>
      <c r="B203" s="257" t="s">
        <v>531</v>
      </c>
      <c r="C203" s="247">
        <v>316817336</v>
      </c>
      <c r="D203" s="266">
        <f t="shared" si="1"/>
        <v>0.10115912747031702</v>
      </c>
      <c r="E203" s="265"/>
    </row>
    <row r="204" spans="1:5" x14ac:dyDescent="0.2">
      <c r="A204" s="264">
        <v>5590</v>
      </c>
      <c r="B204" s="257" t="s">
        <v>109</v>
      </c>
      <c r="C204" s="247">
        <f>SUM(C205:C213)</f>
        <v>50.36</v>
      </c>
      <c r="D204" s="266">
        <f t="shared" si="1"/>
        <v>1.6079845010139109E-8</v>
      </c>
      <c r="E204" s="265"/>
    </row>
    <row r="205" spans="1:5" x14ac:dyDescent="0.2">
      <c r="A205" s="264">
        <v>5591</v>
      </c>
      <c r="B205" s="257" t="s">
        <v>532</v>
      </c>
      <c r="C205" s="247">
        <v>0</v>
      </c>
      <c r="D205" s="266">
        <f t="shared" si="1"/>
        <v>0</v>
      </c>
      <c r="E205" s="265"/>
    </row>
    <row r="206" spans="1:5" x14ac:dyDescent="0.2">
      <c r="A206" s="264">
        <v>5592</v>
      </c>
      <c r="B206" s="257" t="s">
        <v>533</v>
      </c>
      <c r="C206" s="247">
        <v>0</v>
      </c>
      <c r="D206" s="266">
        <f t="shared" si="1"/>
        <v>0</v>
      </c>
      <c r="E206" s="265"/>
    </row>
    <row r="207" spans="1:5" x14ac:dyDescent="0.2">
      <c r="A207" s="264">
        <v>5593</v>
      </c>
      <c r="B207" s="257" t="s">
        <v>534</v>
      </c>
      <c r="C207" s="247">
        <v>0</v>
      </c>
      <c r="D207" s="266">
        <f t="shared" si="1"/>
        <v>0</v>
      </c>
      <c r="E207" s="265"/>
    </row>
    <row r="208" spans="1:5" x14ac:dyDescent="0.2">
      <c r="A208" s="264">
        <v>5594</v>
      </c>
      <c r="B208" s="257" t="s">
        <v>535</v>
      </c>
      <c r="C208" s="247">
        <v>0</v>
      </c>
      <c r="D208" s="266">
        <f t="shared" si="1"/>
        <v>0</v>
      </c>
      <c r="E208" s="265"/>
    </row>
    <row r="209" spans="1:5" x14ac:dyDescent="0.2">
      <c r="A209" s="264">
        <v>5595</v>
      </c>
      <c r="B209" s="257" t="s">
        <v>536</v>
      </c>
      <c r="C209" s="247">
        <v>0</v>
      </c>
      <c r="D209" s="266">
        <f t="shared" si="1"/>
        <v>0</v>
      </c>
      <c r="E209" s="265"/>
    </row>
    <row r="210" spans="1:5" x14ac:dyDescent="0.2">
      <c r="A210" s="264">
        <v>5596</v>
      </c>
      <c r="B210" s="257" t="s">
        <v>56</v>
      </c>
      <c r="C210" s="247">
        <v>0</v>
      </c>
      <c r="D210" s="266">
        <f t="shared" si="1"/>
        <v>0</v>
      </c>
      <c r="E210" s="265"/>
    </row>
    <row r="211" spans="1:5" x14ac:dyDescent="0.2">
      <c r="A211" s="264">
        <v>5597</v>
      </c>
      <c r="B211" s="257" t="s">
        <v>537</v>
      </c>
      <c r="C211" s="247">
        <v>0</v>
      </c>
      <c r="D211" s="266">
        <f t="shared" si="1"/>
        <v>0</v>
      </c>
      <c r="E211" s="265"/>
    </row>
    <row r="212" spans="1:5" x14ac:dyDescent="0.2">
      <c r="A212" s="264">
        <v>5598</v>
      </c>
      <c r="B212" s="257" t="s">
        <v>538</v>
      </c>
      <c r="C212" s="247">
        <v>0</v>
      </c>
      <c r="D212" s="266">
        <f t="shared" si="1"/>
        <v>0</v>
      </c>
      <c r="E212" s="265"/>
    </row>
    <row r="213" spans="1:5" x14ac:dyDescent="0.2">
      <c r="A213" s="264">
        <v>5599</v>
      </c>
      <c r="B213" s="257" t="s">
        <v>539</v>
      </c>
      <c r="C213" s="247">
        <v>50.36</v>
      </c>
      <c r="D213" s="266">
        <f t="shared" si="1"/>
        <v>1.6079845010139109E-8</v>
      </c>
      <c r="E213" s="265"/>
    </row>
    <row r="214" spans="1:5" x14ac:dyDescent="0.2">
      <c r="A214" s="264">
        <v>5600</v>
      </c>
      <c r="B214" s="257" t="s">
        <v>540</v>
      </c>
      <c r="C214" s="247">
        <f>C215</f>
        <v>0</v>
      </c>
      <c r="D214" s="266">
        <f t="shared" si="1"/>
        <v>0</v>
      </c>
      <c r="E214" s="265"/>
    </row>
    <row r="215" spans="1:5" x14ac:dyDescent="0.2">
      <c r="A215" s="264">
        <v>5610</v>
      </c>
      <c r="B215" s="257" t="s">
        <v>111</v>
      </c>
      <c r="C215" s="247">
        <f>C216</f>
        <v>0</v>
      </c>
      <c r="D215" s="266">
        <f t="shared" si="1"/>
        <v>0</v>
      </c>
      <c r="E215" s="265"/>
    </row>
    <row r="216" spans="1:5" x14ac:dyDescent="0.2">
      <c r="A216" s="264">
        <v>5611</v>
      </c>
      <c r="B216" s="257" t="s">
        <v>541</v>
      </c>
      <c r="C216" s="247">
        <v>0</v>
      </c>
      <c r="D216" s="266">
        <f t="shared" si="1"/>
        <v>0</v>
      </c>
      <c r="E216" s="265"/>
    </row>
    <row r="218" spans="1:5" x14ac:dyDescent="0.2">
      <c r="B218" s="244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7" fitToHeight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6960-EBB3-4A08-90C5-0F8CBBA819BC}">
  <sheetPr>
    <tabColor rgb="FFFFC000"/>
    <pageSetUpPr fitToPage="1"/>
  </sheetPr>
  <dimension ref="A1:E29"/>
  <sheetViews>
    <sheetView showGridLines="0" workbookViewId="0">
      <selection activeCell="D28" sqref="D28"/>
    </sheetView>
  </sheetViews>
  <sheetFormatPr baseColWidth="10" defaultColWidth="10.6640625" defaultRowHeight="11.25" x14ac:dyDescent="0.2"/>
  <cols>
    <col min="1" max="1" width="11.6640625" style="269" customWidth="1"/>
    <col min="2" max="2" width="56.1640625" style="269" customWidth="1"/>
    <col min="3" max="3" width="26.6640625" style="269" customWidth="1"/>
    <col min="4" max="5" width="19.5" style="269" customWidth="1"/>
    <col min="6" max="16384" width="10.6640625" style="269"/>
  </cols>
  <sheetData>
    <row r="1" spans="1:5" ht="18.95" customHeight="1" x14ac:dyDescent="0.2">
      <c r="A1" s="374" t="s">
        <v>186</v>
      </c>
      <c r="B1" s="374"/>
      <c r="C1" s="374"/>
      <c r="D1" s="267" t="s">
        <v>252</v>
      </c>
      <c r="E1" s="268">
        <v>2023</v>
      </c>
    </row>
    <row r="2" spans="1:5" ht="18.95" customHeight="1" x14ac:dyDescent="0.2">
      <c r="A2" s="374" t="s">
        <v>542</v>
      </c>
      <c r="B2" s="374"/>
      <c r="C2" s="374"/>
      <c r="D2" s="267" t="s">
        <v>254</v>
      </c>
      <c r="E2" s="268" t="s">
        <v>190</v>
      </c>
    </row>
    <row r="3" spans="1:5" ht="18.95" customHeight="1" x14ac:dyDescent="0.2">
      <c r="A3" s="374" t="s">
        <v>191</v>
      </c>
      <c r="B3" s="374"/>
      <c r="C3" s="374"/>
      <c r="D3" s="267" t="s">
        <v>255</v>
      </c>
      <c r="E3" s="268">
        <v>1</v>
      </c>
    </row>
    <row r="4" spans="1:5" x14ac:dyDescent="0.2">
      <c r="A4" s="270" t="s">
        <v>256</v>
      </c>
      <c r="B4" s="271"/>
      <c r="C4" s="271"/>
      <c r="D4" s="271"/>
      <c r="E4" s="271"/>
    </row>
    <row r="6" spans="1:5" x14ac:dyDescent="0.2">
      <c r="A6" s="271" t="s">
        <v>543</v>
      </c>
      <c r="B6" s="271"/>
      <c r="C6" s="271"/>
      <c r="D6" s="271"/>
      <c r="E6" s="271"/>
    </row>
    <row r="7" spans="1:5" x14ac:dyDescent="0.2">
      <c r="A7" s="272" t="s">
        <v>258</v>
      </c>
      <c r="B7" s="272" t="s">
        <v>259</v>
      </c>
      <c r="C7" s="272" t="s">
        <v>260</v>
      </c>
      <c r="D7" s="272" t="s">
        <v>261</v>
      </c>
      <c r="E7" s="272" t="s">
        <v>369</v>
      </c>
    </row>
    <row r="8" spans="1:5" x14ac:dyDescent="0.2">
      <c r="A8" s="273">
        <v>3110</v>
      </c>
      <c r="B8" s="269" t="s">
        <v>46</v>
      </c>
      <c r="C8" s="247">
        <v>7983999941.0600004</v>
      </c>
    </row>
    <row r="9" spans="1:5" x14ac:dyDescent="0.2">
      <c r="A9" s="273">
        <v>3120</v>
      </c>
      <c r="B9" s="269" t="s">
        <v>47</v>
      </c>
      <c r="C9" s="247">
        <v>35221335.789999999</v>
      </c>
    </row>
    <row r="10" spans="1:5" x14ac:dyDescent="0.2">
      <c r="A10" s="273">
        <v>3130</v>
      </c>
      <c r="B10" s="269" t="s">
        <v>48</v>
      </c>
      <c r="C10" s="247">
        <v>9109600.0999999996</v>
      </c>
    </row>
    <row r="12" spans="1:5" x14ac:dyDescent="0.2">
      <c r="A12" s="271" t="s">
        <v>544</v>
      </c>
      <c r="B12" s="271"/>
      <c r="C12" s="271"/>
      <c r="D12" s="271"/>
      <c r="E12" s="271"/>
    </row>
    <row r="13" spans="1:5" x14ac:dyDescent="0.2">
      <c r="A13" s="272" t="s">
        <v>258</v>
      </c>
      <c r="B13" s="272" t="s">
        <v>259</v>
      </c>
      <c r="C13" s="272" t="s">
        <v>260</v>
      </c>
      <c r="D13" s="272" t="s">
        <v>545</v>
      </c>
      <c r="E13" s="272"/>
    </row>
    <row r="14" spans="1:5" x14ac:dyDescent="0.2">
      <c r="A14" s="273">
        <v>3210</v>
      </c>
      <c r="B14" s="269" t="s">
        <v>546</v>
      </c>
      <c r="C14" s="247">
        <v>901090642.60000002</v>
      </c>
    </row>
    <row r="15" spans="1:5" x14ac:dyDescent="0.2">
      <c r="A15" s="273">
        <v>3220</v>
      </c>
      <c r="B15" s="269" t="s">
        <v>51</v>
      </c>
      <c r="C15" s="247">
        <v>35173437.799999997</v>
      </c>
    </row>
    <row r="16" spans="1:5" x14ac:dyDescent="0.2">
      <c r="A16" s="273">
        <v>3230</v>
      </c>
      <c r="B16" s="269" t="s">
        <v>52</v>
      </c>
      <c r="C16" s="247">
        <f>SUM(C17:C20)</f>
        <v>0</v>
      </c>
    </row>
    <row r="17" spans="1:3" x14ac:dyDescent="0.2">
      <c r="A17" s="273">
        <v>3231</v>
      </c>
      <c r="B17" s="269" t="s">
        <v>547</v>
      </c>
      <c r="C17" s="247">
        <v>0</v>
      </c>
    </row>
    <row r="18" spans="1:3" x14ac:dyDescent="0.2">
      <c r="A18" s="273">
        <v>3232</v>
      </c>
      <c r="B18" s="269" t="s">
        <v>548</v>
      </c>
      <c r="C18" s="247">
        <v>0</v>
      </c>
    </row>
    <row r="19" spans="1:3" x14ac:dyDescent="0.2">
      <c r="A19" s="273">
        <v>3233</v>
      </c>
      <c r="B19" s="269" t="s">
        <v>549</v>
      </c>
      <c r="C19" s="247">
        <v>0</v>
      </c>
    </row>
    <row r="20" spans="1:3" x14ac:dyDescent="0.2">
      <c r="A20" s="273">
        <v>3239</v>
      </c>
      <c r="B20" s="269" t="s">
        <v>550</v>
      </c>
      <c r="C20" s="247">
        <v>0</v>
      </c>
    </row>
    <row r="21" spans="1:3" x14ac:dyDescent="0.2">
      <c r="A21" s="273">
        <v>3240</v>
      </c>
      <c r="B21" s="269" t="s">
        <v>53</v>
      </c>
      <c r="C21" s="247">
        <f>SUM(C22:C24)</f>
        <v>0</v>
      </c>
    </row>
    <row r="22" spans="1:3" x14ac:dyDescent="0.2">
      <c r="A22" s="273">
        <v>3241</v>
      </c>
      <c r="B22" s="269" t="s">
        <v>551</v>
      </c>
      <c r="C22" s="247">
        <v>0</v>
      </c>
    </row>
    <row r="23" spans="1:3" x14ac:dyDescent="0.2">
      <c r="A23" s="273">
        <v>3242</v>
      </c>
      <c r="B23" s="269" t="s">
        <v>552</v>
      </c>
      <c r="C23" s="247">
        <v>0</v>
      </c>
    </row>
    <row r="24" spans="1:3" x14ac:dyDescent="0.2">
      <c r="A24" s="273">
        <v>3243</v>
      </c>
      <c r="B24" s="269" t="s">
        <v>553</v>
      </c>
      <c r="C24" s="247">
        <v>0</v>
      </c>
    </row>
    <row r="25" spans="1:3" x14ac:dyDescent="0.2">
      <c r="A25" s="273">
        <v>3250</v>
      </c>
      <c r="B25" s="269" t="s">
        <v>54</v>
      </c>
      <c r="C25" s="247">
        <f>SUM(C26:C27)</f>
        <v>0</v>
      </c>
    </row>
    <row r="26" spans="1:3" x14ac:dyDescent="0.2">
      <c r="A26" s="273">
        <v>3251</v>
      </c>
      <c r="B26" s="269" t="s">
        <v>554</v>
      </c>
      <c r="C26" s="247">
        <v>0</v>
      </c>
    </row>
    <row r="27" spans="1:3" x14ac:dyDescent="0.2">
      <c r="A27" s="273">
        <v>3252</v>
      </c>
      <c r="B27" s="269" t="s">
        <v>555</v>
      </c>
      <c r="C27" s="247">
        <v>0</v>
      </c>
    </row>
    <row r="29" spans="1:3" x14ac:dyDescent="0.2">
      <c r="B29" s="269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9820-9683-4C4C-AEB0-643833202659}">
  <sheetPr>
    <tabColor rgb="FFFFC000"/>
    <pageSetUpPr fitToPage="1"/>
  </sheetPr>
  <dimension ref="A1:F130"/>
  <sheetViews>
    <sheetView showGridLines="0" topLeftCell="A85" workbookViewId="0">
      <selection activeCell="D28" sqref="D28"/>
    </sheetView>
  </sheetViews>
  <sheetFormatPr baseColWidth="10" defaultColWidth="10.6640625" defaultRowHeight="11.25" x14ac:dyDescent="0.2"/>
  <cols>
    <col min="1" max="1" width="11.6640625" style="269" customWidth="1"/>
    <col min="2" max="2" width="74" style="269" bestFit="1" customWidth="1"/>
    <col min="3" max="3" width="17.83203125" style="269" bestFit="1" customWidth="1"/>
    <col min="4" max="4" width="19.1640625" style="269" bestFit="1" customWidth="1"/>
    <col min="5" max="5" width="12.5" style="269" customWidth="1"/>
    <col min="6" max="6" width="12.33203125" style="269" bestFit="1" customWidth="1"/>
    <col min="7" max="16384" width="10.6640625" style="269"/>
  </cols>
  <sheetData>
    <row r="1" spans="1:5" s="274" customFormat="1" ht="18.95" customHeight="1" x14ac:dyDescent="0.2">
      <c r="A1" s="374" t="s">
        <v>186</v>
      </c>
      <c r="B1" s="374"/>
      <c r="C1" s="374"/>
      <c r="D1" s="267" t="s">
        <v>252</v>
      </c>
      <c r="E1" s="268">
        <v>2023</v>
      </c>
    </row>
    <row r="2" spans="1:5" s="274" customFormat="1" ht="18.95" customHeight="1" x14ac:dyDescent="0.2">
      <c r="A2" s="374" t="s">
        <v>556</v>
      </c>
      <c r="B2" s="374"/>
      <c r="C2" s="374"/>
      <c r="D2" s="267" t="s">
        <v>254</v>
      </c>
      <c r="E2" s="268" t="s">
        <v>190</v>
      </c>
    </row>
    <row r="3" spans="1:5" s="274" customFormat="1" ht="18.95" customHeight="1" x14ac:dyDescent="0.2">
      <c r="A3" s="374" t="s">
        <v>191</v>
      </c>
      <c r="B3" s="374"/>
      <c r="C3" s="374"/>
      <c r="D3" s="267" t="s">
        <v>255</v>
      </c>
      <c r="E3" s="268">
        <v>1</v>
      </c>
    </row>
    <row r="4" spans="1:5" x14ac:dyDescent="0.2">
      <c r="A4" s="270" t="s">
        <v>256</v>
      </c>
      <c r="B4" s="271"/>
      <c r="C4" s="271"/>
      <c r="D4" s="271"/>
      <c r="E4" s="271"/>
    </row>
    <row r="6" spans="1:5" x14ac:dyDescent="0.2">
      <c r="A6" s="271" t="s">
        <v>557</v>
      </c>
      <c r="B6" s="271"/>
      <c r="C6" s="271"/>
      <c r="D6" s="271"/>
      <c r="E6" s="271"/>
    </row>
    <row r="7" spans="1:5" x14ac:dyDescent="0.2">
      <c r="A7" s="272" t="s">
        <v>258</v>
      </c>
      <c r="B7" s="272" t="s">
        <v>558</v>
      </c>
      <c r="C7" s="275">
        <v>2023</v>
      </c>
      <c r="D7" s="275">
        <v>2022</v>
      </c>
      <c r="E7" s="272"/>
    </row>
    <row r="8" spans="1:5" x14ac:dyDescent="0.2">
      <c r="A8" s="273">
        <v>1111</v>
      </c>
      <c r="B8" s="269" t="s">
        <v>559</v>
      </c>
      <c r="C8" s="247">
        <v>20000</v>
      </c>
      <c r="D8" s="247">
        <v>0</v>
      </c>
    </row>
    <row r="9" spans="1:5" x14ac:dyDescent="0.2">
      <c r="A9" s="273">
        <v>1112</v>
      </c>
      <c r="B9" s="269" t="s">
        <v>560</v>
      </c>
      <c r="C9" s="247">
        <v>1848154765.6300001</v>
      </c>
      <c r="D9" s="247">
        <v>834569417.61000001</v>
      </c>
    </row>
    <row r="10" spans="1:5" x14ac:dyDescent="0.2">
      <c r="A10" s="273">
        <v>1113</v>
      </c>
      <c r="B10" s="269" t="s">
        <v>561</v>
      </c>
      <c r="C10" s="247">
        <v>0</v>
      </c>
      <c r="D10" s="247">
        <v>0</v>
      </c>
    </row>
    <row r="11" spans="1:5" x14ac:dyDescent="0.2">
      <c r="A11" s="273">
        <v>1114</v>
      </c>
      <c r="B11" s="269" t="s">
        <v>262</v>
      </c>
      <c r="C11" s="247">
        <v>0</v>
      </c>
      <c r="D11" s="247">
        <v>0</v>
      </c>
    </row>
    <row r="12" spans="1:5" x14ac:dyDescent="0.2">
      <c r="A12" s="273">
        <v>1115</v>
      </c>
      <c r="B12" s="269" t="s">
        <v>263</v>
      </c>
      <c r="C12" s="247">
        <v>0</v>
      </c>
      <c r="D12" s="247">
        <v>0</v>
      </c>
    </row>
    <row r="13" spans="1:5" x14ac:dyDescent="0.2">
      <c r="A13" s="273">
        <v>1116</v>
      </c>
      <c r="B13" s="269" t="s">
        <v>562</v>
      </c>
      <c r="C13" s="247">
        <v>0</v>
      </c>
      <c r="D13" s="247">
        <v>0</v>
      </c>
    </row>
    <row r="14" spans="1:5" x14ac:dyDescent="0.2">
      <c r="A14" s="273">
        <v>1119</v>
      </c>
      <c r="B14" s="269" t="s">
        <v>563</v>
      </c>
      <c r="C14" s="247">
        <v>0</v>
      </c>
      <c r="D14" s="247">
        <v>0</v>
      </c>
    </row>
    <row r="15" spans="1:5" x14ac:dyDescent="0.2">
      <c r="A15" s="276">
        <v>1110</v>
      </c>
      <c r="B15" s="277" t="s">
        <v>564</v>
      </c>
      <c r="C15" s="247">
        <f>SUM(C8:C14)</f>
        <v>1848174765.6300001</v>
      </c>
      <c r="D15" s="247">
        <f>SUM(D8:D14)</f>
        <v>834569417.61000001</v>
      </c>
    </row>
    <row r="18" spans="1:6" x14ac:dyDescent="0.2">
      <c r="A18" s="271" t="s">
        <v>565</v>
      </c>
      <c r="B18" s="271"/>
      <c r="C18" s="271"/>
      <c r="D18" s="271"/>
    </row>
    <row r="19" spans="1:6" x14ac:dyDescent="0.2">
      <c r="A19" s="272" t="s">
        <v>258</v>
      </c>
      <c r="B19" s="272" t="s">
        <v>558</v>
      </c>
      <c r="C19" s="278" t="s">
        <v>566</v>
      </c>
      <c r="D19" s="278" t="s">
        <v>567</v>
      </c>
    </row>
    <row r="20" spans="1:6" x14ac:dyDescent="0.2">
      <c r="A20" s="276">
        <v>1230</v>
      </c>
      <c r="B20" s="277" t="s">
        <v>28</v>
      </c>
      <c r="C20" s="279">
        <f>SUM(C21:C27)</f>
        <v>20182462.800000001</v>
      </c>
      <c r="D20" s="279">
        <f>SUM(D21:D27)</f>
        <v>20182462.800000001</v>
      </c>
    </row>
    <row r="21" spans="1:6" x14ac:dyDescent="0.2">
      <c r="A21" s="273">
        <v>1231</v>
      </c>
      <c r="B21" s="269" t="s">
        <v>311</v>
      </c>
      <c r="C21" s="280">
        <v>0</v>
      </c>
      <c r="D21" s="280">
        <v>0</v>
      </c>
    </row>
    <row r="22" spans="1:6" x14ac:dyDescent="0.2">
      <c r="A22" s="273">
        <v>1232</v>
      </c>
      <c r="B22" s="269" t="s">
        <v>312</v>
      </c>
      <c r="C22" s="280">
        <v>0</v>
      </c>
      <c r="D22" s="280">
        <v>0</v>
      </c>
    </row>
    <row r="23" spans="1:6" x14ac:dyDescent="0.2">
      <c r="A23" s="273">
        <v>1233</v>
      </c>
      <c r="B23" s="269" t="s">
        <v>313</v>
      </c>
      <c r="C23" s="280">
        <v>0</v>
      </c>
      <c r="D23" s="280">
        <v>0</v>
      </c>
    </row>
    <row r="24" spans="1:6" x14ac:dyDescent="0.2">
      <c r="A24" s="273">
        <v>1234</v>
      </c>
      <c r="B24" s="269" t="s">
        <v>314</v>
      </c>
      <c r="C24" s="280">
        <v>0</v>
      </c>
      <c r="D24" s="280">
        <v>0</v>
      </c>
    </row>
    <row r="25" spans="1:6" x14ac:dyDescent="0.2">
      <c r="A25" s="273">
        <v>1235</v>
      </c>
      <c r="B25" s="269" t="s">
        <v>315</v>
      </c>
      <c r="C25" s="280">
        <v>0</v>
      </c>
      <c r="D25" s="280">
        <v>0</v>
      </c>
    </row>
    <row r="26" spans="1:6" x14ac:dyDescent="0.2">
      <c r="A26" s="273">
        <v>1236</v>
      </c>
      <c r="B26" s="269" t="s">
        <v>316</v>
      </c>
      <c r="C26" s="280">
        <v>20182462.800000001</v>
      </c>
      <c r="D26" s="280">
        <v>20182462.800000001</v>
      </c>
    </row>
    <row r="27" spans="1:6" x14ac:dyDescent="0.2">
      <c r="A27" s="273">
        <v>1239</v>
      </c>
      <c r="B27" s="269" t="s">
        <v>317</v>
      </c>
      <c r="C27" s="280">
        <v>0</v>
      </c>
      <c r="D27" s="280">
        <v>0</v>
      </c>
    </row>
    <row r="28" spans="1:6" x14ac:dyDescent="0.2">
      <c r="A28" s="276">
        <v>1240</v>
      </c>
      <c r="B28" s="277" t="s">
        <v>30</v>
      </c>
      <c r="C28" s="279">
        <f>SUM(C29:C36)</f>
        <v>3198201.7</v>
      </c>
      <c r="D28" s="279">
        <f>SUM(D29:D36)</f>
        <v>3198201.7</v>
      </c>
      <c r="F28" s="281"/>
    </row>
    <row r="29" spans="1:6" x14ac:dyDescent="0.2">
      <c r="A29" s="273">
        <v>1241</v>
      </c>
      <c r="B29" s="269" t="s">
        <v>318</v>
      </c>
      <c r="C29" s="280">
        <v>758351.66</v>
      </c>
      <c r="D29" s="280">
        <v>758351.66</v>
      </c>
    </row>
    <row r="30" spans="1:6" x14ac:dyDescent="0.2">
      <c r="A30" s="273">
        <v>1242</v>
      </c>
      <c r="B30" s="269" t="s">
        <v>319</v>
      </c>
      <c r="C30" s="280">
        <v>0</v>
      </c>
      <c r="D30" s="280">
        <v>0</v>
      </c>
    </row>
    <row r="31" spans="1:6" x14ac:dyDescent="0.2">
      <c r="A31" s="273">
        <v>1243</v>
      </c>
      <c r="B31" s="269" t="s">
        <v>320</v>
      </c>
      <c r="C31" s="280">
        <v>721520</v>
      </c>
      <c r="D31" s="280">
        <v>721520</v>
      </c>
    </row>
    <row r="32" spans="1:6" x14ac:dyDescent="0.2">
      <c r="A32" s="273">
        <v>1244</v>
      </c>
      <c r="B32" s="269" t="s">
        <v>321</v>
      </c>
      <c r="C32" s="280">
        <v>0</v>
      </c>
      <c r="D32" s="280">
        <v>0</v>
      </c>
    </row>
    <row r="33" spans="1:5" x14ac:dyDescent="0.2">
      <c r="A33" s="273">
        <v>1245</v>
      </c>
      <c r="B33" s="269" t="s">
        <v>322</v>
      </c>
      <c r="C33" s="280">
        <v>0</v>
      </c>
      <c r="D33" s="280">
        <v>0</v>
      </c>
    </row>
    <row r="34" spans="1:5" x14ac:dyDescent="0.2">
      <c r="A34" s="273">
        <v>1246</v>
      </c>
      <c r="B34" s="269" t="s">
        <v>323</v>
      </c>
      <c r="C34" s="280">
        <v>1718330.04</v>
      </c>
      <c r="D34" s="280">
        <v>1718330.04</v>
      </c>
    </row>
    <row r="35" spans="1:5" x14ac:dyDescent="0.2">
      <c r="A35" s="273">
        <v>1247</v>
      </c>
      <c r="B35" s="269" t="s">
        <v>324</v>
      </c>
      <c r="C35" s="280">
        <v>0</v>
      </c>
      <c r="D35" s="280">
        <v>0</v>
      </c>
    </row>
    <row r="36" spans="1:5" x14ac:dyDescent="0.2">
      <c r="A36" s="273">
        <v>1248</v>
      </c>
      <c r="B36" s="269" t="s">
        <v>325</v>
      </c>
      <c r="C36" s="280">
        <v>0</v>
      </c>
      <c r="D36" s="280">
        <v>0</v>
      </c>
    </row>
    <row r="37" spans="1:5" x14ac:dyDescent="0.2">
      <c r="A37" s="276">
        <v>1250</v>
      </c>
      <c r="B37" s="277" t="s">
        <v>32</v>
      </c>
      <c r="C37" s="279">
        <f>SUM(C38:C42)</f>
        <v>0</v>
      </c>
      <c r="D37" s="279">
        <f>SUM(D38:D42)</f>
        <v>0</v>
      </c>
      <c r="E37" s="277"/>
    </row>
    <row r="38" spans="1:5" x14ac:dyDescent="0.2">
      <c r="A38" s="273">
        <v>1251</v>
      </c>
      <c r="B38" s="269" t="s">
        <v>329</v>
      </c>
      <c r="C38" s="280">
        <v>0</v>
      </c>
      <c r="D38" s="280">
        <v>0</v>
      </c>
    </row>
    <row r="39" spans="1:5" x14ac:dyDescent="0.2">
      <c r="A39" s="273">
        <v>1252</v>
      </c>
      <c r="B39" s="269" t="s">
        <v>330</v>
      </c>
      <c r="C39" s="280">
        <v>0</v>
      </c>
      <c r="D39" s="280">
        <v>0</v>
      </c>
    </row>
    <row r="40" spans="1:5" x14ac:dyDescent="0.2">
      <c r="A40" s="273">
        <v>1253</v>
      </c>
      <c r="B40" s="269" t="s">
        <v>331</v>
      </c>
      <c r="C40" s="280">
        <v>0</v>
      </c>
      <c r="D40" s="280">
        <v>0</v>
      </c>
    </row>
    <row r="41" spans="1:5" x14ac:dyDescent="0.2">
      <c r="A41" s="273">
        <v>1254</v>
      </c>
      <c r="B41" s="269" t="s">
        <v>332</v>
      </c>
      <c r="C41" s="280">
        <v>0</v>
      </c>
      <c r="D41" s="280">
        <v>0</v>
      </c>
    </row>
    <row r="42" spans="1:5" x14ac:dyDescent="0.2">
      <c r="A42" s="273">
        <v>1259</v>
      </c>
      <c r="B42" s="269" t="s">
        <v>333</v>
      </c>
      <c r="C42" s="280">
        <v>0</v>
      </c>
      <c r="D42" s="280">
        <v>0</v>
      </c>
    </row>
    <row r="43" spans="1:5" x14ac:dyDescent="0.2">
      <c r="B43" s="282" t="s">
        <v>568</v>
      </c>
      <c r="C43" s="279">
        <f>C20+C28+C37</f>
        <v>23380664.5</v>
      </c>
      <c r="D43" s="279">
        <f>D20+D28+D37</f>
        <v>23380664.5</v>
      </c>
    </row>
    <row r="45" spans="1:5" x14ac:dyDescent="0.2">
      <c r="A45" s="271" t="s">
        <v>569</v>
      </c>
      <c r="B45" s="271"/>
      <c r="C45" s="271"/>
      <c r="D45" s="271"/>
      <c r="E45" s="271"/>
    </row>
    <row r="46" spans="1:5" x14ac:dyDescent="0.2">
      <c r="A46" s="272" t="s">
        <v>258</v>
      </c>
      <c r="B46" s="272" t="s">
        <v>558</v>
      </c>
      <c r="C46" s="275">
        <v>2022</v>
      </c>
      <c r="D46" s="275">
        <v>2021</v>
      </c>
      <c r="E46" s="272"/>
    </row>
    <row r="47" spans="1:5" x14ac:dyDescent="0.2">
      <c r="A47" s="276">
        <v>3210</v>
      </c>
      <c r="B47" s="277" t="s">
        <v>570</v>
      </c>
      <c r="C47" s="279">
        <v>901090642.60000002</v>
      </c>
      <c r="D47" s="279">
        <v>-214401708.75</v>
      </c>
    </row>
    <row r="48" spans="1:5" x14ac:dyDescent="0.2">
      <c r="A48" s="273"/>
      <c r="B48" s="282" t="s">
        <v>571</v>
      </c>
      <c r="C48" s="280">
        <f>C51+C63+C91+C94+C49</f>
        <v>321371687.52000004</v>
      </c>
      <c r="D48" s="280">
        <f>D51+D63+D91+D94+D49</f>
        <v>1480378750.9100001</v>
      </c>
    </row>
    <row r="49" spans="1:4" x14ac:dyDescent="0.2">
      <c r="A49" s="283">
        <v>5100</v>
      </c>
      <c r="B49" s="284" t="s">
        <v>451</v>
      </c>
      <c r="C49" s="285">
        <f>SUM(C50:C50)</f>
        <v>0</v>
      </c>
      <c r="D49" s="285">
        <f>SUM(D50:D50)</f>
        <v>0</v>
      </c>
    </row>
    <row r="50" spans="1:4" x14ac:dyDescent="0.2">
      <c r="A50" s="286">
        <v>5130</v>
      </c>
      <c r="B50" s="287" t="s">
        <v>572</v>
      </c>
      <c r="C50" s="288">
        <v>0</v>
      </c>
      <c r="D50" s="288">
        <v>0</v>
      </c>
    </row>
    <row r="51" spans="1:4" x14ac:dyDescent="0.2">
      <c r="A51" s="276">
        <v>5400</v>
      </c>
      <c r="B51" s="277" t="s">
        <v>507</v>
      </c>
      <c r="C51" s="279">
        <f>C52+C54+C56+C58+C60</f>
        <v>0</v>
      </c>
      <c r="D51" s="279">
        <f>D52+D54+D56+D58+D60</f>
        <v>0</v>
      </c>
    </row>
    <row r="52" spans="1:4" x14ac:dyDescent="0.2">
      <c r="A52" s="273">
        <v>5410</v>
      </c>
      <c r="B52" s="269" t="s">
        <v>573</v>
      </c>
      <c r="C52" s="280">
        <f>C53</f>
        <v>0</v>
      </c>
      <c r="D52" s="280">
        <f>D53</f>
        <v>0</v>
      </c>
    </row>
    <row r="53" spans="1:4" x14ac:dyDescent="0.2">
      <c r="A53" s="273">
        <v>5411</v>
      </c>
      <c r="B53" s="269" t="s">
        <v>508</v>
      </c>
      <c r="C53" s="280">
        <v>0</v>
      </c>
      <c r="D53" s="280">
        <v>0</v>
      </c>
    </row>
    <row r="54" spans="1:4" x14ac:dyDescent="0.2">
      <c r="A54" s="273">
        <v>5420</v>
      </c>
      <c r="B54" s="269" t="s">
        <v>574</v>
      </c>
      <c r="C54" s="280">
        <f>C55</f>
        <v>0</v>
      </c>
      <c r="D54" s="280">
        <f>D55</f>
        <v>0</v>
      </c>
    </row>
    <row r="55" spans="1:4" x14ac:dyDescent="0.2">
      <c r="A55" s="273">
        <v>5421</v>
      </c>
      <c r="B55" s="269" t="s">
        <v>510</v>
      </c>
      <c r="C55" s="280">
        <v>0</v>
      </c>
      <c r="D55" s="280">
        <v>0</v>
      </c>
    </row>
    <row r="56" spans="1:4" x14ac:dyDescent="0.2">
      <c r="A56" s="273">
        <v>5430</v>
      </c>
      <c r="B56" s="269" t="s">
        <v>575</v>
      </c>
      <c r="C56" s="280">
        <f>C57</f>
        <v>0</v>
      </c>
      <c r="D56" s="280">
        <f>D57</f>
        <v>0</v>
      </c>
    </row>
    <row r="57" spans="1:4" x14ac:dyDescent="0.2">
      <c r="A57" s="273">
        <v>5431</v>
      </c>
      <c r="B57" s="269" t="s">
        <v>512</v>
      </c>
      <c r="C57" s="280">
        <v>0</v>
      </c>
      <c r="D57" s="280">
        <v>0</v>
      </c>
    </row>
    <row r="58" spans="1:4" x14ac:dyDescent="0.2">
      <c r="A58" s="273">
        <v>5440</v>
      </c>
      <c r="B58" s="269" t="s">
        <v>576</v>
      </c>
      <c r="C58" s="280">
        <f>C59</f>
        <v>0</v>
      </c>
      <c r="D58" s="280">
        <f>D59</f>
        <v>0</v>
      </c>
    </row>
    <row r="59" spans="1:4" x14ac:dyDescent="0.2">
      <c r="A59" s="273">
        <v>5441</v>
      </c>
      <c r="B59" s="269" t="s">
        <v>576</v>
      </c>
      <c r="C59" s="280">
        <v>0</v>
      </c>
      <c r="D59" s="280">
        <v>0</v>
      </c>
    </row>
    <row r="60" spans="1:4" x14ac:dyDescent="0.2">
      <c r="A60" s="273">
        <v>5450</v>
      </c>
      <c r="B60" s="269" t="s">
        <v>577</v>
      </c>
      <c r="C60" s="280">
        <f>SUM(C61:C62)</f>
        <v>0</v>
      </c>
      <c r="D60" s="280">
        <f>SUM(D61:D62)</f>
        <v>0</v>
      </c>
    </row>
    <row r="61" spans="1:4" x14ac:dyDescent="0.2">
      <c r="A61" s="273">
        <v>5451</v>
      </c>
      <c r="B61" s="269" t="s">
        <v>514</v>
      </c>
      <c r="C61" s="280">
        <v>0</v>
      </c>
      <c r="D61" s="280">
        <v>0</v>
      </c>
    </row>
    <row r="62" spans="1:4" x14ac:dyDescent="0.2">
      <c r="A62" s="273">
        <v>5452</v>
      </c>
      <c r="B62" s="269" t="s">
        <v>515</v>
      </c>
      <c r="C62" s="280">
        <v>0</v>
      </c>
      <c r="D62" s="280">
        <v>0</v>
      </c>
    </row>
    <row r="63" spans="1:4" x14ac:dyDescent="0.2">
      <c r="A63" s="276">
        <v>5500</v>
      </c>
      <c r="B63" s="277" t="s">
        <v>516</v>
      </c>
      <c r="C63" s="279">
        <f>C64+C73+C76+C82</f>
        <v>321371687.52000004</v>
      </c>
      <c r="D63" s="279">
        <f>D64+D73+D76+D82</f>
        <v>1397481955.6800001</v>
      </c>
    </row>
    <row r="64" spans="1:4" x14ac:dyDescent="0.2">
      <c r="A64" s="273">
        <v>5510</v>
      </c>
      <c r="B64" s="269" t="s">
        <v>106</v>
      </c>
      <c r="C64" s="280">
        <f>SUM(C65:C72)</f>
        <v>4554301.16</v>
      </c>
      <c r="D64" s="280">
        <f>SUM(D65:D72)</f>
        <v>256817497.31999999</v>
      </c>
    </row>
    <row r="65" spans="1:4" x14ac:dyDescent="0.2">
      <c r="A65" s="273">
        <v>5511</v>
      </c>
      <c r="B65" s="269" t="s">
        <v>517</v>
      </c>
      <c r="C65" s="280">
        <v>0</v>
      </c>
      <c r="D65" s="280">
        <v>0</v>
      </c>
    </row>
    <row r="66" spans="1:4" x14ac:dyDescent="0.2">
      <c r="A66" s="273">
        <v>5512</v>
      </c>
      <c r="B66" s="269" t="s">
        <v>518</v>
      </c>
      <c r="C66" s="280">
        <v>0</v>
      </c>
      <c r="D66" s="280">
        <v>0</v>
      </c>
    </row>
    <row r="67" spans="1:4" x14ac:dyDescent="0.2">
      <c r="A67" s="273">
        <v>5513</v>
      </c>
      <c r="B67" s="269" t="s">
        <v>519</v>
      </c>
      <c r="C67" s="280">
        <v>0</v>
      </c>
      <c r="D67" s="280">
        <v>0</v>
      </c>
    </row>
    <row r="68" spans="1:4" x14ac:dyDescent="0.2">
      <c r="A68" s="273">
        <v>5514</v>
      </c>
      <c r="B68" s="269" t="s">
        <v>520</v>
      </c>
      <c r="C68" s="280">
        <v>0</v>
      </c>
      <c r="D68" s="280">
        <v>0</v>
      </c>
    </row>
    <row r="69" spans="1:4" x14ac:dyDescent="0.2">
      <c r="A69" s="273">
        <v>5515</v>
      </c>
      <c r="B69" s="269" t="s">
        <v>521</v>
      </c>
      <c r="C69" s="280">
        <v>0</v>
      </c>
      <c r="D69" s="280">
        <v>235310172.72</v>
      </c>
    </row>
    <row r="70" spans="1:4" x14ac:dyDescent="0.2">
      <c r="A70" s="273">
        <v>5516</v>
      </c>
      <c r="B70" s="269" t="s">
        <v>522</v>
      </c>
      <c r="C70" s="280">
        <v>0</v>
      </c>
      <c r="D70" s="280">
        <v>0</v>
      </c>
    </row>
    <row r="71" spans="1:4" x14ac:dyDescent="0.2">
      <c r="A71" s="273">
        <v>5517</v>
      </c>
      <c r="B71" s="269" t="s">
        <v>523</v>
      </c>
      <c r="C71" s="279">
        <v>0</v>
      </c>
      <c r="D71" s="279">
        <v>0</v>
      </c>
    </row>
    <row r="72" spans="1:4" x14ac:dyDescent="0.2">
      <c r="A72" s="273">
        <v>5518</v>
      </c>
      <c r="B72" s="269" t="s">
        <v>524</v>
      </c>
      <c r="C72" s="280">
        <v>4554301.16</v>
      </c>
      <c r="D72" s="280">
        <v>21507324.600000001</v>
      </c>
    </row>
    <row r="73" spans="1:4" x14ac:dyDescent="0.2">
      <c r="A73" s="273">
        <v>5520</v>
      </c>
      <c r="B73" s="269" t="s">
        <v>107</v>
      </c>
      <c r="C73" s="280">
        <f>SUM(C74:C75)</f>
        <v>0</v>
      </c>
      <c r="D73" s="280">
        <f>SUM(D74:D75)</f>
        <v>0</v>
      </c>
    </row>
    <row r="74" spans="1:4" x14ac:dyDescent="0.2">
      <c r="A74" s="273">
        <v>5521</v>
      </c>
      <c r="B74" s="269" t="s">
        <v>525</v>
      </c>
      <c r="C74" s="280">
        <v>0</v>
      </c>
      <c r="D74" s="280">
        <v>0</v>
      </c>
    </row>
    <row r="75" spans="1:4" x14ac:dyDescent="0.2">
      <c r="A75" s="273">
        <v>5522</v>
      </c>
      <c r="B75" s="269" t="s">
        <v>526</v>
      </c>
      <c r="C75" s="280">
        <v>0</v>
      </c>
      <c r="D75" s="280">
        <v>0</v>
      </c>
    </row>
    <row r="76" spans="1:4" x14ac:dyDescent="0.2">
      <c r="A76" s="273">
        <v>5530</v>
      </c>
      <c r="B76" s="269" t="s">
        <v>108</v>
      </c>
      <c r="C76" s="280">
        <f>SUM(C77:C81)</f>
        <v>316817336</v>
      </c>
      <c r="D76" s="280">
        <f>SUM(D77:D81)</f>
        <v>1140664456.6500001</v>
      </c>
    </row>
    <row r="77" spans="1:4" x14ac:dyDescent="0.2">
      <c r="A77" s="273">
        <v>5531</v>
      </c>
      <c r="B77" s="269" t="s">
        <v>527</v>
      </c>
      <c r="C77" s="280">
        <v>0</v>
      </c>
      <c r="D77" s="280">
        <v>0</v>
      </c>
    </row>
    <row r="78" spans="1:4" x14ac:dyDescent="0.2">
      <c r="A78" s="273">
        <v>5532</v>
      </c>
      <c r="B78" s="269" t="s">
        <v>528</v>
      </c>
      <c r="C78" s="280">
        <v>0</v>
      </c>
      <c r="D78" s="280">
        <v>0</v>
      </c>
    </row>
    <row r="79" spans="1:4" x14ac:dyDescent="0.2">
      <c r="A79" s="273">
        <v>5533</v>
      </c>
      <c r="B79" s="269" t="s">
        <v>529</v>
      </c>
      <c r="C79" s="280">
        <v>0</v>
      </c>
      <c r="D79" s="280">
        <v>0</v>
      </c>
    </row>
    <row r="80" spans="1:4" x14ac:dyDescent="0.2">
      <c r="A80" s="273">
        <v>5534</v>
      </c>
      <c r="B80" s="269" t="s">
        <v>530</v>
      </c>
      <c r="C80" s="279">
        <v>0</v>
      </c>
      <c r="D80" s="279">
        <v>0</v>
      </c>
    </row>
    <row r="81" spans="1:4" x14ac:dyDescent="0.2">
      <c r="A81" s="273">
        <v>5535</v>
      </c>
      <c r="B81" s="269" t="s">
        <v>531</v>
      </c>
      <c r="C81" s="280">
        <v>316817336</v>
      </c>
      <c r="D81" s="280">
        <v>1140664456.6500001</v>
      </c>
    </row>
    <row r="82" spans="1:4" x14ac:dyDescent="0.2">
      <c r="A82" s="273">
        <v>5590</v>
      </c>
      <c r="B82" s="269" t="s">
        <v>109</v>
      </c>
      <c r="C82" s="280">
        <f>SUM(C83:C90)</f>
        <v>50.36</v>
      </c>
      <c r="D82" s="280">
        <f>SUM(D83:D90)</f>
        <v>1.71</v>
      </c>
    </row>
    <row r="83" spans="1:4" x14ac:dyDescent="0.2">
      <c r="A83" s="273">
        <v>5591</v>
      </c>
      <c r="B83" s="269" t="s">
        <v>532</v>
      </c>
      <c r="C83" s="280">
        <v>0</v>
      </c>
      <c r="D83" s="280">
        <v>0</v>
      </c>
    </row>
    <row r="84" spans="1:4" x14ac:dyDescent="0.2">
      <c r="A84" s="273">
        <v>5592</v>
      </c>
      <c r="B84" s="269" t="s">
        <v>533</v>
      </c>
      <c r="C84" s="280">
        <v>0</v>
      </c>
      <c r="D84" s="280">
        <v>0</v>
      </c>
    </row>
    <row r="85" spans="1:4" x14ac:dyDescent="0.2">
      <c r="A85" s="273">
        <v>5593</v>
      </c>
      <c r="B85" s="269" t="s">
        <v>534</v>
      </c>
      <c r="C85" s="280">
        <v>0</v>
      </c>
      <c r="D85" s="280">
        <v>0</v>
      </c>
    </row>
    <row r="86" spans="1:4" x14ac:dyDescent="0.2">
      <c r="A86" s="273">
        <v>5594</v>
      </c>
      <c r="B86" s="269" t="s">
        <v>578</v>
      </c>
      <c r="C86" s="279">
        <v>0</v>
      </c>
      <c r="D86" s="279">
        <v>0</v>
      </c>
    </row>
    <row r="87" spans="1:4" x14ac:dyDescent="0.2">
      <c r="A87" s="273">
        <v>5595</v>
      </c>
      <c r="B87" s="269" t="s">
        <v>536</v>
      </c>
      <c r="C87" s="280">
        <v>0</v>
      </c>
      <c r="D87" s="280">
        <v>0</v>
      </c>
    </row>
    <row r="88" spans="1:4" x14ac:dyDescent="0.2">
      <c r="A88" s="273">
        <v>5596</v>
      </c>
      <c r="B88" s="269" t="s">
        <v>56</v>
      </c>
      <c r="C88" s="280">
        <v>0</v>
      </c>
      <c r="D88" s="280">
        <v>0</v>
      </c>
    </row>
    <row r="89" spans="1:4" x14ac:dyDescent="0.2">
      <c r="A89" s="273">
        <v>5597</v>
      </c>
      <c r="B89" s="269" t="s">
        <v>537</v>
      </c>
      <c r="C89" s="280">
        <v>0</v>
      </c>
      <c r="D89" s="280">
        <v>0</v>
      </c>
    </row>
    <row r="90" spans="1:4" x14ac:dyDescent="0.2">
      <c r="A90" s="273">
        <v>5599</v>
      </c>
      <c r="B90" s="269" t="s">
        <v>539</v>
      </c>
      <c r="C90" s="280">
        <v>50.36</v>
      </c>
      <c r="D90" s="280">
        <v>1.71</v>
      </c>
    </row>
    <row r="91" spans="1:4" x14ac:dyDescent="0.2">
      <c r="A91" s="276">
        <v>5600</v>
      </c>
      <c r="B91" s="277" t="s">
        <v>540</v>
      </c>
      <c r="C91" s="280">
        <f>C92</f>
        <v>0</v>
      </c>
      <c r="D91" s="280">
        <f>D92</f>
        <v>0</v>
      </c>
    </row>
    <row r="92" spans="1:4" x14ac:dyDescent="0.2">
      <c r="A92" s="273">
        <v>5610</v>
      </c>
      <c r="B92" s="269" t="s">
        <v>111</v>
      </c>
      <c r="C92" s="280">
        <f>C93</f>
        <v>0</v>
      </c>
      <c r="D92" s="280">
        <f>D93</f>
        <v>0</v>
      </c>
    </row>
    <row r="93" spans="1:4" x14ac:dyDescent="0.2">
      <c r="A93" s="273">
        <v>5611</v>
      </c>
      <c r="B93" s="269" t="s">
        <v>541</v>
      </c>
      <c r="C93" s="280">
        <v>0</v>
      </c>
      <c r="D93" s="280">
        <v>0</v>
      </c>
    </row>
    <row r="94" spans="1:4" x14ac:dyDescent="0.2">
      <c r="A94" s="276">
        <v>2110</v>
      </c>
      <c r="B94" s="289" t="s">
        <v>579</v>
      </c>
      <c r="C94" s="279">
        <f>SUM(C95:C99)</f>
        <v>0</v>
      </c>
      <c r="D94" s="279">
        <f>SUM(D95:D99)</f>
        <v>82896795.229999989</v>
      </c>
    </row>
    <row r="95" spans="1:4" x14ac:dyDescent="0.2">
      <c r="A95" s="273">
        <v>2111</v>
      </c>
      <c r="B95" s="269" t="s">
        <v>580</v>
      </c>
      <c r="C95" s="280">
        <v>0</v>
      </c>
      <c r="D95" s="280">
        <v>323882.68</v>
      </c>
    </row>
    <row r="96" spans="1:4" x14ac:dyDescent="0.2">
      <c r="A96" s="273">
        <v>2112</v>
      </c>
      <c r="B96" s="269" t="s">
        <v>581</v>
      </c>
      <c r="C96" s="280">
        <v>0</v>
      </c>
      <c r="D96" s="280">
        <v>46266011.899999999</v>
      </c>
    </row>
    <row r="97" spans="1:4" x14ac:dyDescent="0.2">
      <c r="A97" s="273">
        <v>2112</v>
      </c>
      <c r="B97" s="269" t="s">
        <v>582</v>
      </c>
      <c r="C97" s="280">
        <v>0</v>
      </c>
      <c r="D97" s="280">
        <v>36306900.649999999</v>
      </c>
    </row>
    <row r="98" spans="1:4" x14ac:dyDescent="0.2">
      <c r="A98" s="273">
        <v>2115</v>
      </c>
      <c r="B98" s="269" t="s">
        <v>583</v>
      </c>
      <c r="C98" s="280">
        <v>0</v>
      </c>
      <c r="D98" s="280">
        <v>0</v>
      </c>
    </row>
    <row r="99" spans="1:4" x14ac:dyDescent="0.2">
      <c r="A99" s="273">
        <v>2114</v>
      </c>
      <c r="B99" s="269" t="s">
        <v>584</v>
      </c>
      <c r="C99" s="280">
        <v>0</v>
      </c>
      <c r="D99" s="280">
        <v>0</v>
      </c>
    </row>
    <row r="100" spans="1:4" x14ac:dyDescent="0.2">
      <c r="A100" s="273"/>
      <c r="B100" s="282" t="s">
        <v>585</v>
      </c>
      <c r="C100" s="280">
        <f>+C101</f>
        <v>56590740.759999998</v>
      </c>
      <c r="D100" s="280">
        <f>+D101</f>
        <v>187574353.59999999</v>
      </c>
    </row>
    <row r="101" spans="1:4" x14ac:dyDescent="0.2">
      <c r="A101" s="283">
        <v>3100</v>
      </c>
      <c r="B101" s="290" t="s">
        <v>586</v>
      </c>
      <c r="C101" s="280">
        <f>SUM(C102:C105)</f>
        <v>56590740.759999998</v>
      </c>
      <c r="D101" s="280">
        <f>SUM(D102:D105)</f>
        <v>187574353.59999999</v>
      </c>
    </row>
    <row r="102" spans="1:4" x14ac:dyDescent="0.2">
      <c r="A102" s="286"/>
      <c r="B102" s="291" t="s">
        <v>587</v>
      </c>
      <c r="C102" s="280">
        <v>56590246.75</v>
      </c>
      <c r="D102" s="280">
        <v>157673077.16999999</v>
      </c>
    </row>
    <row r="103" spans="1:4" x14ac:dyDescent="0.2">
      <c r="A103" s="286"/>
      <c r="B103" s="291" t="s">
        <v>588</v>
      </c>
      <c r="C103" s="279">
        <v>0</v>
      </c>
      <c r="D103" s="279">
        <v>0</v>
      </c>
    </row>
    <row r="104" spans="1:4" x14ac:dyDescent="0.2">
      <c r="A104" s="286"/>
      <c r="B104" s="291" t="s">
        <v>589</v>
      </c>
      <c r="C104" s="280">
        <v>0</v>
      </c>
      <c r="D104" s="280">
        <v>28998553.809999999</v>
      </c>
    </row>
    <row r="105" spans="1:4" x14ac:dyDescent="0.2">
      <c r="A105" s="286"/>
      <c r="B105" s="291" t="s">
        <v>590</v>
      </c>
      <c r="C105" s="280">
        <v>494.01</v>
      </c>
      <c r="D105" s="280">
        <v>902722.62</v>
      </c>
    </row>
    <row r="106" spans="1:4" x14ac:dyDescent="0.2">
      <c r="A106" s="286"/>
      <c r="B106" s="292" t="s">
        <v>591</v>
      </c>
      <c r="C106" s="280">
        <f>+C107</f>
        <v>0</v>
      </c>
      <c r="D106" s="280">
        <f>+D107</f>
        <v>0</v>
      </c>
    </row>
    <row r="107" spans="1:4" x14ac:dyDescent="0.2">
      <c r="A107" s="283">
        <v>1270</v>
      </c>
      <c r="B107" s="293" t="s">
        <v>36</v>
      </c>
      <c r="C107" s="280">
        <f>+C108</f>
        <v>0</v>
      </c>
      <c r="D107" s="280">
        <f>+D108</f>
        <v>0</v>
      </c>
    </row>
    <row r="108" spans="1:4" x14ac:dyDescent="0.2">
      <c r="A108" s="286">
        <v>1273</v>
      </c>
      <c r="B108" s="287" t="s">
        <v>592</v>
      </c>
      <c r="C108" s="280">
        <v>0</v>
      </c>
      <c r="D108" s="280">
        <v>0</v>
      </c>
    </row>
    <row r="109" spans="1:4" x14ac:dyDescent="0.2">
      <c r="A109" s="286"/>
      <c r="B109" s="292" t="s">
        <v>593</v>
      </c>
      <c r="C109" s="279">
        <f>+C110+C112</f>
        <v>5532848.7999999998</v>
      </c>
      <c r="D109" s="279">
        <f>+D110+D112</f>
        <v>0</v>
      </c>
    </row>
    <row r="110" spans="1:4" x14ac:dyDescent="0.2">
      <c r="A110" s="283">
        <v>4300</v>
      </c>
      <c r="B110" s="290" t="s">
        <v>594</v>
      </c>
      <c r="C110" s="280">
        <f>+C111</f>
        <v>0</v>
      </c>
      <c r="D110" s="280">
        <f>+D111</f>
        <v>0</v>
      </c>
    </row>
    <row r="111" spans="1:4" x14ac:dyDescent="0.2">
      <c r="A111" s="286">
        <v>4399</v>
      </c>
      <c r="B111" s="291" t="s">
        <v>79</v>
      </c>
      <c r="C111" s="280">
        <v>0</v>
      </c>
      <c r="D111" s="280">
        <v>0</v>
      </c>
    </row>
    <row r="112" spans="1:4" x14ac:dyDescent="0.2">
      <c r="A112" s="276">
        <v>1120</v>
      </c>
      <c r="B112" s="294" t="s">
        <v>595</v>
      </c>
      <c r="C112" s="280">
        <f>SUM(C113:C121)</f>
        <v>5532848.7999999998</v>
      </c>
      <c r="D112" s="280">
        <f>SUM(D113:D121)</f>
        <v>0</v>
      </c>
    </row>
    <row r="113" spans="1:4" x14ac:dyDescent="0.2">
      <c r="A113" s="273">
        <v>1124</v>
      </c>
      <c r="B113" s="295" t="s">
        <v>596</v>
      </c>
      <c r="C113" s="280">
        <v>0</v>
      </c>
      <c r="D113" s="280">
        <v>0</v>
      </c>
    </row>
    <row r="114" spans="1:4" x14ac:dyDescent="0.2">
      <c r="A114" s="273">
        <v>1124</v>
      </c>
      <c r="B114" s="295" t="s">
        <v>597</v>
      </c>
      <c r="C114" s="280">
        <v>0</v>
      </c>
      <c r="D114" s="280">
        <v>0</v>
      </c>
    </row>
    <row r="115" spans="1:4" x14ac:dyDescent="0.2">
      <c r="A115" s="273">
        <v>1124</v>
      </c>
      <c r="B115" s="295" t="s">
        <v>598</v>
      </c>
      <c r="C115" s="280">
        <v>0</v>
      </c>
      <c r="D115" s="280">
        <v>0</v>
      </c>
    </row>
    <row r="116" spans="1:4" x14ac:dyDescent="0.2">
      <c r="A116" s="273">
        <v>1124</v>
      </c>
      <c r="B116" s="295" t="s">
        <v>599</v>
      </c>
      <c r="C116" s="280">
        <v>0</v>
      </c>
      <c r="D116" s="280">
        <v>0</v>
      </c>
    </row>
    <row r="117" spans="1:4" x14ac:dyDescent="0.2">
      <c r="A117" s="273">
        <v>1124</v>
      </c>
      <c r="B117" s="295" t="s">
        <v>600</v>
      </c>
      <c r="C117" s="279">
        <v>0</v>
      </c>
      <c r="D117" s="279">
        <v>0</v>
      </c>
    </row>
    <row r="118" spans="1:4" x14ac:dyDescent="0.2">
      <c r="A118" s="273">
        <v>1124</v>
      </c>
      <c r="B118" s="295" t="s">
        <v>601</v>
      </c>
      <c r="C118" s="280">
        <v>0</v>
      </c>
      <c r="D118" s="280">
        <v>0</v>
      </c>
    </row>
    <row r="119" spans="1:4" x14ac:dyDescent="0.2">
      <c r="A119" s="273">
        <v>1122</v>
      </c>
      <c r="B119" s="295" t="s">
        <v>602</v>
      </c>
      <c r="C119" s="280">
        <v>5532848.7999999998</v>
      </c>
      <c r="D119" s="280">
        <v>0</v>
      </c>
    </row>
    <row r="120" spans="1:4" x14ac:dyDescent="0.2">
      <c r="A120" s="273">
        <v>1122</v>
      </c>
      <c r="B120" s="295" t="s">
        <v>603</v>
      </c>
      <c r="C120" s="280">
        <v>0</v>
      </c>
      <c r="D120" s="280">
        <v>0</v>
      </c>
    </row>
    <row r="121" spans="1:4" x14ac:dyDescent="0.2">
      <c r="A121" s="273">
        <v>1122</v>
      </c>
      <c r="B121" s="295" t="s">
        <v>604</v>
      </c>
      <c r="C121" s="280">
        <v>0</v>
      </c>
      <c r="D121" s="280">
        <v>0</v>
      </c>
    </row>
    <row r="122" spans="1:4" x14ac:dyDescent="0.2">
      <c r="A122" s="273"/>
      <c r="B122" s="296" t="s">
        <v>605</v>
      </c>
      <c r="C122" s="280">
        <f>C47+C48+C100-C106-C109</f>
        <v>1273520222.0800002</v>
      </c>
      <c r="D122" s="280">
        <f>D47+D48+D100-D106-D109</f>
        <v>1453551395.76</v>
      </c>
    </row>
    <row r="130" spans="2:2" x14ac:dyDescent="0.2">
      <c r="B130" s="269" t="s">
        <v>606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0 D51 C48:D48 C51:C62" xr:uid="{56DA4B77-61AE-429B-947E-465D7C6E42DC}"/>
    <dataValidation allowBlank="1" showInputMessage="1" showErrorMessage="1" prompt="Saldo al 31 de diciembre del año anterior que se presenta" sqref="D7 D46" xr:uid="{BA9224A4-CB67-47F5-9322-C756F6539510}"/>
    <dataValidation allowBlank="1" showInputMessage="1" showErrorMessage="1" prompt="Importe final del periodo que corresponde la información financiera trimestral que se presenta." sqref="C19 C7 D61:D62 D52:D59 C46" xr:uid="{ADC00A53-F7B6-4EE5-94AA-BD91C2AF2AED}"/>
  </dataValidations>
  <pageMargins left="0.70866141732283472" right="0.70866141732283472" top="0.74803149606299213" bottom="0.74803149606299213" header="0.31496062992125984" footer="0.31496062992125984"/>
  <pageSetup fitToHeight="3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1D0F-9B6A-4209-8CF1-B798D0711FFE}">
  <sheetPr>
    <tabColor rgb="FFFFC000"/>
  </sheetPr>
  <dimension ref="A1:C22"/>
  <sheetViews>
    <sheetView showGridLines="0" workbookViewId="0">
      <selection activeCell="D28" sqref="D28"/>
    </sheetView>
  </sheetViews>
  <sheetFormatPr baseColWidth="10" defaultColWidth="13.33203125" defaultRowHeight="11.25" x14ac:dyDescent="0.2"/>
  <cols>
    <col min="1" max="1" width="3.83203125" style="302" customWidth="1"/>
    <col min="2" max="2" width="78.6640625" style="302" customWidth="1"/>
    <col min="3" max="3" width="29.1640625" style="302" customWidth="1"/>
    <col min="4" max="16384" width="13.33203125" style="302"/>
  </cols>
  <sheetData>
    <row r="1" spans="1:3" s="297" customFormat="1" ht="18" customHeight="1" x14ac:dyDescent="0.2">
      <c r="A1" s="375" t="s">
        <v>186</v>
      </c>
      <c r="B1" s="376"/>
      <c r="C1" s="377"/>
    </row>
    <row r="2" spans="1:3" s="297" customFormat="1" ht="18" customHeight="1" x14ac:dyDescent="0.2">
      <c r="A2" s="378" t="s">
        <v>607</v>
      </c>
      <c r="B2" s="379"/>
      <c r="C2" s="380"/>
    </row>
    <row r="3" spans="1:3" s="297" customFormat="1" ht="18" customHeight="1" x14ac:dyDescent="0.2">
      <c r="A3" s="378" t="s">
        <v>191</v>
      </c>
      <c r="B3" s="381"/>
      <c r="C3" s="380"/>
    </row>
    <row r="4" spans="1:3" s="298" customFormat="1" ht="18" customHeight="1" x14ac:dyDescent="0.2">
      <c r="A4" s="382" t="s">
        <v>608</v>
      </c>
      <c r="B4" s="383"/>
      <c r="C4" s="384"/>
    </row>
    <row r="5" spans="1:3" s="301" customFormat="1" x14ac:dyDescent="0.2">
      <c r="A5" s="299" t="s">
        <v>609</v>
      </c>
      <c r="B5" s="299"/>
      <c r="C5" s="300">
        <v>4089552366</v>
      </c>
    </row>
    <row r="6" spans="1:3" x14ac:dyDescent="0.2">
      <c r="B6" s="303"/>
      <c r="C6" s="304"/>
    </row>
    <row r="7" spans="1:3" x14ac:dyDescent="0.2">
      <c r="A7" s="305" t="s">
        <v>610</v>
      </c>
      <c r="B7" s="305"/>
      <c r="C7" s="306">
        <f>SUM(C8:C13)</f>
        <v>0</v>
      </c>
    </row>
    <row r="8" spans="1:3" x14ac:dyDescent="0.2">
      <c r="A8" s="307" t="s">
        <v>611</v>
      </c>
      <c r="B8" s="308" t="s">
        <v>75</v>
      </c>
      <c r="C8" s="309">
        <v>0</v>
      </c>
    </row>
    <row r="9" spans="1:3" x14ac:dyDescent="0.2">
      <c r="A9" s="310" t="s">
        <v>612</v>
      </c>
      <c r="B9" s="311" t="s">
        <v>613</v>
      </c>
      <c r="C9" s="309">
        <v>0</v>
      </c>
    </row>
    <row r="10" spans="1:3" x14ac:dyDescent="0.2">
      <c r="A10" s="310" t="s">
        <v>614</v>
      </c>
      <c r="B10" s="311" t="s">
        <v>77</v>
      </c>
      <c r="C10" s="309">
        <v>0</v>
      </c>
    </row>
    <row r="11" spans="1:3" x14ac:dyDescent="0.2">
      <c r="A11" s="310" t="s">
        <v>615</v>
      </c>
      <c r="B11" s="311" t="s">
        <v>78</v>
      </c>
      <c r="C11" s="309">
        <v>0</v>
      </c>
    </row>
    <row r="12" spans="1:3" x14ac:dyDescent="0.2">
      <c r="A12" s="310" t="s">
        <v>616</v>
      </c>
      <c r="B12" s="311" t="s">
        <v>79</v>
      </c>
      <c r="C12" s="309">
        <v>0</v>
      </c>
    </row>
    <row r="13" spans="1:3" x14ac:dyDescent="0.2">
      <c r="A13" s="312" t="s">
        <v>617</v>
      </c>
      <c r="B13" s="313" t="s">
        <v>618</v>
      </c>
      <c r="C13" s="309">
        <v>0</v>
      </c>
    </row>
    <row r="14" spans="1:3" x14ac:dyDescent="0.2">
      <c r="A14" s="314"/>
      <c r="B14" s="315"/>
      <c r="C14" s="316"/>
    </row>
    <row r="15" spans="1:3" x14ac:dyDescent="0.2">
      <c r="A15" s="305" t="s">
        <v>619</v>
      </c>
      <c r="B15" s="303"/>
      <c r="C15" s="306">
        <f>SUM(C16:C18)</f>
        <v>56590740.759999998</v>
      </c>
    </row>
    <row r="16" spans="1:3" x14ac:dyDescent="0.2">
      <c r="A16" s="317">
        <v>3.1</v>
      </c>
      <c r="B16" s="311" t="s">
        <v>620</v>
      </c>
      <c r="C16" s="309">
        <v>0</v>
      </c>
    </row>
    <row r="17" spans="1:3" x14ac:dyDescent="0.2">
      <c r="A17" s="318">
        <v>3.2</v>
      </c>
      <c r="B17" s="311" t="s">
        <v>621</v>
      </c>
      <c r="C17" s="309">
        <v>0</v>
      </c>
    </row>
    <row r="18" spans="1:3" x14ac:dyDescent="0.2">
      <c r="A18" s="318">
        <v>3.3</v>
      </c>
      <c r="B18" s="313" t="s">
        <v>622</v>
      </c>
      <c r="C18" s="319">
        <v>56590740.759999998</v>
      </c>
    </row>
    <row r="19" spans="1:3" x14ac:dyDescent="0.2">
      <c r="B19" s="320"/>
      <c r="C19" s="321"/>
    </row>
    <row r="20" spans="1:3" x14ac:dyDescent="0.2">
      <c r="A20" s="322" t="s">
        <v>623</v>
      </c>
      <c r="B20" s="322"/>
      <c r="C20" s="300">
        <f>C5+C7-C15</f>
        <v>4032961625.2399998</v>
      </c>
    </row>
    <row r="22" spans="1:3" ht="25.5" customHeight="1" x14ac:dyDescent="0.2">
      <c r="A22" s="385" t="s">
        <v>60</v>
      </c>
      <c r="B22" s="385"/>
      <c r="C22" s="385"/>
    </row>
  </sheetData>
  <mergeCells count="5">
    <mergeCell ref="A1:C1"/>
    <mergeCell ref="A2:C2"/>
    <mergeCell ref="A3:C3"/>
    <mergeCell ref="A4:C4"/>
    <mergeCell ref="A22:C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1449-C898-429E-B825-D06C47DFEAFA}">
  <sheetPr>
    <tabColor rgb="FFFFC000"/>
    <pageSetUpPr fitToPage="1"/>
  </sheetPr>
  <dimension ref="A1:E39"/>
  <sheetViews>
    <sheetView showGridLines="0" workbookViewId="0">
      <selection activeCell="D28" sqref="D28"/>
    </sheetView>
  </sheetViews>
  <sheetFormatPr baseColWidth="10" defaultColWidth="13.33203125" defaultRowHeight="11.25" x14ac:dyDescent="0.2"/>
  <cols>
    <col min="1" max="1" width="4.33203125" style="302" customWidth="1"/>
    <col min="2" max="2" width="81.33203125" style="302" customWidth="1"/>
    <col min="3" max="3" width="24.83203125" style="302" customWidth="1"/>
    <col min="4" max="16384" width="13.33203125" style="302"/>
  </cols>
  <sheetData>
    <row r="1" spans="1:3" s="323" customFormat="1" ht="18.95" customHeight="1" x14ac:dyDescent="0.2">
      <c r="A1" s="386" t="s">
        <v>186</v>
      </c>
      <c r="B1" s="387"/>
      <c r="C1" s="388"/>
    </row>
    <row r="2" spans="1:3" s="323" customFormat="1" ht="18.95" customHeight="1" x14ac:dyDescent="0.2">
      <c r="A2" s="389" t="s">
        <v>624</v>
      </c>
      <c r="B2" s="390"/>
      <c r="C2" s="391"/>
    </row>
    <row r="3" spans="1:3" s="323" customFormat="1" ht="18.95" customHeight="1" x14ac:dyDescent="0.2">
      <c r="A3" s="389" t="s">
        <v>191</v>
      </c>
      <c r="B3" s="392"/>
      <c r="C3" s="391"/>
    </row>
    <row r="4" spans="1:3" s="314" customFormat="1" x14ac:dyDescent="0.2">
      <c r="A4" s="382" t="s">
        <v>608</v>
      </c>
      <c r="B4" s="383"/>
      <c r="C4" s="384"/>
    </row>
    <row r="5" spans="1:3" x14ac:dyDescent="0.2">
      <c r="A5" s="324" t="s">
        <v>625</v>
      </c>
      <c r="B5" s="299"/>
      <c r="C5" s="325">
        <v>2839341756.52</v>
      </c>
    </row>
    <row r="6" spans="1:3" x14ac:dyDescent="0.2">
      <c r="A6" s="326"/>
      <c r="B6" s="303"/>
      <c r="C6" s="327"/>
    </row>
    <row r="7" spans="1:3" x14ac:dyDescent="0.2">
      <c r="A7" s="305" t="s">
        <v>626</v>
      </c>
      <c r="B7" s="328"/>
      <c r="C7" s="306">
        <f>SUM(C8:C28)</f>
        <v>28842461.430000007</v>
      </c>
    </row>
    <row r="8" spans="1:3" x14ac:dyDescent="0.2">
      <c r="A8" s="329">
        <v>2.1</v>
      </c>
      <c r="B8" s="330" t="s">
        <v>460</v>
      </c>
      <c r="C8" s="331">
        <v>-129518288.06999999</v>
      </c>
    </row>
    <row r="9" spans="1:3" x14ac:dyDescent="0.2">
      <c r="A9" s="329">
        <v>2.2000000000000002</v>
      </c>
      <c r="B9" s="330" t="s">
        <v>84</v>
      </c>
      <c r="C9" s="331">
        <v>0</v>
      </c>
    </row>
    <row r="10" spans="1:3" x14ac:dyDescent="0.2">
      <c r="A10" s="332">
        <v>2.2999999999999998</v>
      </c>
      <c r="B10" s="333" t="s">
        <v>318</v>
      </c>
      <c r="C10" s="331">
        <v>758351.66</v>
      </c>
    </row>
    <row r="11" spans="1:3" x14ac:dyDescent="0.2">
      <c r="A11" s="332">
        <v>2.4</v>
      </c>
      <c r="B11" s="333" t="s">
        <v>319</v>
      </c>
      <c r="C11" s="331">
        <v>0</v>
      </c>
    </row>
    <row r="12" spans="1:3" x14ac:dyDescent="0.2">
      <c r="A12" s="332">
        <v>2.5</v>
      </c>
      <c r="B12" s="333" t="s">
        <v>320</v>
      </c>
      <c r="C12" s="331">
        <v>721520</v>
      </c>
    </row>
    <row r="13" spans="1:3" x14ac:dyDescent="0.2">
      <c r="A13" s="332">
        <v>2.6</v>
      </c>
      <c r="B13" s="333" t="s">
        <v>321</v>
      </c>
      <c r="C13" s="331">
        <v>0</v>
      </c>
    </row>
    <row r="14" spans="1:3" x14ac:dyDescent="0.2">
      <c r="A14" s="332">
        <v>2.7</v>
      </c>
      <c r="B14" s="333" t="s">
        <v>322</v>
      </c>
      <c r="C14" s="331">
        <v>0</v>
      </c>
    </row>
    <row r="15" spans="1:3" x14ac:dyDescent="0.2">
      <c r="A15" s="332">
        <v>2.8</v>
      </c>
      <c r="B15" s="333" t="s">
        <v>323</v>
      </c>
      <c r="C15" s="331">
        <v>1718330.04</v>
      </c>
    </row>
    <row r="16" spans="1:3" x14ac:dyDescent="0.2">
      <c r="A16" s="332">
        <v>2.9</v>
      </c>
      <c r="B16" s="333" t="s">
        <v>325</v>
      </c>
      <c r="C16" s="331">
        <v>0</v>
      </c>
    </row>
    <row r="17" spans="1:5" x14ac:dyDescent="0.2">
      <c r="A17" s="332" t="s">
        <v>627</v>
      </c>
      <c r="B17" s="333" t="s">
        <v>628</v>
      </c>
      <c r="C17" s="331">
        <v>0</v>
      </c>
    </row>
    <row r="18" spans="1:5" x14ac:dyDescent="0.2">
      <c r="A18" s="332" t="s">
        <v>629</v>
      </c>
      <c r="B18" s="333" t="s">
        <v>32</v>
      </c>
      <c r="C18" s="331">
        <v>0</v>
      </c>
    </row>
    <row r="19" spans="1:5" x14ac:dyDescent="0.2">
      <c r="A19" s="332" t="s">
        <v>630</v>
      </c>
      <c r="B19" s="333" t="s">
        <v>631</v>
      </c>
      <c r="C19" s="331">
        <v>0</v>
      </c>
    </row>
    <row r="20" spans="1:5" x14ac:dyDescent="0.2">
      <c r="A20" s="332" t="s">
        <v>632</v>
      </c>
      <c r="B20" s="333" t="s">
        <v>633</v>
      </c>
      <c r="C20" s="331">
        <v>20182462.800000001</v>
      </c>
    </row>
    <row r="21" spans="1:5" x14ac:dyDescent="0.2">
      <c r="A21" s="332" t="s">
        <v>634</v>
      </c>
      <c r="B21" s="333" t="s">
        <v>635</v>
      </c>
      <c r="C21" s="331">
        <v>0</v>
      </c>
    </row>
    <row r="22" spans="1:5" x14ac:dyDescent="0.2">
      <c r="A22" s="332" t="s">
        <v>636</v>
      </c>
      <c r="B22" s="333" t="s">
        <v>637</v>
      </c>
      <c r="C22" s="331">
        <v>0</v>
      </c>
    </row>
    <row r="23" spans="1:5" x14ac:dyDescent="0.2">
      <c r="A23" s="332" t="s">
        <v>638</v>
      </c>
      <c r="B23" s="333" t="s">
        <v>639</v>
      </c>
      <c r="C23" s="331">
        <v>0</v>
      </c>
    </row>
    <row r="24" spans="1:5" x14ac:dyDescent="0.2">
      <c r="A24" s="332" t="s">
        <v>640</v>
      </c>
      <c r="B24" s="333" t="s">
        <v>641</v>
      </c>
      <c r="C24" s="331">
        <v>0</v>
      </c>
    </row>
    <row r="25" spans="1:5" x14ac:dyDescent="0.2">
      <c r="A25" s="332" t="s">
        <v>642</v>
      </c>
      <c r="B25" s="333" t="s">
        <v>643</v>
      </c>
      <c r="C25" s="331">
        <v>0</v>
      </c>
    </row>
    <row r="26" spans="1:5" x14ac:dyDescent="0.2">
      <c r="A26" s="332" t="s">
        <v>644</v>
      </c>
      <c r="B26" s="333" t="s">
        <v>645</v>
      </c>
      <c r="C26" s="331">
        <v>0</v>
      </c>
    </row>
    <row r="27" spans="1:5" x14ac:dyDescent="0.2">
      <c r="A27" s="332" t="s">
        <v>646</v>
      </c>
      <c r="B27" s="333" t="s">
        <v>647</v>
      </c>
      <c r="C27" s="331">
        <v>0</v>
      </c>
    </row>
    <row r="28" spans="1:5" x14ac:dyDescent="0.2">
      <c r="A28" s="332" t="s">
        <v>648</v>
      </c>
      <c r="B28" s="330" t="s">
        <v>649</v>
      </c>
      <c r="C28" s="331">
        <v>134980085</v>
      </c>
      <c r="E28" s="334"/>
    </row>
    <row r="29" spans="1:5" x14ac:dyDescent="0.2">
      <c r="A29" s="335"/>
      <c r="B29" s="336"/>
      <c r="C29" s="337"/>
    </row>
    <row r="30" spans="1:5" x14ac:dyDescent="0.2">
      <c r="A30" s="338" t="s">
        <v>650</v>
      </c>
      <c r="B30" s="339"/>
      <c r="C30" s="340">
        <f>SUM(C31:C35)</f>
        <v>321371687.52000004</v>
      </c>
    </row>
    <row r="31" spans="1:5" x14ac:dyDescent="0.2">
      <c r="A31" s="332" t="s">
        <v>651</v>
      </c>
      <c r="B31" s="333" t="s">
        <v>106</v>
      </c>
      <c r="C31" s="331">
        <v>4554301.16</v>
      </c>
    </row>
    <row r="32" spans="1:5" x14ac:dyDescent="0.2">
      <c r="A32" s="332" t="s">
        <v>652</v>
      </c>
      <c r="B32" s="333" t="s">
        <v>107</v>
      </c>
      <c r="C32" s="331">
        <v>0</v>
      </c>
    </row>
    <row r="33" spans="1:4" x14ac:dyDescent="0.2">
      <c r="A33" s="332" t="s">
        <v>653</v>
      </c>
      <c r="B33" s="333" t="s">
        <v>108</v>
      </c>
      <c r="C33" s="331">
        <v>316817336</v>
      </c>
    </row>
    <row r="34" spans="1:4" x14ac:dyDescent="0.2">
      <c r="A34" s="332" t="s">
        <v>654</v>
      </c>
      <c r="B34" s="333" t="s">
        <v>109</v>
      </c>
      <c r="C34" s="331">
        <v>50.36</v>
      </c>
    </row>
    <row r="35" spans="1:4" x14ac:dyDescent="0.2">
      <c r="A35" s="332" t="s">
        <v>655</v>
      </c>
      <c r="B35" s="330" t="s">
        <v>656</v>
      </c>
      <c r="C35" s="341">
        <v>0</v>
      </c>
    </row>
    <row r="36" spans="1:4" x14ac:dyDescent="0.2">
      <c r="A36" s="326"/>
      <c r="B36" s="342"/>
      <c r="C36" s="343"/>
    </row>
    <row r="37" spans="1:4" x14ac:dyDescent="0.2">
      <c r="A37" s="344" t="s">
        <v>657</v>
      </c>
      <c r="B37" s="299"/>
      <c r="C37" s="300">
        <f>C5-C7+C30</f>
        <v>3131870982.6100001</v>
      </c>
    </row>
    <row r="39" spans="1:4" x14ac:dyDescent="0.2">
      <c r="A39" s="393" t="s">
        <v>60</v>
      </c>
      <c r="B39" s="393"/>
      <c r="C39" s="393"/>
      <c r="D39" s="393"/>
    </row>
  </sheetData>
  <mergeCells count="5">
    <mergeCell ref="A1:C1"/>
    <mergeCell ref="A2:C2"/>
    <mergeCell ref="A3:C3"/>
    <mergeCell ref="A4:C4"/>
    <mergeCell ref="A39:D3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9997-113F-4FC9-BB26-8380E57A8E3C}">
  <sheetPr>
    <tabColor rgb="FFFFC000"/>
    <pageSetUpPr fitToPage="1"/>
  </sheetPr>
  <dimension ref="A1:J53"/>
  <sheetViews>
    <sheetView showGridLines="0" workbookViewId="0">
      <selection activeCell="D28" sqref="D28"/>
    </sheetView>
  </sheetViews>
  <sheetFormatPr baseColWidth="10" defaultColWidth="10.6640625" defaultRowHeight="11.25" x14ac:dyDescent="0.2"/>
  <cols>
    <col min="1" max="1" width="11.6640625" style="269" customWidth="1"/>
    <col min="2" max="2" width="80" style="269" bestFit="1" customWidth="1"/>
    <col min="3" max="3" width="20.33203125" style="269" bestFit="1" customWidth="1"/>
    <col min="4" max="5" width="27.6640625" style="269" bestFit="1" customWidth="1"/>
    <col min="6" max="6" width="19.33203125" style="269" customWidth="1"/>
    <col min="7" max="7" width="20" style="269" bestFit="1" customWidth="1"/>
    <col min="8" max="8" width="11.1640625" style="269" customWidth="1"/>
    <col min="9" max="9" width="12.83203125" style="269" bestFit="1" customWidth="1"/>
    <col min="10" max="10" width="16.5" style="269" bestFit="1" customWidth="1"/>
    <col min="11" max="16384" width="10.6640625" style="269"/>
  </cols>
  <sheetData>
    <row r="1" spans="1:10" ht="18.95" customHeight="1" x14ac:dyDescent="0.2">
      <c r="A1" s="374" t="s">
        <v>186</v>
      </c>
      <c r="B1" s="394"/>
      <c r="C1" s="394"/>
      <c r="D1" s="394"/>
      <c r="E1" s="394"/>
      <c r="F1" s="394"/>
      <c r="G1" s="267" t="s">
        <v>252</v>
      </c>
      <c r="H1" s="268">
        <v>2023</v>
      </c>
    </row>
    <row r="2" spans="1:10" ht="18.95" customHeight="1" x14ac:dyDescent="0.2">
      <c r="A2" s="374" t="s">
        <v>658</v>
      </c>
      <c r="B2" s="394"/>
      <c r="C2" s="394"/>
      <c r="D2" s="394"/>
      <c r="E2" s="394"/>
      <c r="F2" s="394"/>
      <c r="G2" s="267" t="s">
        <v>254</v>
      </c>
      <c r="H2" s="268" t="s">
        <v>190</v>
      </c>
    </row>
    <row r="3" spans="1:10" ht="18.95" customHeight="1" x14ac:dyDescent="0.2">
      <c r="A3" s="395" t="s">
        <v>191</v>
      </c>
      <c r="B3" s="396"/>
      <c r="C3" s="396"/>
      <c r="D3" s="396"/>
      <c r="E3" s="396"/>
      <c r="F3" s="396"/>
      <c r="G3" s="267" t="s">
        <v>255</v>
      </c>
      <c r="H3" s="268">
        <v>1</v>
      </c>
    </row>
    <row r="4" spans="1:10" x14ac:dyDescent="0.2">
      <c r="A4" s="270" t="s">
        <v>256</v>
      </c>
      <c r="B4" s="271"/>
      <c r="C4" s="271"/>
      <c r="D4" s="271"/>
      <c r="E4" s="271"/>
      <c r="F4" s="271"/>
      <c r="G4" s="271"/>
      <c r="H4" s="271"/>
    </row>
    <row r="7" spans="1:10" x14ac:dyDescent="0.2">
      <c r="A7" s="272" t="s">
        <v>258</v>
      </c>
      <c r="B7" s="272" t="s">
        <v>1</v>
      </c>
      <c r="C7" s="272" t="s">
        <v>118</v>
      </c>
      <c r="D7" s="272" t="s">
        <v>659</v>
      </c>
      <c r="E7" s="272" t="s">
        <v>660</v>
      </c>
      <c r="F7" s="272" t="s">
        <v>121</v>
      </c>
      <c r="G7" s="272" t="s">
        <v>661</v>
      </c>
      <c r="H7" s="272" t="s">
        <v>662</v>
      </c>
      <c r="I7" s="272" t="s">
        <v>663</v>
      </c>
      <c r="J7" s="272" t="s">
        <v>664</v>
      </c>
    </row>
    <row r="8" spans="1:10" s="277" customFormat="1" x14ac:dyDescent="0.2">
      <c r="A8" s="276">
        <v>7000</v>
      </c>
      <c r="B8" s="277" t="s">
        <v>665</v>
      </c>
      <c r="C8" s="345" t="s">
        <v>266</v>
      </c>
      <c r="D8" s="345"/>
    </row>
    <row r="9" spans="1:10" x14ac:dyDescent="0.2">
      <c r="A9" s="269">
        <v>7110</v>
      </c>
      <c r="B9" s="269" t="s">
        <v>661</v>
      </c>
      <c r="C9" s="280">
        <v>0</v>
      </c>
      <c r="D9" s="280">
        <v>0</v>
      </c>
      <c r="E9" s="280">
        <v>0</v>
      </c>
      <c r="F9" s="280">
        <f t="shared" ref="F9:F38" si="0">C9+D9+E9</f>
        <v>0</v>
      </c>
    </row>
    <row r="10" spans="1:10" x14ac:dyDescent="0.2">
      <c r="A10" s="269">
        <v>7120</v>
      </c>
      <c r="B10" s="269" t="s">
        <v>666</v>
      </c>
      <c r="C10" s="280">
        <v>0</v>
      </c>
      <c r="D10" s="280">
        <v>0</v>
      </c>
      <c r="E10" s="280">
        <v>0</v>
      </c>
      <c r="F10" s="280">
        <f t="shared" si="0"/>
        <v>0</v>
      </c>
    </row>
    <row r="11" spans="1:10" x14ac:dyDescent="0.2">
      <c r="A11" s="269">
        <v>7130</v>
      </c>
      <c r="B11" s="269" t="s">
        <v>667</v>
      </c>
      <c r="C11" s="280">
        <v>0</v>
      </c>
      <c r="D11" s="280">
        <v>0</v>
      </c>
      <c r="E11" s="280">
        <v>0</v>
      </c>
      <c r="F11" s="280">
        <f t="shared" si="0"/>
        <v>0</v>
      </c>
    </row>
    <row r="12" spans="1:10" x14ac:dyDescent="0.2">
      <c r="A12" s="269">
        <v>7140</v>
      </c>
      <c r="B12" s="269" t="s">
        <v>668</v>
      </c>
      <c r="C12" s="280">
        <v>0</v>
      </c>
      <c r="D12" s="280">
        <v>0</v>
      </c>
      <c r="E12" s="280">
        <v>0</v>
      </c>
      <c r="F12" s="280">
        <f t="shared" si="0"/>
        <v>0</v>
      </c>
    </row>
    <row r="13" spans="1:10" x14ac:dyDescent="0.2">
      <c r="A13" s="269">
        <v>7150</v>
      </c>
      <c r="B13" s="269" t="s">
        <v>669</v>
      </c>
      <c r="C13" s="280">
        <v>0</v>
      </c>
      <c r="D13" s="280">
        <v>0</v>
      </c>
      <c r="E13" s="280">
        <v>0</v>
      </c>
      <c r="F13" s="280">
        <f t="shared" si="0"/>
        <v>0</v>
      </c>
    </row>
    <row r="14" spans="1:10" x14ac:dyDescent="0.2">
      <c r="A14" s="269">
        <v>7160</v>
      </c>
      <c r="B14" s="269" t="s">
        <v>670</v>
      </c>
      <c r="C14" s="280">
        <v>0</v>
      </c>
      <c r="D14" s="280">
        <v>0</v>
      </c>
      <c r="E14" s="280">
        <v>0</v>
      </c>
      <c r="F14" s="280">
        <f t="shared" si="0"/>
        <v>0</v>
      </c>
    </row>
    <row r="15" spans="1:10" x14ac:dyDescent="0.2">
      <c r="A15" s="269">
        <v>7210</v>
      </c>
      <c r="B15" s="269" t="s">
        <v>671</v>
      </c>
      <c r="C15" s="280">
        <v>0</v>
      </c>
      <c r="D15" s="280">
        <v>0</v>
      </c>
      <c r="E15" s="280">
        <v>0</v>
      </c>
      <c r="F15" s="280">
        <f t="shared" si="0"/>
        <v>0</v>
      </c>
    </row>
    <row r="16" spans="1:10" x14ac:dyDescent="0.2">
      <c r="A16" s="269">
        <v>7220</v>
      </c>
      <c r="B16" s="269" t="s">
        <v>672</v>
      </c>
      <c r="C16" s="280">
        <v>0</v>
      </c>
      <c r="D16" s="280">
        <v>0</v>
      </c>
      <c r="E16" s="280">
        <v>0</v>
      </c>
      <c r="F16" s="280">
        <f t="shared" si="0"/>
        <v>0</v>
      </c>
    </row>
    <row r="17" spans="1:6" x14ac:dyDescent="0.2">
      <c r="A17" s="269">
        <v>7230</v>
      </c>
      <c r="B17" s="269" t="s">
        <v>673</v>
      </c>
      <c r="C17" s="280">
        <v>0</v>
      </c>
      <c r="D17" s="280">
        <v>0</v>
      </c>
      <c r="E17" s="280">
        <v>0</v>
      </c>
      <c r="F17" s="280">
        <f t="shared" si="0"/>
        <v>0</v>
      </c>
    </row>
    <row r="18" spans="1:6" x14ac:dyDescent="0.2">
      <c r="A18" s="269">
        <v>7240</v>
      </c>
      <c r="B18" s="269" t="s">
        <v>674</v>
      </c>
      <c r="C18" s="280">
        <v>0</v>
      </c>
      <c r="D18" s="280">
        <v>0</v>
      </c>
      <c r="E18" s="280">
        <v>0</v>
      </c>
      <c r="F18" s="280">
        <f t="shared" si="0"/>
        <v>0</v>
      </c>
    </row>
    <row r="19" spans="1:6" x14ac:dyDescent="0.2">
      <c r="A19" s="269">
        <v>7250</v>
      </c>
      <c r="B19" s="269" t="s">
        <v>675</v>
      </c>
      <c r="C19" s="280">
        <v>0</v>
      </c>
      <c r="D19" s="280">
        <v>0</v>
      </c>
      <c r="E19" s="280">
        <v>0</v>
      </c>
      <c r="F19" s="280">
        <f t="shared" si="0"/>
        <v>0</v>
      </c>
    </row>
    <row r="20" spans="1:6" x14ac:dyDescent="0.2">
      <c r="A20" s="269">
        <v>7260</v>
      </c>
      <c r="B20" s="269" t="s">
        <v>676</v>
      </c>
      <c r="C20" s="280">
        <v>0</v>
      </c>
      <c r="D20" s="280">
        <v>0</v>
      </c>
      <c r="E20" s="280">
        <v>0</v>
      </c>
      <c r="F20" s="280">
        <f t="shared" si="0"/>
        <v>0</v>
      </c>
    </row>
    <row r="21" spans="1:6" x14ac:dyDescent="0.2">
      <c r="A21" s="269">
        <v>7310</v>
      </c>
      <c r="B21" s="269" t="s">
        <v>677</v>
      </c>
      <c r="C21" s="280">
        <v>0</v>
      </c>
      <c r="D21" s="280">
        <v>0</v>
      </c>
      <c r="E21" s="280">
        <v>0</v>
      </c>
      <c r="F21" s="280">
        <f t="shared" si="0"/>
        <v>0</v>
      </c>
    </row>
    <row r="22" spans="1:6" x14ac:dyDescent="0.2">
      <c r="A22" s="269">
        <v>7320</v>
      </c>
      <c r="B22" s="269" t="s">
        <v>678</v>
      </c>
      <c r="C22" s="280">
        <v>0</v>
      </c>
      <c r="D22" s="280">
        <v>0</v>
      </c>
      <c r="E22" s="280">
        <v>0</v>
      </c>
      <c r="F22" s="280">
        <f t="shared" si="0"/>
        <v>0</v>
      </c>
    </row>
    <row r="23" spans="1:6" x14ac:dyDescent="0.2">
      <c r="A23" s="269">
        <v>7330</v>
      </c>
      <c r="B23" s="269" t="s">
        <v>679</v>
      </c>
      <c r="C23" s="280">
        <v>0</v>
      </c>
      <c r="D23" s="280">
        <v>0</v>
      </c>
      <c r="E23" s="280">
        <v>0</v>
      </c>
      <c r="F23" s="280">
        <f t="shared" si="0"/>
        <v>0</v>
      </c>
    </row>
    <row r="24" spans="1:6" x14ac:dyDescent="0.2">
      <c r="A24" s="269">
        <v>7340</v>
      </c>
      <c r="B24" s="269" t="s">
        <v>680</v>
      </c>
      <c r="C24" s="280">
        <v>0</v>
      </c>
      <c r="D24" s="280">
        <v>0</v>
      </c>
      <c r="E24" s="280">
        <v>0</v>
      </c>
      <c r="F24" s="280">
        <f t="shared" si="0"/>
        <v>0</v>
      </c>
    </row>
    <row r="25" spans="1:6" x14ac:dyDescent="0.2">
      <c r="A25" s="269">
        <v>7350</v>
      </c>
      <c r="B25" s="269" t="s">
        <v>681</v>
      </c>
      <c r="C25" s="280">
        <v>0</v>
      </c>
      <c r="D25" s="280">
        <v>0</v>
      </c>
      <c r="E25" s="280">
        <v>0</v>
      </c>
      <c r="F25" s="280">
        <f t="shared" si="0"/>
        <v>0</v>
      </c>
    </row>
    <row r="26" spans="1:6" x14ac:dyDescent="0.2">
      <c r="A26" s="269">
        <v>7360</v>
      </c>
      <c r="B26" s="269" t="s">
        <v>682</v>
      </c>
      <c r="C26" s="280">
        <v>0</v>
      </c>
      <c r="D26" s="280">
        <v>0</v>
      </c>
      <c r="E26" s="280">
        <v>0</v>
      </c>
      <c r="F26" s="280">
        <f t="shared" si="0"/>
        <v>0</v>
      </c>
    </row>
    <row r="27" spans="1:6" x14ac:dyDescent="0.2">
      <c r="A27" s="269">
        <v>7410</v>
      </c>
      <c r="B27" s="269" t="s">
        <v>683</v>
      </c>
      <c r="C27" s="280">
        <v>0</v>
      </c>
      <c r="D27" s="280">
        <v>0</v>
      </c>
      <c r="E27" s="280">
        <v>0</v>
      </c>
      <c r="F27" s="280">
        <f t="shared" si="0"/>
        <v>0</v>
      </c>
    </row>
    <row r="28" spans="1:6" x14ac:dyDescent="0.2">
      <c r="A28" s="269">
        <v>7420</v>
      </c>
      <c r="B28" s="269" t="s">
        <v>684</v>
      </c>
      <c r="C28" s="280">
        <v>0</v>
      </c>
      <c r="D28" s="280">
        <v>0</v>
      </c>
      <c r="E28" s="280">
        <v>0</v>
      </c>
      <c r="F28" s="280">
        <f t="shared" si="0"/>
        <v>0</v>
      </c>
    </row>
    <row r="29" spans="1:6" x14ac:dyDescent="0.2">
      <c r="A29" s="269">
        <v>7510</v>
      </c>
      <c r="B29" s="269" t="s">
        <v>685</v>
      </c>
      <c r="C29" s="280">
        <v>0</v>
      </c>
      <c r="D29" s="280">
        <v>0</v>
      </c>
      <c r="E29" s="280">
        <v>0</v>
      </c>
      <c r="F29" s="280">
        <f t="shared" si="0"/>
        <v>0</v>
      </c>
    </row>
    <row r="30" spans="1:6" x14ac:dyDescent="0.2">
      <c r="A30" s="269">
        <v>7520</v>
      </c>
      <c r="B30" s="269" t="s">
        <v>686</v>
      </c>
      <c r="C30" s="280">
        <v>0</v>
      </c>
      <c r="D30" s="280">
        <v>0</v>
      </c>
      <c r="E30" s="280">
        <v>0</v>
      </c>
      <c r="F30" s="280">
        <f t="shared" si="0"/>
        <v>0</v>
      </c>
    </row>
    <row r="31" spans="1:6" x14ac:dyDescent="0.2">
      <c r="A31" s="269">
        <v>7610</v>
      </c>
      <c r="B31" s="269" t="s">
        <v>687</v>
      </c>
      <c r="C31" s="280">
        <v>0</v>
      </c>
      <c r="D31" s="280">
        <v>0</v>
      </c>
      <c r="E31" s="280">
        <v>0</v>
      </c>
      <c r="F31" s="280">
        <f t="shared" si="0"/>
        <v>0</v>
      </c>
    </row>
    <row r="32" spans="1:6" x14ac:dyDescent="0.2">
      <c r="A32" s="269">
        <v>7620</v>
      </c>
      <c r="B32" s="269" t="s">
        <v>688</v>
      </c>
      <c r="C32" s="280">
        <v>0</v>
      </c>
      <c r="D32" s="280">
        <v>0</v>
      </c>
      <c r="E32" s="280">
        <v>0</v>
      </c>
      <c r="F32" s="280">
        <f t="shared" si="0"/>
        <v>0</v>
      </c>
    </row>
    <row r="33" spans="1:7" x14ac:dyDescent="0.2">
      <c r="A33" s="269">
        <v>7630</v>
      </c>
      <c r="B33" s="269" t="s">
        <v>689</v>
      </c>
      <c r="C33" s="280">
        <v>0</v>
      </c>
      <c r="D33" s="280">
        <v>0</v>
      </c>
      <c r="E33" s="280">
        <v>0</v>
      </c>
      <c r="F33" s="280">
        <f t="shared" si="0"/>
        <v>0</v>
      </c>
    </row>
    <row r="34" spans="1:7" x14ac:dyDescent="0.2">
      <c r="A34" s="269">
        <v>7640</v>
      </c>
      <c r="B34" s="269" t="s">
        <v>690</v>
      </c>
      <c r="C34" s="280">
        <v>0</v>
      </c>
      <c r="D34" s="280">
        <v>0</v>
      </c>
      <c r="E34" s="280">
        <v>0</v>
      </c>
      <c r="F34" s="280">
        <f t="shared" si="0"/>
        <v>0</v>
      </c>
    </row>
    <row r="35" spans="1:7" x14ac:dyDescent="0.2">
      <c r="A35" s="269">
        <v>7911</v>
      </c>
      <c r="B35" s="269" t="s">
        <v>691</v>
      </c>
      <c r="C35" s="280">
        <v>0</v>
      </c>
      <c r="D35" s="280">
        <v>0</v>
      </c>
      <c r="E35" s="280">
        <v>0</v>
      </c>
      <c r="F35" s="280">
        <f t="shared" si="0"/>
        <v>0</v>
      </c>
    </row>
    <row r="36" spans="1:7" x14ac:dyDescent="0.2">
      <c r="A36" s="269">
        <v>7921</v>
      </c>
      <c r="B36" s="269" t="s">
        <v>692</v>
      </c>
      <c r="C36" s="280">
        <v>0</v>
      </c>
      <c r="D36" s="280">
        <v>0</v>
      </c>
      <c r="E36" s="280">
        <v>0</v>
      </c>
      <c r="F36" s="280">
        <f t="shared" si="0"/>
        <v>0</v>
      </c>
    </row>
    <row r="37" spans="1:7" x14ac:dyDescent="0.2">
      <c r="A37" s="269">
        <v>7931</v>
      </c>
      <c r="B37" s="269" t="s">
        <v>693</v>
      </c>
      <c r="C37" s="280">
        <v>0</v>
      </c>
      <c r="D37" s="280">
        <v>0</v>
      </c>
      <c r="E37" s="280">
        <v>0</v>
      </c>
      <c r="F37" s="280">
        <f t="shared" si="0"/>
        <v>0</v>
      </c>
    </row>
    <row r="38" spans="1:7" x14ac:dyDescent="0.2">
      <c r="A38" s="269">
        <v>7932</v>
      </c>
      <c r="B38" s="269" t="s">
        <v>694</v>
      </c>
      <c r="C38" s="280">
        <v>0</v>
      </c>
      <c r="D38" s="280">
        <v>0</v>
      </c>
      <c r="E38" s="280">
        <v>0</v>
      </c>
      <c r="F38" s="280">
        <f t="shared" si="0"/>
        <v>0</v>
      </c>
    </row>
    <row r="39" spans="1:7" s="277" customFormat="1" x14ac:dyDescent="0.2">
      <c r="A39" s="276">
        <v>8000</v>
      </c>
      <c r="B39" s="277" t="s">
        <v>695</v>
      </c>
      <c r="C39" s="279"/>
      <c r="D39" s="346"/>
      <c r="E39" s="346"/>
      <c r="F39" s="346"/>
      <c r="G39" s="345"/>
    </row>
    <row r="40" spans="1:7" x14ac:dyDescent="0.2">
      <c r="A40" s="269">
        <v>8110</v>
      </c>
      <c r="B40" s="269" t="s">
        <v>696</v>
      </c>
      <c r="C40" s="280">
        <v>0</v>
      </c>
      <c r="D40" s="279">
        <v>15613367493.969999</v>
      </c>
      <c r="E40" s="279">
        <v>0</v>
      </c>
      <c r="F40" s="279">
        <f t="shared" ref="F40:F51" si="1">C40+D40+E40</f>
        <v>15613367493.969999</v>
      </c>
    </row>
    <row r="41" spans="1:7" x14ac:dyDescent="0.2">
      <c r="A41" s="269">
        <v>8120</v>
      </c>
      <c r="B41" s="269" t="s">
        <v>697</v>
      </c>
      <c r="C41" s="280">
        <v>0</v>
      </c>
      <c r="D41" s="280">
        <v>2374642612.6100001</v>
      </c>
      <c r="E41" s="280">
        <v>-14521693135.200001</v>
      </c>
      <c r="F41" s="280">
        <f t="shared" si="1"/>
        <v>-12147050522.59</v>
      </c>
    </row>
    <row r="42" spans="1:7" x14ac:dyDescent="0.2">
      <c r="A42" s="269">
        <v>8130</v>
      </c>
      <c r="B42" s="269" t="s">
        <v>698</v>
      </c>
      <c r="C42" s="280">
        <v>0</v>
      </c>
      <c r="D42" s="280">
        <v>1777403968.8699999</v>
      </c>
      <c r="E42" s="280">
        <v>-1154168573.79</v>
      </c>
      <c r="F42" s="280">
        <f t="shared" si="1"/>
        <v>623235395.07999992</v>
      </c>
    </row>
    <row r="43" spans="1:7" x14ac:dyDescent="0.2">
      <c r="A43" s="269">
        <v>8140</v>
      </c>
      <c r="B43" s="269" t="s">
        <v>699</v>
      </c>
      <c r="C43" s="280">
        <v>0</v>
      </c>
      <c r="D43" s="280">
        <v>740898419.5</v>
      </c>
      <c r="E43" s="280">
        <v>-746431268.29999995</v>
      </c>
      <c r="F43" s="280">
        <f t="shared" si="1"/>
        <v>-5532848.7999999523</v>
      </c>
    </row>
    <row r="44" spans="1:7" x14ac:dyDescent="0.2">
      <c r="A44" s="269">
        <v>8150</v>
      </c>
      <c r="B44" s="269" t="s">
        <v>700</v>
      </c>
      <c r="C44" s="280">
        <v>0</v>
      </c>
      <c r="D44" s="280">
        <v>-3751569067.48</v>
      </c>
      <c r="E44" s="280">
        <v>-332450450.18000001</v>
      </c>
      <c r="F44" s="280">
        <f t="shared" si="1"/>
        <v>-4084019517.6599998</v>
      </c>
    </row>
    <row r="45" spans="1:7" x14ac:dyDescent="0.2">
      <c r="A45" s="269">
        <v>8210</v>
      </c>
      <c r="B45" s="269" t="s">
        <v>701</v>
      </c>
      <c r="C45" s="280">
        <v>0</v>
      </c>
      <c r="D45" s="280">
        <v>0</v>
      </c>
      <c r="E45" s="280">
        <v>-15613367493.969999</v>
      </c>
      <c r="F45" s="280">
        <f t="shared" si="1"/>
        <v>-15613367493.969999</v>
      </c>
    </row>
    <row r="46" spans="1:7" x14ac:dyDescent="0.2">
      <c r="A46" s="269">
        <v>8220</v>
      </c>
      <c r="B46" s="269" t="s">
        <v>702</v>
      </c>
      <c r="C46" s="280">
        <v>0</v>
      </c>
      <c r="D46" s="280">
        <v>27292528255.5</v>
      </c>
      <c r="E46" s="280">
        <v>-16700494915.35</v>
      </c>
      <c r="F46" s="280">
        <f t="shared" si="1"/>
        <v>10592033340.15</v>
      </c>
    </row>
    <row r="47" spans="1:7" x14ac:dyDescent="0.2">
      <c r="A47" s="269">
        <v>8230</v>
      </c>
      <c r="B47" s="269" t="s">
        <v>703</v>
      </c>
      <c r="C47" s="280">
        <v>0</v>
      </c>
      <c r="D47" s="280">
        <v>9229471578.4200001</v>
      </c>
      <c r="E47" s="280">
        <v>-9852706973.5</v>
      </c>
      <c r="F47" s="280">
        <f t="shared" si="1"/>
        <v>-623235395.07999992</v>
      </c>
    </row>
    <row r="48" spans="1:7" x14ac:dyDescent="0.2">
      <c r="A48" s="269">
        <v>8240</v>
      </c>
      <c r="B48" s="269" t="s">
        <v>704</v>
      </c>
      <c r="C48" s="280">
        <v>0</v>
      </c>
      <c r="D48" s="279">
        <v>7405185300.5900002</v>
      </c>
      <c r="E48" s="279">
        <v>-4599957508.21</v>
      </c>
      <c r="F48" s="279">
        <f t="shared" si="1"/>
        <v>2805227792.3800001</v>
      </c>
    </row>
    <row r="49" spans="1:6" x14ac:dyDescent="0.2">
      <c r="A49" s="269">
        <v>8250</v>
      </c>
      <c r="B49" s="269" t="s">
        <v>705</v>
      </c>
      <c r="C49" s="280">
        <v>0</v>
      </c>
      <c r="D49" s="280">
        <v>2377739973.8000002</v>
      </c>
      <c r="E49" s="280">
        <v>-2377739973.8000002</v>
      </c>
      <c r="F49" s="280">
        <f t="shared" si="1"/>
        <v>0</v>
      </c>
    </row>
    <row r="50" spans="1:6" x14ac:dyDescent="0.2">
      <c r="A50" s="269">
        <v>8260</v>
      </c>
      <c r="B50" s="269" t="s">
        <v>706</v>
      </c>
      <c r="C50" s="280">
        <v>0</v>
      </c>
      <c r="D50" s="280">
        <v>215848562.87</v>
      </c>
      <c r="E50" s="280">
        <v>-215848562.87</v>
      </c>
      <c r="F50" s="280">
        <f t="shared" si="1"/>
        <v>0</v>
      </c>
    </row>
    <row r="51" spans="1:6" x14ac:dyDescent="0.2">
      <c r="A51" s="269">
        <v>8270</v>
      </c>
      <c r="B51" s="269" t="s">
        <v>707</v>
      </c>
      <c r="C51" s="280">
        <v>0</v>
      </c>
      <c r="D51" s="280">
        <v>467117988.25999999</v>
      </c>
      <c r="E51" s="280">
        <v>2372223768.2600002</v>
      </c>
      <c r="F51" s="280">
        <f t="shared" si="1"/>
        <v>2839341756.5200005</v>
      </c>
    </row>
    <row r="53" spans="1:6" x14ac:dyDescent="0.2">
      <c r="B53" s="269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7</vt:i4>
      </vt:variant>
    </vt:vector>
  </HeadingPairs>
  <TitlesOfParts>
    <vt:vector size="23" baseType="lpstr">
      <vt:lpstr>ESF</vt:lpstr>
      <vt:lpstr>EA</vt:lpstr>
      <vt:lpstr>ECSF</vt:lpstr>
      <vt:lpstr>EAA</vt:lpstr>
      <vt:lpstr>EADOP</vt:lpstr>
      <vt:lpstr>EVHP</vt:lpstr>
      <vt:lpstr>EFE</vt:lpstr>
      <vt:lpstr>IPC</vt:lpstr>
      <vt:lpstr>Notas DM</vt:lpstr>
      <vt:lpstr>N ESF</vt:lpstr>
      <vt:lpstr>N ACT</vt:lpstr>
      <vt:lpstr>N VHP</vt:lpstr>
      <vt:lpstr>N EFE</vt:lpstr>
      <vt:lpstr>N Conciliacion_Ig</vt:lpstr>
      <vt:lpstr>N Conciliacion_Eg</vt:lpstr>
      <vt:lpstr>N Memoria</vt:lpstr>
      <vt:lpstr>'N ACT'!Área_de_impresión</vt:lpstr>
      <vt:lpstr>'N EFE'!Área_de_impresión</vt:lpstr>
      <vt:lpstr>'N ESF'!Área_de_impresión</vt:lpstr>
      <vt:lpstr>'Notas DM'!Área_de_impresión</vt:lpstr>
      <vt:lpstr>'N ACT'!Títulos_a_imprimir</vt:lpstr>
      <vt:lpstr>'N EFE'!Títulos_a_imprimir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2023-04-28T20:20:09Z</cp:lastPrinted>
  <dcterms:created xsi:type="dcterms:W3CDTF">2023-04-28T20:12:47Z</dcterms:created>
  <dcterms:modified xsi:type="dcterms:W3CDTF">2023-04-28T20:26:10Z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